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firstSheet="3" activeTab="3"/>
  </bookViews>
  <sheets>
    <sheet name="3a" sheetId="1" r:id="rId1"/>
    <sheet name="3a (2)" sheetId="2" r:id="rId2"/>
    <sheet name="bez" sheetId="3" state="hidden" r:id="rId3"/>
    <sheet name="Załącznik Nr 3" sheetId="4" r:id="rId4"/>
  </sheets>
  <definedNames>
    <definedName name="_xlnm.Print_Area" localSheetId="0">'3a'!$A$1:$O$113</definedName>
    <definedName name="_xlnm.Print_Area" localSheetId="1">'3a (2)'!$A$1:$O$116</definedName>
    <definedName name="_xlnm.Print_Area" localSheetId="2">'bez'!$A$1:$O$117</definedName>
    <definedName name="_xlnm.Print_Area" localSheetId="3">'Załącznik Nr 3'!$A$1:$O$118</definedName>
    <definedName name="_xlnm.Print_Titles" localSheetId="0">'3a'!$5:$7</definedName>
    <definedName name="_xlnm.Print_Titles" localSheetId="1">'3a (2)'!$5:$7</definedName>
    <definedName name="_xlnm.Print_Titles" localSheetId="2">'bez'!$5:$7</definedName>
    <definedName name="_xlnm.Print_Titles" localSheetId="3">'Załącznik Nr 3'!$5:$7</definedName>
  </definedNames>
  <calcPr fullCalcOnLoad="1"/>
</workbook>
</file>

<file path=xl/comments1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2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3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4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<sst xmlns="http://schemas.openxmlformats.org/spreadsheetml/2006/main" count="1048" uniqueCount="163">
  <si>
    <t xml:space="preserve">WYDATKI MAJĄTKOWE
Plan Zadań Inwestycyjnych przeznaczonych do realizacji w 2007 r </t>
  </si>
  <si>
    <t>w złotych</t>
  </si>
  <si>
    <t>Lp.</t>
  </si>
  <si>
    <t>Dział
Rozdz.</t>
  </si>
  <si>
    <t>Nazwa  zadania</t>
  </si>
  <si>
    <t>Jednostka Prowadząca</t>
  </si>
  <si>
    <t>Terminy</t>
  </si>
  <si>
    <t>Przewidywana całkowita wysokość wydatków na inwestycje</t>
  </si>
  <si>
    <t xml:space="preserve"> Przewidywane wykonanie do 31.12.2006</t>
  </si>
  <si>
    <t xml:space="preserve">Planowane wydatki na 2007 r. wg. źródeł finansowania </t>
  </si>
  <si>
    <t>Zmiany planu</t>
  </si>
  <si>
    <t>Zaangażowanie środków (wydatki do poniesienia po roku 2006)                                 5-(6+7)</t>
  </si>
  <si>
    <t>rozp.</t>
  </si>
  <si>
    <t>Ogółem               (9+10)</t>
  </si>
  <si>
    <t>w tym:</t>
  </si>
  <si>
    <t>zakoń.</t>
  </si>
  <si>
    <t>środki własne gminy</t>
  </si>
  <si>
    <t>Inne                      ( pożyczki)</t>
  </si>
  <si>
    <t>Inne   (dotacje, pożyczki)</t>
  </si>
  <si>
    <t>OGÓŁEM</t>
  </si>
  <si>
    <t>RAZEM ZADANIA I ZAKUPY INWESTYCYJNE</t>
  </si>
  <si>
    <t>ZADANIA INWESTYCYJNE</t>
  </si>
  <si>
    <t>010</t>
  </si>
  <si>
    <t xml:space="preserve">ROLNICTWO I ŁOWIECTWO </t>
  </si>
  <si>
    <t>01010</t>
  </si>
  <si>
    <t>I.  Wodociągi</t>
  </si>
  <si>
    <t>Rozbudowa sieci wodociągowej z udziałem mieszkańców - teren całej gminy</t>
  </si>
  <si>
    <t>RIiZP</t>
  </si>
  <si>
    <t>2007</t>
  </si>
  <si>
    <t>2004
2007</t>
  </si>
  <si>
    <t>Projekt wodociągu w ul. Izabelińskiej 
do połączenia na skrzyżowaniu ul. Szymanowskiego i Krzyżanowskiego 
we wsi Klaudyn - projekt i wykonanie</t>
  </si>
  <si>
    <t>2006   2007</t>
  </si>
  <si>
    <t>II.  Kanalizacja</t>
  </si>
  <si>
    <t>Rozbudowa oczyszczalni ścieków  wraz
 z budową  sieci kanalizacyjnej w Gminie Stare Babice ( z UE program ZPORR)</t>
  </si>
  <si>
    <t>2004  2007</t>
  </si>
  <si>
    <t>Uporzadkowanie gospodarki wodno - ściekowej w gminie Stare Babice</t>
  </si>
  <si>
    <t>RRG</t>
  </si>
  <si>
    <t>Rozbudowa sieci kanalizacyjnej z udziałem mieszkańców - teren całej gminy</t>
  </si>
  <si>
    <t>Budowa kanalizacji w ul. Leśnej 
w Koczargach</t>
  </si>
  <si>
    <t>2006
2007</t>
  </si>
  <si>
    <t>Aktualizacja projektu przewodu tłocznego 
ze wsi Janów do wsi Klaudyn</t>
  </si>
  <si>
    <t>Aktualizacja projektu kanalizacji sanitarnej 
w Klaudynie etap I i II</t>
  </si>
  <si>
    <t>600</t>
  </si>
  <si>
    <t>TRANSPORT I ŁĄCZNOŚĆ</t>
  </si>
  <si>
    <t>60016</t>
  </si>
  <si>
    <t>Drogi publiczne gminne</t>
  </si>
  <si>
    <t>Projekt modernizacji drogi gminnej wraz
 z przykryciem rowu we wsi Stare Babice, 
ul. Kutrzeby wraz z opracowaniem dokumentacji i wniosku o dofinansowanie budowy ze środków UE</t>
  </si>
  <si>
    <t xml:space="preserve">Budowa drogi gminnej we wsi Blizne Jasińskiego, ul. Kościuszki (na odcinku 
od ul. Łaszczyńskiego do ul. Chopina) </t>
  </si>
  <si>
    <t>2003
2008</t>
  </si>
  <si>
    <t>2005  2007</t>
  </si>
  <si>
    <t>Projekt budowy ulic osiedlowych 
w Kwirynowie wraz z opracowaniem dokumentacji i wniosku o dofinansowanie budowy ze środków UE</t>
  </si>
  <si>
    <t>Koncepcja wykonania dróg osiedlowych 
w Koczargach Starych</t>
  </si>
  <si>
    <t>Budowa wysepek dla autobusów szkolnych na terebie całej gminy</t>
  </si>
  <si>
    <t xml:space="preserve">Projekt budowy ul. Szymanowskiego we wsi Klaudyn </t>
  </si>
  <si>
    <t>Budowa wiat przystankowych na terenie gminy</t>
  </si>
  <si>
    <t>2007
2008</t>
  </si>
  <si>
    <t>Projekt budowy ul. Białej Góry w Zielonkach wraz z opracowaniem dokumentacji
 i wniosku o dofinansowanie budowy ze środków UE</t>
  </si>
  <si>
    <t>Przebudowa słupów telekomunikacyjnych TP S.A. wraz z liniami napowietrznymi kolidujących z układem drogowym ul. Zielony Zaułek w miejscowości  Stare Babice</t>
  </si>
  <si>
    <t>Projekt budowy ul. Pohulanka w Starych Babicach wraz z opracowaniem dokumentacji i wniosku o dofinansowanie budowy ze środków UE</t>
  </si>
  <si>
    <t>Budowa odwodnienia i wykonanie nakładki asfaltowej w ul. Granicznej
 i ul. Łaszczyńskiego w Bliznem Łaszczyńskiego</t>
  </si>
  <si>
    <t>700</t>
  </si>
  <si>
    <t>GOSPODARKA MIESZKANIOWA</t>
  </si>
  <si>
    <t>70004</t>
  </si>
  <si>
    <t>Różne jednostki obsługi gospodarki mieszkaniowej</t>
  </si>
  <si>
    <t>Rozbudowa i modernizacja budynku komunalnego w Starych Babicach.</t>
  </si>
  <si>
    <t>754</t>
  </si>
  <si>
    <t>BEZPIECZEŃSTWO PUBLICZNE 
I OCHRONA PRZECIWPOŻAROWA</t>
  </si>
  <si>
    <t>75404</t>
  </si>
  <si>
    <t>Komendy wojewódzkie policji</t>
  </si>
  <si>
    <t>710</t>
  </si>
  <si>
    <t>DZIAŁALNOŚĆ USŁUGOWA</t>
  </si>
  <si>
    <t>71004</t>
  </si>
  <si>
    <t>Plany zagospodarowania przestrzennego</t>
  </si>
  <si>
    <t>Koncepcja budowy lokalnej infrastruktury społeczeństwa informacyjnego</t>
  </si>
  <si>
    <t>RA</t>
  </si>
  <si>
    <t>758</t>
  </si>
  <si>
    <t>RÓŻNE ROZLICZENIA FINANSOWE</t>
  </si>
  <si>
    <t>75818</t>
  </si>
  <si>
    <t>Rezerwy ogólne i celowe</t>
  </si>
  <si>
    <t>Rezerwa inwestycyjna</t>
  </si>
  <si>
    <t>801</t>
  </si>
  <si>
    <t>OŚWIATA I WYCHOWANIE</t>
  </si>
  <si>
    <t>80101</t>
  </si>
  <si>
    <t>Szkoły podstawowe</t>
  </si>
  <si>
    <t xml:space="preserve">Budowa ogólnodostępnej strefy rekreacji dziecięcej-kompleksu boisk i obiektów sportowych wraz z wyposażeniem 
w Borzęcinie Dużym.
Zadanie planowane do współfinansowania ze środków Mechanizmu Finansowego EOG/Norweskiego Mechanizmu Finansowego </t>
  </si>
  <si>
    <t>Wykonanie ocieplenia budynku Szkoły Podstawowej w Borzęcinie Dużym</t>
  </si>
  <si>
    <t>Wykonanie modernizacji dachu w Szkole Podstawowej w Starych Babicach</t>
  </si>
  <si>
    <t>80110</t>
  </si>
  <si>
    <t>Gimnazja</t>
  </si>
  <si>
    <t>Projekt boiska sportowego z wyposażeniem przy I Gminnym Gimnazjum w Koczargach Starych wraz z opracowaniem dokumentacji i wniosku o dofinansowanie budowy ze środków UE</t>
  </si>
  <si>
    <t xml:space="preserve">2007
</t>
  </si>
  <si>
    <t>900</t>
  </si>
  <si>
    <t>GOSPODARKA KOMUNALNA I OCHRONA ŚRODOWISKA</t>
  </si>
  <si>
    <t>90015</t>
  </si>
  <si>
    <t>Oświetlenie ulic, placów i dróg</t>
  </si>
  <si>
    <t>Modernizacja oświetlenia na osiedlu Kwirynów</t>
  </si>
  <si>
    <t xml:space="preserve">Rozbudowa oświetlenia ulicznego na terenie całej gminy </t>
  </si>
  <si>
    <t>926</t>
  </si>
  <si>
    <t>KULTURA FIZYCZNA I SPORT</t>
  </si>
  <si>
    <t>92601</t>
  </si>
  <si>
    <t>Obiekty sportowe</t>
  </si>
  <si>
    <t>Budowa Ośrodka Sportowo- Edukacyjnego w Zielonkach.</t>
  </si>
  <si>
    <t>2006 2010</t>
  </si>
  <si>
    <t>Projekt  boiska sportowego wraz z wyposażeniem w Wojcieszynie</t>
  </si>
  <si>
    <t>Projekt budowy zespołu sportowo rekreacyjnego we wsi Blizne Jasińskiego wraz z opracowaniem dokumentacji i wniosku o dofinansowanie budowy ze środków UE</t>
  </si>
  <si>
    <t>ZAKUPY INWESTYCYJNE</t>
  </si>
  <si>
    <t>70005</t>
  </si>
  <si>
    <t>Gospodarka gruntami i nieruchomościami</t>
  </si>
  <si>
    <t>Wykup gruntów w tym scalanie</t>
  </si>
  <si>
    <t>RGiGN</t>
  </si>
  <si>
    <t>75023</t>
  </si>
  <si>
    <t>Urzędy gmin (miast i miast na prawach powiatu)</t>
  </si>
  <si>
    <t>SG</t>
  </si>
  <si>
    <t>Zakup samochodu dostawczo-osobowego</t>
  </si>
  <si>
    <t>Zakup autobusu szkolnego</t>
  </si>
  <si>
    <t>90001</t>
  </si>
  <si>
    <t>Gospodarka ściekowa i ochrona wód</t>
  </si>
  <si>
    <t>Wydatki na zakup i objęcie akcji, wniesienie wkładów do spółek prawa handlowego oraz na uzupełnienie funduszy statutowych banków państwowych i innych instytucji finansowych</t>
  </si>
  <si>
    <t>RF</t>
  </si>
  <si>
    <t>Zakupy sprzętu komputerowego, oprogramowania</t>
  </si>
  <si>
    <t>80104</t>
  </si>
  <si>
    <t>Przedszkola</t>
  </si>
  <si>
    <t>Zakup wyposażenia,mebli w zestawach</t>
  </si>
  <si>
    <t xml:space="preserve">  </t>
  </si>
  <si>
    <t>ŚRODKI DO PRZEKAZANIA</t>
  </si>
  <si>
    <t xml:space="preserve">Infrastruktura wodociągowa i sanitarna wsi  </t>
  </si>
  <si>
    <t>60014</t>
  </si>
  <si>
    <t>Drogi publiczne powiatowe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</si>
  <si>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</si>
  <si>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Planowane wydatki na 2007 r. wg. źródeł finansowania po zmianach</t>
  </si>
  <si>
    <t>Aktualizacja projektu kanalizacji sanitarnej 
w Klaudynie etap III</t>
  </si>
  <si>
    <t>Instalacja fotoradarów w drogach na terenie gminy</t>
  </si>
  <si>
    <t>Zagospodarowanie pasów drogi przy drogach gminnych w Kwirynowie</t>
  </si>
  <si>
    <t>Wykonanie instalacji elektrycznej w pomieszczeniach czytelni w Szkole Podstawowej w Starych Babicach</t>
  </si>
  <si>
    <t>750</t>
  </si>
  <si>
    <t>ADMINISTRACJA PUBLICZNA</t>
  </si>
  <si>
    <t>projekt</t>
  </si>
  <si>
    <t>Aktualizacja projektu budowy wodociągu łączącego gminę Stare Babice z wodociągiem m. St. Warszawa ul. Arkuszowa</t>
  </si>
  <si>
    <t>Budowa kanalizacji w ul. Reymonta 
w Latchorzewie</t>
  </si>
  <si>
    <t>Budowa odwodnienia drogi - ul. Wodnisko 
w Borzęcinie Dużym</t>
  </si>
  <si>
    <t>Zagospodarowanie pasa drogi przy drodze gminnej ul. Hubala-Dobrzańskiego w Bliznem Jasińskiego i Łaszczyńskiego</t>
  </si>
  <si>
    <t>Zagospodarowanie pasa drogi przy drodze gminnej - ul. Pocztowa w Starych Babicach</t>
  </si>
  <si>
    <t>Zakup sprzętu komputrowego
 i oprogramowania</t>
  </si>
  <si>
    <t>Współfinansowanie: "Przebudowy drogi powiatowej nr 01532 łączącej drogę wojewódzką Nr 580 z Rynkiem Hurtowym Bronisze" /na terenie gminy/ ul. Ogrodnicza (porozumienie)</t>
  </si>
  <si>
    <t xml:space="preserve">Załącznik Nr 3 do Uchwały Rady Gminy Stare Babice Nr         /   /07  
z dnia 29 marca 2007  </t>
  </si>
  <si>
    <t>Projekt przebudowy sieci wodociągowej 
w Babicach Nowych od ul. Warszawskiej</t>
  </si>
  <si>
    <t>Projekt budowy ul. Reymonta wraz 
ze scieżką rowerową we wsi Latchorzew wraz z opracowaniem dokumentacji 
i wniosku o dofinansowanie budowy 
ze środków UE</t>
  </si>
  <si>
    <t xml:space="preserve">Projekt przebudowy ul. Sikorskiego wraz 
z przebudową skrzyżowania ul. Ekologicznej </t>
  </si>
  <si>
    <t>Budowa dróg gminnych w Starych Babicach  i Babicach Nowych - ul. Piłsudskiego 
 i Kresowa</t>
  </si>
  <si>
    <t>Projekt budowy budynku komunalnego z wydzieloną częścią na centrum edukacyjno - kulturalno-informacyjne wraz z biblioteką 
w Starych Babicach</t>
  </si>
  <si>
    <t>852</t>
  </si>
  <si>
    <t>OPIEKA SPOŁECZNA</t>
  </si>
  <si>
    <t>Ośrodki Pomocy Społecznej</t>
  </si>
  <si>
    <t>85219</t>
  </si>
  <si>
    <t>Zakup programów finansowo - ksiegowych</t>
  </si>
  <si>
    <t>GOPS</t>
  </si>
  <si>
    <t>Projekt</t>
  </si>
  <si>
    <t>Projekt budowlano - wykonawczy parkingu przy gimnazjum w Koczargach Starych</t>
  </si>
  <si>
    <t xml:space="preserve">Załącznik Nr 3
 do Uchwały Nr VI/38/07
Rady Gminy Stare Babice   
z dnia 26 kwietnia 2007  </t>
  </si>
  <si>
    <t xml:space="preserve">Załącznik Nr 3
 do Uchwały Nr VI/38/07
Rady Gminy Stare Babice   
z dnia 29 marca 2007  </t>
  </si>
  <si>
    <t xml:space="preserve">Załącznik Nr 3
 do Uchwały Nr //07
Rady Gminy Stare Babice   
z dnia 31 maja 2007  </t>
  </si>
  <si>
    <t>6056</t>
  </si>
  <si>
    <t>Modernizacja budynku i wymiana okien w Gimnazjum w Koczargach Starych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</si>
</sst>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</numFmts>
  <fonts count="2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0"/>
    </font>
    <font>
      <b/>
      <u val="single"/>
      <sz val="10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sz val="9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0" fontId="8" fillId="2" borderId="7" xfId="0" applyNumberFormat="1" applyFont="1" applyFill="1" applyBorder="1" applyAlignment="1">
      <alignment horizontal="right" vertical="center" wrapText="1"/>
    </xf>
    <xf numFmtId="170" fontId="8" fillId="2" borderId="7" xfId="0" applyNumberFormat="1" applyFont="1" applyFill="1" applyBorder="1" applyAlignment="1">
      <alignment vertical="center" wrapText="1"/>
    </xf>
    <xf numFmtId="170" fontId="8" fillId="2" borderId="1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170" fontId="8" fillId="0" borderId="7" xfId="0" applyNumberFormat="1" applyFont="1" applyFill="1" applyBorder="1" applyAlignment="1">
      <alignment horizontal="right" vertical="center" wrapText="1"/>
    </xf>
    <xf numFmtId="170" fontId="8" fillId="0" borderId="7" xfId="0" applyNumberFormat="1" applyFont="1" applyFill="1" applyBorder="1" applyAlignment="1">
      <alignment vertical="center" wrapText="1"/>
    </xf>
    <xf numFmtId="170" fontId="8" fillId="0" borderId="10" xfId="0" applyNumberFormat="1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170" fontId="8" fillId="3" borderId="7" xfId="0" applyNumberFormat="1" applyFont="1" applyFill="1" applyBorder="1" applyAlignment="1">
      <alignment horizontal="right" vertical="center" wrapText="1"/>
    </xf>
    <xf numFmtId="170" fontId="8" fillId="3" borderId="7" xfId="0" applyNumberFormat="1" applyFont="1" applyFill="1" applyBorder="1" applyAlignment="1">
      <alignment vertical="center" wrapText="1"/>
    </xf>
    <xf numFmtId="170" fontId="8" fillId="3" borderId="10" xfId="0" applyNumberFormat="1" applyFont="1" applyFill="1" applyBorder="1" applyAlignment="1">
      <alignment vertical="center" wrapText="1"/>
    </xf>
    <xf numFmtId="170" fontId="8" fillId="3" borderId="11" xfId="0" applyNumberFormat="1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170" fontId="10" fillId="0" borderId="7" xfId="0" applyNumberFormat="1" applyFont="1" applyFill="1" applyBorder="1" applyAlignment="1">
      <alignment horizontal="right" vertical="center" wrapText="1"/>
    </xf>
    <xf numFmtId="170" fontId="10" fillId="0" borderId="11" xfId="0" applyNumberFormat="1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8" fillId="0" borderId="6" xfId="0" applyFont="1" applyFill="1" applyBorder="1" applyAlignment="1">
      <alignment horizontal="center" wrapText="1"/>
    </xf>
    <xf numFmtId="49" fontId="0" fillId="0" borderId="7" xfId="0" applyNumberFormat="1" applyFont="1" applyFill="1" applyBorder="1" applyAlignment="1" quotePrefix="1">
      <alignment horizontal="center" wrapText="1"/>
    </xf>
    <xf numFmtId="0" fontId="16" fillId="0" borderId="7" xfId="0" applyFont="1" applyFill="1" applyBorder="1" applyAlignment="1">
      <alignment wrapText="1"/>
    </xf>
    <xf numFmtId="0" fontId="16" fillId="0" borderId="7" xfId="0" applyNumberFormat="1" applyFont="1" applyFill="1" applyBorder="1" applyAlignment="1">
      <alignment wrapText="1"/>
    </xf>
    <xf numFmtId="170" fontId="8" fillId="0" borderId="7" xfId="0" applyNumberFormat="1" applyFont="1" applyFill="1" applyBorder="1" applyAlignment="1">
      <alignment wrapText="1"/>
    </xf>
    <xf numFmtId="170" fontId="8" fillId="2" borderId="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 shrinkToFit="1"/>
    </xf>
    <xf numFmtId="3" fontId="3" fillId="0" borderId="14" xfId="0" applyNumberFormat="1" applyFont="1" applyFill="1" applyBorder="1" applyAlignment="1">
      <alignment horizontal="left" vertical="center" wrapText="1" indent="1"/>
    </xf>
    <xf numFmtId="3" fontId="8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0" fontId="3" fillId="0" borderId="14" xfId="0" applyNumberFormat="1" applyFont="1" applyFill="1" applyBorder="1" applyAlignment="1">
      <alignment horizontal="right" vertical="center"/>
    </xf>
    <xf numFmtId="170" fontId="3" fillId="0" borderId="14" xfId="0" applyNumberFormat="1" applyFont="1" applyFill="1" applyBorder="1" applyAlignment="1">
      <alignment horizontal="right" vertical="center" wrapText="1"/>
    </xf>
    <xf numFmtId="170" fontId="3" fillId="0" borderId="14" xfId="15" applyNumberFormat="1" applyFont="1" applyFill="1" applyBorder="1" applyAlignment="1">
      <alignment horizontal="right" vertical="center"/>
    </xf>
    <xf numFmtId="170" fontId="3" fillId="0" borderId="15" xfId="0" applyNumberFormat="1" applyFont="1" applyFill="1" applyBorder="1" applyAlignment="1">
      <alignment vertical="center" wrapText="1"/>
    </xf>
    <xf numFmtId="170" fontId="3" fillId="2" borderId="14" xfId="0" applyNumberFormat="1" applyFont="1" applyFill="1" applyBorder="1" applyAlignment="1">
      <alignment vertical="center"/>
    </xf>
    <xf numFmtId="170" fontId="3" fillId="0" borderId="14" xfId="0" applyNumberFormat="1" applyFont="1" applyFill="1" applyBorder="1" applyAlignment="1">
      <alignment vertical="center"/>
    </xf>
    <xf numFmtId="170" fontId="3" fillId="0" borderId="16" xfId="15" applyNumberFormat="1" applyFont="1" applyFill="1" applyBorder="1" applyAlignment="1">
      <alignment vertical="center"/>
    </xf>
    <xf numFmtId="170" fontId="3" fillId="0" borderId="17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left" vertical="center" wrapText="1" indent="1"/>
    </xf>
    <xf numFmtId="49" fontId="3" fillId="0" borderId="13" xfId="0" applyNumberFormat="1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horizontal="right" vertical="center"/>
    </xf>
    <xf numFmtId="170" fontId="3" fillId="0" borderId="13" xfId="0" applyNumberFormat="1" applyFont="1" applyFill="1" applyBorder="1" applyAlignment="1">
      <alignment horizontal="right" vertical="center" wrapText="1"/>
    </xf>
    <xf numFmtId="170" fontId="3" fillId="0" borderId="13" xfId="15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 shrinkToFit="1"/>
    </xf>
    <xf numFmtId="3" fontId="3" fillId="0" borderId="20" xfId="0" applyNumberFormat="1" applyFont="1" applyFill="1" applyBorder="1" applyAlignment="1">
      <alignment horizontal="left" vertical="center" wrapText="1" indent="1"/>
    </xf>
    <xf numFmtId="3" fontId="8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70" fontId="3" fillId="0" borderId="20" xfId="0" applyNumberFormat="1" applyFont="1" applyFill="1" applyBorder="1" applyAlignment="1">
      <alignment horizontal="right" vertical="center"/>
    </xf>
    <xf numFmtId="170" fontId="3" fillId="0" borderId="20" xfId="0" applyNumberFormat="1" applyFont="1" applyFill="1" applyBorder="1" applyAlignment="1">
      <alignment horizontal="right" vertical="center" wrapText="1"/>
    </xf>
    <xf numFmtId="170" fontId="3" fillId="0" borderId="20" xfId="15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 wrapText="1"/>
    </xf>
    <xf numFmtId="0" fontId="16" fillId="0" borderId="7" xfId="0" applyNumberFormat="1" applyFont="1" applyFill="1" applyBorder="1" applyAlignment="1">
      <alignment horizontal="center" wrapText="1"/>
    </xf>
    <xf numFmtId="170" fontId="8" fillId="0" borderId="7" xfId="0" applyNumberFormat="1" applyFont="1" applyFill="1" applyBorder="1" applyAlignment="1">
      <alignment horizontal="right" vertical="center"/>
    </xf>
    <xf numFmtId="170" fontId="8" fillId="0" borderId="8" xfId="0" applyNumberFormat="1" applyFont="1" applyFill="1" applyBorder="1" applyAlignment="1">
      <alignment horizontal="right" vertical="center"/>
    </xf>
    <xf numFmtId="170" fontId="8" fillId="2" borderId="7" xfId="0" applyNumberFormat="1" applyFont="1" applyFill="1" applyBorder="1" applyAlignment="1">
      <alignment horizontal="right"/>
    </xf>
    <xf numFmtId="170" fontId="8" fillId="0" borderId="7" xfId="0" applyNumberFormat="1" applyFont="1" applyFill="1" applyBorder="1" applyAlignment="1">
      <alignment horizontal="right"/>
    </xf>
    <xf numFmtId="170" fontId="8" fillId="0" borderId="10" xfId="0" applyNumberFormat="1" applyFont="1" applyFill="1" applyBorder="1" applyAlignment="1">
      <alignment horizontal="right"/>
    </xf>
    <xf numFmtId="170" fontId="8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 shrinkToFit="1"/>
    </xf>
    <xf numFmtId="3" fontId="3" fillId="0" borderId="22" xfId="0" applyNumberFormat="1" applyFont="1" applyFill="1" applyBorder="1" applyAlignment="1">
      <alignment horizontal="left" vertical="center" wrapText="1" indent="1"/>
    </xf>
    <xf numFmtId="3" fontId="8" fillId="0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70" fontId="3" fillId="0" borderId="22" xfId="0" applyNumberFormat="1" applyFont="1" applyFill="1" applyBorder="1" applyAlignment="1">
      <alignment horizontal="right" vertical="center"/>
    </xf>
    <xf numFmtId="170" fontId="3" fillId="0" borderId="22" xfId="0" applyNumberFormat="1" applyFont="1" applyFill="1" applyBorder="1" applyAlignment="1">
      <alignment horizontal="right" vertical="center" wrapText="1"/>
    </xf>
    <xf numFmtId="170" fontId="3" fillId="0" borderId="22" xfId="15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170" fontId="8" fillId="0" borderId="22" xfId="0" applyNumberFormat="1" applyFont="1" applyFill="1" applyBorder="1" applyAlignment="1">
      <alignment horizontal="right" vertical="center" wrapText="1"/>
    </xf>
    <xf numFmtId="170" fontId="8" fillId="0" borderId="22" xfId="0" applyNumberFormat="1" applyFont="1" applyFill="1" applyBorder="1" applyAlignment="1">
      <alignment vertical="center" wrapText="1"/>
    </xf>
    <xf numFmtId="170" fontId="8" fillId="2" borderId="22" xfId="0" applyNumberFormat="1" applyFont="1" applyFill="1" applyBorder="1" applyAlignment="1">
      <alignment vertical="center" wrapText="1"/>
    </xf>
    <xf numFmtId="170" fontId="8" fillId="0" borderId="23" xfId="0" applyNumberFormat="1" applyFont="1" applyFill="1" applyBorder="1" applyAlignment="1">
      <alignment vertical="center" wrapText="1"/>
    </xf>
    <xf numFmtId="170" fontId="8" fillId="0" borderId="24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0" fillId="0" borderId="14" xfId="0" applyNumberFormat="1" applyFont="1" applyFill="1" applyBorder="1" applyAlignment="1">
      <alignment horizontal="center" wrapText="1" shrinkToFi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 shrinkToFit="1"/>
    </xf>
    <xf numFmtId="0" fontId="3" fillId="0" borderId="14" xfId="0" applyFont="1" applyFill="1" applyBorder="1" applyAlignment="1">
      <alignment horizontal="left" wrapText="1" indent="1"/>
    </xf>
    <xf numFmtId="170" fontId="3" fillId="0" borderId="4" xfId="15" applyNumberFormat="1" applyFont="1" applyFill="1" applyBorder="1" applyAlignment="1">
      <alignment horizontal="right" vertical="center"/>
    </xf>
    <xf numFmtId="170" fontId="3" fillId="0" borderId="17" xfId="0" applyNumberFormat="1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0" borderId="6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170" fontId="8" fillId="0" borderId="8" xfId="0" applyNumberFormat="1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170" fontId="12" fillId="0" borderId="22" xfId="0" applyNumberFormat="1" applyFont="1" applyFill="1" applyBorder="1" applyAlignment="1">
      <alignment horizontal="right" vertical="center" wrapText="1"/>
    </xf>
    <xf numFmtId="170" fontId="12" fillId="0" borderId="25" xfId="0" applyNumberFormat="1" applyFont="1" applyFill="1" applyBorder="1" applyAlignment="1">
      <alignment vertical="center" wrapText="1"/>
    </xf>
    <xf numFmtId="170" fontId="3" fillId="0" borderId="13" xfId="0" applyNumberFormat="1" applyFont="1" applyFill="1" applyBorder="1" applyAlignment="1">
      <alignment vertical="center" wrapText="1"/>
    </xf>
    <xf numFmtId="170" fontId="3" fillId="2" borderId="13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>
      <alignment vertical="center"/>
    </xf>
    <xf numFmtId="170" fontId="3" fillId="0" borderId="26" xfId="15" applyNumberFormat="1" applyFont="1" applyFill="1" applyBorder="1" applyAlignment="1">
      <alignment vertical="center"/>
    </xf>
    <xf numFmtId="170" fontId="3" fillId="0" borderId="17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20" xfId="0" applyNumberFormat="1" applyFont="1" applyFill="1" applyBorder="1" applyAlignment="1">
      <alignment horizontal="center" wrapText="1"/>
    </xf>
    <xf numFmtId="170" fontId="3" fillId="0" borderId="20" xfId="0" applyNumberFormat="1" applyFont="1" applyBorder="1" applyAlignment="1">
      <alignment horizontal="right" vertical="center" wrapText="1"/>
    </xf>
    <xf numFmtId="170" fontId="3" fillId="0" borderId="27" xfId="0" applyNumberFormat="1" applyFont="1" applyFill="1" applyBorder="1" applyAlignment="1">
      <alignment horizontal="right" vertical="center" wrapText="1"/>
    </xf>
    <xf numFmtId="170" fontId="3" fillId="0" borderId="17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3" fontId="8" fillId="0" borderId="7" xfId="0" applyNumberFormat="1" applyFont="1" applyFill="1" applyBorder="1" applyAlignment="1">
      <alignment horizontal="left" vertical="center" wrapText="1" indent="1"/>
    </xf>
    <xf numFmtId="49" fontId="3" fillId="0" borderId="7" xfId="0" applyNumberFormat="1" applyFont="1" applyFill="1" applyBorder="1" applyAlignment="1">
      <alignment horizontal="center" vertical="center" wrapText="1"/>
    </xf>
    <xf numFmtId="170" fontId="3" fillId="0" borderId="7" xfId="0" applyNumberFormat="1" applyFont="1" applyFill="1" applyBorder="1" applyAlignment="1">
      <alignment vertical="center" wrapText="1"/>
    </xf>
    <xf numFmtId="170" fontId="3" fillId="2" borderId="7" xfId="0" applyNumberFormat="1" applyFont="1" applyFill="1" applyBorder="1" applyAlignment="1">
      <alignment vertical="center"/>
    </xf>
    <xf numFmtId="170" fontId="3" fillId="0" borderId="7" xfId="0" applyNumberFormat="1" applyFont="1" applyFill="1" applyBorder="1" applyAlignment="1">
      <alignment vertical="center"/>
    </xf>
    <xf numFmtId="170" fontId="3" fillId="0" borderId="10" xfId="15" applyNumberFormat="1" applyFont="1" applyFill="1" applyBorder="1" applyAlignment="1">
      <alignment vertical="center"/>
    </xf>
    <xf numFmtId="170" fontId="3" fillId="0" borderId="28" xfId="0" applyNumberFormat="1" applyFont="1" applyBorder="1" applyAlignment="1">
      <alignment vertical="center" wrapText="1"/>
    </xf>
    <xf numFmtId="0" fontId="3" fillId="0" borderId="29" xfId="0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3" fontId="12" fillId="0" borderId="30" xfId="0" applyNumberFormat="1" applyFont="1" applyFill="1" applyBorder="1" applyAlignment="1">
      <alignment horizontal="left" vertical="center" wrapText="1" indent="1"/>
    </xf>
    <xf numFmtId="49" fontId="3" fillId="0" borderId="30" xfId="0" applyNumberFormat="1" applyFont="1" applyFill="1" applyBorder="1" applyAlignment="1">
      <alignment horizontal="center" vertical="center" wrapText="1"/>
    </xf>
    <xf numFmtId="170" fontId="3" fillId="0" borderId="30" xfId="0" applyNumberFormat="1" applyFont="1" applyFill="1" applyBorder="1" applyAlignment="1">
      <alignment vertical="center"/>
    </xf>
    <xf numFmtId="170" fontId="3" fillId="2" borderId="30" xfId="0" applyNumberFormat="1" applyFont="1" applyFill="1" applyBorder="1" applyAlignment="1">
      <alignment vertical="center"/>
    </xf>
    <xf numFmtId="170" fontId="3" fillId="0" borderId="31" xfId="0" applyNumberFormat="1" applyFont="1" applyFill="1" applyBorder="1" applyAlignment="1">
      <alignment vertical="center"/>
    </xf>
    <xf numFmtId="170" fontId="3" fillId="0" borderId="4" xfId="0" applyNumberFormat="1" applyFont="1" applyFill="1" applyBorder="1" applyAlignment="1">
      <alignment horizontal="right" vertical="center"/>
    </xf>
    <xf numFmtId="170" fontId="3" fillId="0" borderId="4" xfId="0" applyNumberFormat="1" applyFont="1" applyFill="1" applyBorder="1" applyAlignment="1">
      <alignment horizontal="right" vertical="center" wrapText="1"/>
    </xf>
    <xf numFmtId="170" fontId="3" fillId="0" borderId="20" xfId="0" applyNumberFormat="1" applyFont="1" applyFill="1" applyBorder="1" applyAlignment="1">
      <alignment vertical="center" wrapText="1"/>
    </xf>
    <xf numFmtId="170" fontId="3" fillId="2" borderId="20" xfId="0" applyNumberFormat="1" applyFont="1" applyFill="1" applyBorder="1" applyAlignment="1">
      <alignment vertical="center"/>
    </xf>
    <xf numFmtId="170" fontId="3" fillId="0" borderId="20" xfId="0" applyNumberFormat="1" applyFont="1" applyFill="1" applyBorder="1" applyAlignment="1">
      <alignment vertical="center"/>
    </xf>
    <xf numFmtId="170" fontId="3" fillId="0" borderId="32" xfId="15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wrapText="1"/>
    </xf>
    <xf numFmtId="170" fontId="3" fillId="0" borderId="32" xfId="15" applyNumberFormat="1" applyFont="1" applyFill="1" applyBorder="1" applyAlignment="1">
      <alignment horizontal="right" vertical="center"/>
    </xf>
    <xf numFmtId="170" fontId="3" fillId="0" borderId="33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170" fontId="8" fillId="0" borderId="34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12" fillId="0" borderId="24" xfId="0" applyNumberFormat="1" applyFont="1" applyFill="1" applyBorder="1" applyAlignment="1">
      <alignment vertical="center" wrapText="1"/>
    </xf>
    <xf numFmtId="170" fontId="3" fillId="0" borderId="2" xfId="0" applyNumberFormat="1" applyFont="1" applyFill="1" applyBorder="1" applyAlignment="1">
      <alignment horizontal="right" vertical="center" wrapText="1"/>
    </xf>
    <xf numFmtId="170" fontId="8" fillId="0" borderId="14" xfId="0" applyNumberFormat="1" applyFont="1" applyFill="1" applyBorder="1" applyAlignment="1">
      <alignment vertical="center" wrapText="1"/>
    </xf>
    <xf numFmtId="170" fontId="8" fillId="2" borderId="14" xfId="0" applyNumberFormat="1" applyFont="1" applyFill="1" applyBorder="1" applyAlignment="1">
      <alignment vertical="center" wrapText="1"/>
    </xf>
    <xf numFmtId="170" fontId="8" fillId="0" borderId="16" xfId="0" applyNumberFormat="1" applyFont="1" applyFill="1" applyBorder="1" applyAlignment="1">
      <alignment vertical="center" wrapText="1"/>
    </xf>
    <xf numFmtId="170" fontId="18" fillId="0" borderId="24" xfId="0" applyNumberFormat="1" applyFont="1" applyFill="1" applyBorder="1" applyAlignment="1">
      <alignment vertical="center" wrapText="1"/>
    </xf>
    <xf numFmtId="49" fontId="0" fillId="0" borderId="30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left" vertical="center" wrapText="1" indent="1"/>
    </xf>
    <xf numFmtId="3" fontId="8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horizontal="right" vertical="center"/>
    </xf>
    <xf numFmtId="170" fontId="3" fillId="0" borderId="35" xfId="15" applyNumberFormat="1" applyFont="1" applyFill="1" applyBorder="1" applyAlignment="1">
      <alignment horizontal="right" vertical="center"/>
    </xf>
    <xf numFmtId="170" fontId="0" fillId="0" borderId="3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3" fillId="0" borderId="3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3" fillId="0" borderId="14" xfId="0" applyNumberFormat="1" applyFont="1" applyFill="1" applyBorder="1" applyAlignment="1">
      <alignment vertical="center" wrapText="1"/>
    </xf>
    <xf numFmtId="170" fontId="3" fillId="0" borderId="14" xfId="0" applyNumberFormat="1" applyFont="1" applyBorder="1" applyAlignment="1">
      <alignment horizontal="right" vertical="center" wrapText="1"/>
    </xf>
    <xf numFmtId="170" fontId="8" fillId="3" borderId="8" xfId="0" applyNumberFormat="1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170" fontId="3" fillId="0" borderId="38" xfId="15" applyNumberFormat="1" applyFont="1" applyFill="1" applyBorder="1" applyAlignment="1">
      <alignment vertical="center"/>
    </xf>
    <xf numFmtId="170" fontId="3" fillId="0" borderId="17" xfId="15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8" fillId="0" borderId="37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170" fontId="3" fillId="0" borderId="14" xfId="15" applyNumberFormat="1" applyFont="1" applyFill="1" applyBorder="1" applyAlignment="1">
      <alignment vertical="center"/>
    </xf>
    <xf numFmtId="170" fontId="8" fillId="0" borderId="39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70" fontId="8" fillId="0" borderId="4" xfId="0" applyNumberFormat="1" applyFont="1" applyFill="1" applyBorder="1" applyAlignment="1">
      <alignment horizontal="right" vertical="center" wrapText="1"/>
    </xf>
    <xf numFmtId="170" fontId="8" fillId="0" borderId="41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170" fontId="8" fillId="0" borderId="14" xfId="0" applyNumberFormat="1" applyFont="1" applyFill="1" applyBorder="1" applyAlignment="1">
      <alignment horizontal="right" vertical="center" wrapText="1"/>
    </xf>
    <xf numFmtId="170" fontId="8" fillId="0" borderId="17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wrapText="1"/>
    </xf>
    <xf numFmtId="170" fontId="3" fillId="0" borderId="38" xfId="15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left" vertical="center" wrapText="1" indent="1"/>
    </xf>
    <xf numFmtId="170" fontId="3" fillId="0" borderId="42" xfId="15" applyNumberFormat="1" applyFont="1" applyFill="1" applyBorder="1" applyAlignment="1">
      <alignment horizontal="right" vertical="center"/>
    </xf>
    <xf numFmtId="170" fontId="3" fillId="0" borderId="42" xfId="15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170" fontId="3" fillId="0" borderId="27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2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0" fontId="3" fillId="0" borderId="0" xfId="0" applyFont="1" applyAlignment="1">
      <alignment/>
    </xf>
    <xf numFmtId="170" fontId="8" fillId="3" borderId="17" xfId="0" applyNumberFormat="1" applyFont="1" applyFill="1" applyBorder="1" applyAlignment="1">
      <alignment vertical="center" wrapText="1"/>
    </xf>
    <xf numFmtId="170" fontId="8" fillId="0" borderId="2" xfId="0" applyNumberFormat="1" applyFont="1" applyFill="1" applyBorder="1" applyAlignment="1">
      <alignment vertical="center" wrapText="1"/>
    </xf>
    <xf numFmtId="170" fontId="8" fillId="2" borderId="2" xfId="0" applyNumberFormat="1" applyFont="1" applyFill="1" applyBorder="1" applyAlignment="1">
      <alignment vertical="center" wrapText="1"/>
    </xf>
    <xf numFmtId="170" fontId="8" fillId="0" borderId="43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170" fontId="3" fillId="0" borderId="44" xfId="0" applyNumberFormat="1" applyFont="1" applyFill="1" applyBorder="1" applyAlignment="1">
      <alignment vertical="center" wrapText="1"/>
    </xf>
    <xf numFmtId="0" fontId="0" fillId="0" borderId="45" xfId="0" applyBorder="1" applyAlignment="1">
      <alignment horizontal="center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170" fontId="3" fillId="0" borderId="28" xfId="0" applyNumberFormat="1" applyFont="1" applyFill="1" applyBorder="1" applyAlignment="1">
      <alignment vertical="center" wrapText="1"/>
    </xf>
    <xf numFmtId="170" fontId="3" fillId="0" borderId="14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170" fontId="3" fillId="0" borderId="30" xfId="0" applyNumberFormat="1" applyFont="1" applyFill="1" applyBorder="1" applyAlignment="1">
      <alignment horizontal="right" vertical="center" wrapText="1"/>
    </xf>
    <xf numFmtId="170" fontId="3" fillId="0" borderId="39" xfId="0" applyNumberFormat="1" applyFont="1" applyFill="1" applyBorder="1" applyAlignment="1">
      <alignment vertical="center" wrapText="1"/>
    </xf>
    <xf numFmtId="170" fontId="8" fillId="2" borderId="22" xfId="0" applyNumberFormat="1" applyFont="1" applyFill="1" applyBorder="1" applyAlignment="1">
      <alignment horizontal="right" vertical="center" wrapText="1"/>
    </xf>
    <xf numFmtId="170" fontId="12" fillId="2" borderId="22" xfId="0" applyNumberFormat="1" applyFont="1" applyFill="1" applyBorder="1" applyAlignment="1">
      <alignment horizontal="right" vertical="center" wrapText="1"/>
    </xf>
    <xf numFmtId="170" fontId="8" fillId="2" borderId="2" xfId="0" applyNumberFormat="1" applyFont="1" applyFill="1" applyBorder="1" applyAlignment="1">
      <alignment horizontal="right" vertical="center" wrapText="1"/>
    </xf>
    <xf numFmtId="170" fontId="3" fillId="2" borderId="2" xfId="0" applyNumberFormat="1" applyFont="1" applyFill="1" applyBorder="1" applyAlignment="1">
      <alignment vertical="center"/>
    </xf>
    <xf numFmtId="170" fontId="3" fillId="0" borderId="2" xfId="0" applyNumberFormat="1" applyFont="1" applyFill="1" applyBorder="1" applyAlignment="1">
      <alignment vertical="center"/>
    </xf>
    <xf numFmtId="170" fontId="3" fillId="0" borderId="27" xfId="0" applyNumberFormat="1" applyFont="1" applyFill="1" applyBorder="1" applyAlignment="1">
      <alignment vertical="center" wrapText="1"/>
    </xf>
    <xf numFmtId="170" fontId="3" fillId="0" borderId="35" xfId="15" applyNumberFormat="1" applyFont="1" applyFill="1" applyBorder="1" applyAlignment="1">
      <alignment vertical="center"/>
    </xf>
    <xf numFmtId="170" fontId="3" fillId="0" borderId="5" xfId="15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wrapText="1" indent="1"/>
    </xf>
    <xf numFmtId="170" fontId="3" fillId="0" borderId="33" xfId="0" applyNumberFormat="1" applyFont="1" applyFill="1" applyBorder="1" applyAlignment="1">
      <alignment vertical="center" wrapText="1"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/>
    </xf>
    <xf numFmtId="41" fontId="0" fillId="0" borderId="46" xfId="0" applyNumberFormat="1" applyBorder="1" applyAlignment="1">
      <alignment horizontal="right" wrapText="1"/>
    </xf>
    <xf numFmtId="170" fontId="3" fillId="0" borderId="0" xfId="0" applyNumberFormat="1" applyFont="1" applyFill="1" applyBorder="1" applyAlignment="1">
      <alignment vertical="center" wrapText="1"/>
    </xf>
    <xf numFmtId="0" fontId="0" fillId="0" borderId="20" xfId="0" applyNumberFormat="1" applyBorder="1" applyAlignment="1">
      <alignment horizontal="center"/>
    </xf>
    <xf numFmtId="170" fontId="3" fillId="2" borderId="4" xfId="0" applyNumberFormat="1" applyFont="1" applyFill="1" applyBorder="1" applyAlignment="1">
      <alignment vertical="center"/>
    </xf>
    <xf numFmtId="170" fontId="3" fillId="0" borderId="4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170" fontId="12" fillId="0" borderId="14" xfId="0" applyNumberFormat="1" applyFont="1" applyFill="1" applyBorder="1" applyAlignment="1">
      <alignment horizontal="right" vertical="center" wrapText="1"/>
    </xf>
    <xf numFmtId="170" fontId="8" fillId="0" borderId="15" xfId="0" applyNumberFormat="1" applyFont="1" applyFill="1" applyBorder="1" applyAlignment="1">
      <alignment horizontal="right" vertical="center" wrapText="1"/>
    </xf>
    <xf numFmtId="170" fontId="8" fillId="0" borderId="8" xfId="0" applyNumberFormat="1" applyFont="1" applyFill="1" applyBorder="1" applyAlignment="1">
      <alignment horizontal="right" vertical="center" wrapText="1"/>
    </xf>
    <xf numFmtId="170" fontId="8" fillId="2" borderId="10" xfId="0" applyNumberFormat="1" applyFont="1" applyFill="1" applyBorder="1" applyAlignment="1">
      <alignment horizontal="right" vertical="center" wrapText="1"/>
    </xf>
    <xf numFmtId="170" fontId="8" fillId="0" borderId="10" xfId="0" applyNumberFormat="1" applyFont="1" applyFill="1" applyBorder="1" applyAlignment="1">
      <alignment horizontal="right" vertical="center" wrapText="1"/>
    </xf>
    <xf numFmtId="170" fontId="8" fillId="0" borderId="10" xfId="0" applyNumberFormat="1" applyFont="1" applyFill="1" applyBorder="1" applyAlignment="1">
      <alignment wrapText="1"/>
    </xf>
    <xf numFmtId="170" fontId="8" fillId="0" borderId="23" xfId="0" applyNumberFormat="1" applyFont="1" applyFill="1" applyBorder="1" applyAlignment="1">
      <alignment horizontal="right" vertical="center" wrapText="1"/>
    </xf>
    <xf numFmtId="170" fontId="12" fillId="0" borderId="23" xfId="0" applyNumberFormat="1" applyFont="1" applyFill="1" applyBorder="1" applyAlignment="1">
      <alignment horizontal="right" vertical="center" wrapText="1"/>
    </xf>
    <xf numFmtId="170" fontId="8" fillId="0" borderId="43" xfId="0" applyNumberFormat="1" applyFont="1" applyFill="1" applyBorder="1" applyAlignment="1">
      <alignment horizontal="right" vertical="center" wrapText="1"/>
    </xf>
    <xf numFmtId="170" fontId="8" fillId="3" borderId="10" xfId="0" applyNumberFormat="1" applyFont="1" applyFill="1" applyBorder="1" applyAlignment="1">
      <alignment horizontal="right" vertical="center" wrapText="1"/>
    </xf>
    <xf numFmtId="0" fontId="8" fillId="0" borderId="46" xfId="0" applyFont="1" applyBorder="1" applyAlignment="1">
      <alignment horizontal="center" wrapText="1"/>
    </xf>
    <xf numFmtId="3" fontId="3" fillId="0" borderId="30" xfId="0" applyNumberFormat="1" applyFont="1" applyFill="1" applyBorder="1" applyAlignment="1">
      <alignment horizontal="left" vertical="center" wrapText="1" indent="1"/>
    </xf>
    <xf numFmtId="3" fontId="8" fillId="0" borderId="30" xfId="0" applyNumberFormat="1" applyFont="1" applyFill="1" applyBorder="1" applyAlignment="1">
      <alignment horizontal="center" vertical="center" wrapText="1"/>
    </xf>
    <xf numFmtId="170" fontId="3" fillId="0" borderId="30" xfId="0" applyNumberFormat="1" applyFont="1" applyFill="1" applyBorder="1" applyAlignment="1">
      <alignment horizontal="right" vertical="center"/>
    </xf>
    <xf numFmtId="170" fontId="3" fillId="0" borderId="28" xfId="0" applyNumberFormat="1" applyFont="1" applyFill="1" applyBorder="1" applyAlignment="1">
      <alignment vertical="center" wrapText="1"/>
    </xf>
    <xf numFmtId="170" fontId="3" fillId="0" borderId="2" xfId="15" applyNumberFormat="1" applyFont="1" applyFill="1" applyBorder="1" applyAlignment="1">
      <alignment horizontal="right" vertical="center"/>
    </xf>
    <xf numFmtId="170" fontId="3" fillId="0" borderId="15" xfId="0" applyNumberFormat="1" applyFont="1" applyFill="1" applyBorder="1" applyAlignment="1">
      <alignment horizontal="right" vertical="center" wrapText="1"/>
    </xf>
    <xf numFmtId="170" fontId="3" fillId="0" borderId="43" xfId="15" applyNumberFormat="1" applyFont="1" applyFill="1" applyBorder="1" applyAlignment="1">
      <alignment vertical="center"/>
    </xf>
    <xf numFmtId="170" fontId="12" fillId="0" borderId="7" xfId="0" applyNumberFormat="1" applyFont="1" applyFill="1" applyBorder="1" applyAlignment="1">
      <alignment horizontal="right" vertical="center" wrapText="1"/>
    </xf>
    <xf numFmtId="170" fontId="12" fillId="0" borderId="10" xfId="0" applyNumberFormat="1" applyFont="1" applyFill="1" applyBorder="1" applyAlignment="1">
      <alignment horizontal="right" vertical="center" wrapText="1"/>
    </xf>
    <xf numFmtId="170" fontId="12" fillId="2" borderId="7" xfId="0" applyNumberFormat="1" applyFont="1" applyFill="1" applyBorder="1" applyAlignment="1">
      <alignment horizontal="right" vertical="center" wrapText="1"/>
    </xf>
    <xf numFmtId="170" fontId="3" fillId="0" borderId="44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wrapText="1"/>
    </xf>
    <xf numFmtId="170" fontId="0" fillId="0" borderId="14" xfId="0" applyNumberFormat="1" applyFont="1" applyFill="1" applyBorder="1" applyAlignment="1">
      <alignment horizontal="right" vertical="center" wrapText="1"/>
    </xf>
    <xf numFmtId="170" fontId="8" fillId="2" borderId="14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Fill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indent="1"/>
    </xf>
    <xf numFmtId="0" fontId="10" fillId="0" borderId="27" xfId="0" applyFont="1" applyBorder="1" applyAlignment="1">
      <alignment horizontal="left" vertical="center" inden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indent="1"/>
    </xf>
    <xf numFmtId="0" fontId="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9" fillId="0" borderId="54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55" xfId="0" applyFont="1" applyBorder="1" applyAlignment="1">
      <alignment horizont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1"/>
  <sheetViews>
    <sheetView workbookViewId="0" topLeftCell="D4">
      <selection activeCell="H115" sqref="H115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spans="1:10" ht="12.75">
      <c r="A1" s="1"/>
      <c r="J1" t="s">
        <v>136</v>
      </c>
    </row>
    <row r="2" spans="1:14" ht="40.5" customHeight="1">
      <c r="A2" s="1"/>
      <c r="L2" s="309" t="s">
        <v>144</v>
      </c>
      <c r="M2" s="309"/>
      <c r="N2" s="309"/>
    </row>
    <row r="3" spans="1:15" s="7" customFormat="1" ht="40.5" customHeight="1">
      <c r="A3" s="313" t="s">
        <v>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59" t="s">
        <v>1</v>
      </c>
      <c r="J4" s="359"/>
      <c r="K4" s="360"/>
      <c r="L4" s="361"/>
      <c r="M4" s="361"/>
      <c r="N4" s="361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</row>
    <row r="5" spans="1:15" s="10" customFormat="1" ht="24.75" customHeight="1">
      <c r="A5" s="348" t="s">
        <v>2</v>
      </c>
      <c r="B5" s="351" t="s">
        <v>3</v>
      </c>
      <c r="C5" s="353" t="s">
        <v>4</v>
      </c>
      <c r="D5" s="355" t="s">
        <v>5</v>
      </c>
      <c r="E5" s="9" t="s">
        <v>6</v>
      </c>
      <c r="F5" s="338" t="s">
        <v>7</v>
      </c>
      <c r="G5" s="341" t="s">
        <v>8</v>
      </c>
      <c r="H5" s="325" t="s">
        <v>9</v>
      </c>
      <c r="I5" s="326"/>
      <c r="J5" s="344"/>
      <c r="K5" s="345" t="s">
        <v>10</v>
      </c>
      <c r="L5" s="325" t="s">
        <v>129</v>
      </c>
      <c r="M5" s="326"/>
      <c r="N5" s="327"/>
      <c r="O5" s="328" t="s">
        <v>11</v>
      </c>
    </row>
    <row r="6" spans="1:15" s="10" customFormat="1" ht="16.5" customHeight="1">
      <c r="A6" s="349"/>
      <c r="B6" s="352"/>
      <c r="C6" s="354"/>
      <c r="D6" s="356"/>
      <c r="E6" s="11" t="s">
        <v>12</v>
      </c>
      <c r="F6" s="339"/>
      <c r="G6" s="342"/>
      <c r="H6" s="331" t="s">
        <v>13</v>
      </c>
      <c r="I6" s="333" t="s">
        <v>14</v>
      </c>
      <c r="J6" s="334"/>
      <c r="K6" s="346"/>
      <c r="L6" s="335" t="s">
        <v>13</v>
      </c>
      <c r="M6" s="333" t="s">
        <v>14</v>
      </c>
      <c r="N6" s="337"/>
      <c r="O6" s="329"/>
    </row>
    <row r="7" spans="1:15" s="10" customFormat="1" ht="40.5" customHeight="1" thickBot="1">
      <c r="A7" s="350"/>
      <c r="B7" s="352"/>
      <c r="C7" s="354"/>
      <c r="D7" s="357"/>
      <c r="E7" s="12" t="s">
        <v>15</v>
      </c>
      <c r="F7" s="340"/>
      <c r="G7" s="343"/>
      <c r="H7" s="332"/>
      <c r="I7" s="13" t="s">
        <v>16</v>
      </c>
      <c r="J7" s="13" t="s">
        <v>17</v>
      </c>
      <c r="K7" s="347"/>
      <c r="L7" s="336"/>
      <c r="M7" s="13" t="s">
        <v>16</v>
      </c>
      <c r="N7" s="14" t="s">
        <v>18</v>
      </c>
      <c r="O7" s="330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316" t="s">
        <v>19</v>
      </c>
      <c r="B9" s="317"/>
      <c r="C9" s="317"/>
      <c r="D9" s="317"/>
      <c r="E9" s="318"/>
      <c r="F9" s="25">
        <f>SUBTOTAL(9,F15:F110)</f>
        <v>73732941.92</v>
      </c>
      <c r="G9" s="25">
        <f>SUBTOTAL(9,G15:G110)</f>
        <v>24686685.860000003</v>
      </c>
      <c r="H9" s="25">
        <f>SUBTOTAL(9,H15:H113)</f>
        <v>30307256</v>
      </c>
      <c r="I9" s="25">
        <f aca="true" t="shared" si="0" ref="I9:N9">SUBTOTAL(9,I15:I113)</f>
        <v>29410342.7</v>
      </c>
      <c r="J9" s="25">
        <f t="shared" si="0"/>
        <v>896913.3</v>
      </c>
      <c r="K9" s="25">
        <f t="shared" si="0"/>
        <v>216800</v>
      </c>
      <c r="L9" s="25">
        <f t="shared" si="0"/>
        <v>30524056</v>
      </c>
      <c r="M9" s="25">
        <f t="shared" si="0"/>
        <v>28121143</v>
      </c>
      <c r="N9" s="287">
        <f t="shared" si="0"/>
        <v>2402913</v>
      </c>
      <c r="O9" s="27" t="e">
        <f>SUBTOTAL(9,O15:O110)</f>
        <v>#REF!</v>
      </c>
    </row>
    <row r="10" spans="1:15" s="35" customFormat="1" ht="28.5" customHeight="1" thickBot="1">
      <c r="A10" s="319" t="s">
        <v>20</v>
      </c>
      <c r="B10" s="320"/>
      <c r="C10" s="321"/>
      <c r="D10" s="29"/>
      <c r="E10" s="30"/>
      <c r="F10" s="31">
        <f aca="true" t="shared" si="1" ref="F10:N10">SUBTOTAL(9,F15:F103)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215000</v>
      </c>
      <c r="L10" s="26">
        <f t="shared" si="1"/>
        <v>30422256</v>
      </c>
      <c r="M10" s="32">
        <f t="shared" si="1"/>
        <v>28019343</v>
      </c>
      <c r="N10" s="33">
        <f t="shared" si="1"/>
        <v>2402913</v>
      </c>
      <c r="O10" s="34" t="e">
        <f>SUBTOTAL(9,O15:O99)</f>
        <v>#REF!</v>
      </c>
    </row>
    <row r="11" spans="1:15" s="35" customFormat="1" ht="28.5" customHeight="1" thickBot="1">
      <c r="A11" s="322" t="s">
        <v>21</v>
      </c>
      <c r="B11" s="323"/>
      <c r="C11" s="324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100000</v>
      </c>
      <c r="L11" s="39">
        <f t="shared" si="2"/>
        <v>19922256</v>
      </c>
      <c r="M11" s="39">
        <f t="shared" si="2"/>
        <v>17519343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>SUBTOTAL(9,H15:H27)</f>
        <v>5332826</v>
      </c>
      <c r="I12" s="31">
        <f aca="true" t="shared" si="3" ref="I12:N12">SUBTOTAL(9,I15:I27)</f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SUBTOTAL(9,O14:O115)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>SUBTOTAL(9,H15:H27)</f>
        <v>5332826</v>
      </c>
      <c r="I13" s="31">
        <f aca="true" t="shared" si="4" ref="I13:N13">SUBTOTAL(9,I15:I27)</f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SUBTOTAL(9,O14:O115)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SUBTOTAL(9,O15:O115)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SUBTOTAL(9,O19:O115)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6">I19+J19</f>
        <v>3299826</v>
      </c>
      <c r="I19" s="106">
        <v>2402912.7</v>
      </c>
      <c r="J19" s="108">
        <v>896913.3</v>
      </c>
      <c r="K19" s="70">
        <f>L19-H19</f>
        <v>0</v>
      </c>
      <c r="L19" s="71">
        <f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aca="true" t="shared" si="8" ref="K20:K25">L20-H20</f>
        <v>0</v>
      </c>
      <c r="L20" s="71">
        <f aca="true" t="shared" si="9" ref="L20:L25">M20+N20</f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>L26-H26</f>
        <v>30000</v>
      </c>
      <c r="L26" s="71">
        <f>M26+N26</f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>I27+J27</f>
        <v>0</v>
      </c>
      <c r="I27" s="67">
        <v>0</v>
      </c>
      <c r="J27" s="69">
        <v>0</v>
      </c>
      <c r="K27" s="262">
        <f>L27-H27</f>
        <v>15000</v>
      </c>
      <c r="L27" s="71">
        <f>M27+N27</f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>SUBTOTAL(9,H30:H48)</f>
        <v>4365000</v>
      </c>
      <c r="I28" s="31">
        <f aca="true" t="shared" si="10" ref="I28:N28">SUBTOTAL(9,I30:I48)</f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>SUBTOTAL(9,H30:H48)</f>
        <v>4365000</v>
      </c>
      <c r="I29" s="118">
        <f aca="true" t="shared" si="11" ref="I29:N29">SUBTOTAL(9,I30:I48)</f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3">I30+J30</f>
        <v>90000</v>
      </c>
      <c r="I30" s="67">
        <v>90000</v>
      </c>
      <c r="J30" s="69">
        <v>0</v>
      </c>
      <c r="K30" s="236">
        <f>L30-H30</f>
        <v>0</v>
      </c>
      <c r="L30" s="71">
        <f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aca="true" t="shared" si="13" ref="K31:K43">L31-H31</f>
        <v>0</v>
      </c>
      <c r="L31" s="71">
        <f aca="true" t="shared" si="14" ref="L31:L43">M31+N31</f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33.7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>I44+J44</f>
        <v>0</v>
      </c>
      <c r="I44" s="67">
        <v>0</v>
      </c>
      <c r="J44" s="69">
        <v>0</v>
      </c>
      <c r="K44" s="70">
        <f>L44-H44</f>
        <v>50000</v>
      </c>
      <c r="L44" s="71">
        <f>M44+N44</f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>I45+J45</f>
        <v>0</v>
      </c>
      <c r="I45" s="67">
        <v>0</v>
      </c>
      <c r="J45" s="69">
        <v>0</v>
      </c>
      <c r="K45" s="70">
        <f>L45-H45</f>
        <v>30000</v>
      </c>
      <c r="L45" s="71">
        <f>M45+N45</f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>I46+J46</f>
        <v>0</v>
      </c>
      <c r="I46" s="67">
        <v>0</v>
      </c>
      <c r="J46" s="69">
        <v>0</v>
      </c>
      <c r="K46" s="70">
        <f>L46-H46</f>
        <v>30000</v>
      </c>
      <c r="L46" s="71">
        <f>M46+N46</f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>I47+J47</f>
        <v>0</v>
      </c>
      <c r="I47" s="67">
        <v>0</v>
      </c>
      <c r="J47" s="69">
        <v>0</v>
      </c>
      <c r="K47" s="70">
        <f>L47-H47</f>
        <v>50000</v>
      </c>
      <c r="L47" s="71">
        <f>M47+N47</f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31</v>
      </c>
      <c r="B48" s="126"/>
      <c r="C48" s="127" t="s">
        <v>141</v>
      </c>
      <c r="D48" s="65" t="s">
        <v>27</v>
      </c>
      <c r="E48" s="66"/>
      <c r="F48" s="67"/>
      <c r="G48" s="68"/>
      <c r="H48" s="67">
        <f>I48+J48</f>
        <v>0</v>
      </c>
      <c r="I48" s="67">
        <v>0</v>
      </c>
      <c r="J48" s="69">
        <v>0</v>
      </c>
      <c r="K48" s="70">
        <f>L48-H48</f>
        <v>20000</v>
      </c>
      <c r="L48" s="71">
        <f>M48+N48</f>
        <v>20000</v>
      </c>
      <c r="M48" s="72">
        <v>20000</v>
      </c>
      <c r="N48" s="73">
        <v>0</v>
      </c>
      <c r="O48" s="129"/>
    </row>
    <row r="49" spans="1:15" s="113" customFormat="1" ht="35.25" customHeight="1" thickBot="1">
      <c r="A49" s="131"/>
      <c r="B49" s="132" t="s">
        <v>60</v>
      </c>
      <c r="C49" s="111" t="s">
        <v>61</v>
      </c>
      <c r="D49" s="111"/>
      <c r="E49" s="112"/>
      <c r="F49" s="31">
        <f>SUBTOTAL(9,F51:F52)</f>
        <v>2718000</v>
      </c>
      <c r="G49" s="31">
        <f>SUBTOTAL(9,G51:G52)</f>
        <v>118000</v>
      </c>
      <c r="H49" s="31">
        <f>SUBTOTAL(9,H51:H52)</f>
        <v>600000</v>
      </c>
      <c r="I49" s="31">
        <f aca="true" t="shared" si="15" ref="I49:N49">SUBTOTAL(9,I51:I52)</f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>SUBTOTAL(9,F51:F52)</f>
        <v>2718000</v>
      </c>
      <c r="G50" s="135">
        <f>SUBTOTAL(9,G51:G52)</f>
        <v>118000</v>
      </c>
      <c r="H50" s="135">
        <f>SUBTOTAL(9,H51:H52)</f>
        <v>600000</v>
      </c>
      <c r="I50" s="135">
        <f aca="true" t="shared" si="16" ref="I50:N50">SUBTOTAL(9,I51:I52)</f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7.5" customHeight="1">
      <c r="A51" s="62">
        <v>32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33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130000</v>
      </c>
      <c r="L53" s="152">
        <f t="shared" si="17"/>
        <v>130000</v>
      </c>
      <c r="M53" s="153">
        <f t="shared" si="17"/>
        <v>130000</v>
      </c>
      <c r="N53" s="154">
        <f t="shared" si="17"/>
        <v>0</v>
      </c>
      <c r="O53" s="155"/>
    </row>
    <row r="54" spans="1:15" s="142" customFormat="1" ht="13.5" hidden="1" thickBot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130000</v>
      </c>
      <c r="L54" s="161">
        <f t="shared" si="18"/>
        <v>130000</v>
      </c>
      <c r="M54" s="160">
        <f t="shared" si="18"/>
        <v>130000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130000</v>
      </c>
      <c r="L55" s="166">
        <f>M55+N55</f>
        <v>130000</v>
      </c>
      <c r="M55" s="167">
        <v>130000</v>
      </c>
      <c r="N55" s="168">
        <v>0</v>
      </c>
      <c r="O55" s="155"/>
    </row>
    <row r="56" spans="1:15" s="113" customFormat="1" ht="39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9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34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33.7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9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35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7.75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9.25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>SUBTOTAL(9,H64:H67)</f>
        <v>5784430</v>
      </c>
      <c r="I63" s="135">
        <f aca="true" t="shared" si="20" ref="I63:N63">SUBTOTAL(9,I64:I67)</f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36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37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38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39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40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41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42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33.75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43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44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57" thickBot="1">
      <c r="A78" s="62">
        <v>45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322" t="s">
        <v>105</v>
      </c>
      <c r="B79" s="323"/>
      <c r="C79" s="324"/>
      <c r="D79" s="36"/>
      <c r="E79" s="37"/>
      <c r="F79" s="38">
        <f aca="true" t="shared" si="24" ref="F79:N79">SUBTOTAL(9,F82:F103)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115000</v>
      </c>
      <c r="L79" s="39">
        <f t="shared" si="24"/>
        <v>10500000</v>
      </c>
      <c r="M79" s="39">
        <f t="shared" si="24"/>
        <v>10500000</v>
      </c>
      <c r="N79" s="40">
        <f t="shared" si="24"/>
        <v>0</v>
      </c>
      <c r="O79" s="193">
        <f>SUBTOTAL(9,O82:O99)</f>
        <v>-100000</v>
      </c>
    </row>
    <row r="80" spans="1:15" s="113" customFormat="1" ht="27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23.25" customHeight="1">
      <c r="A82" s="194">
        <v>46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9.25" customHeight="1">
      <c r="A84" s="204">
        <v>47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29.25" customHeight="1" thickBot="1">
      <c r="A85" s="204">
        <v>48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7.75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9.25" customHeight="1">
      <c r="A87" s="134"/>
      <c r="B87" s="115" t="s">
        <v>82</v>
      </c>
      <c r="C87" s="116" t="s">
        <v>83</v>
      </c>
      <c r="D87" s="116"/>
      <c r="E87" s="117"/>
      <c r="F87" s="135">
        <f>SUBTOTAL(9,F88:F88)</f>
        <v>300000</v>
      </c>
      <c r="G87" s="135">
        <f>SUBTOTAL(9,G88:G88)</f>
        <v>0</v>
      </c>
      <c r="H87" s="135">
        <f>SUBTOTAL(9,H88:H88)</f>
        <v>300000</v>
      </c>
      <c r="I87" s="135">
        <f aca="true" t="shared" si="29" ref="I87:N87">SUBTOTAL(9,I88:I88)</f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SUBTOTAL(9,O88:O90)</f>
        <v>-100000</v>
      </c>
    </row>
    <row r="88" spans="1:15" s="61" customFormat="1" ht="18.75" customHeight="1" thickBot="1">
      <c r="A88" s="62">
        <v>49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27.75" customHeight="1" thickBot="1">
      <c r="A89" s="109"/>
      <c r="B89" s="132" t="s">
        <v>91</v>
      </c>
      <c r="C89" s="111" t="s">
        <v>92</v>
      </c>
      <c r="D89" s="111"/>
      <c r="E89" s="112"/>
      <c r="F89" s="31">
        <f aca="true" t="shared" si="30" ref="F89:O89">SUBTOTAL(9,F91)</f>
        <v>7000000</v>
      </c>
      <c r="G89" s="31">
        <f t="shared" si="30"/>
        <v>0</v>
      </c>
      <c r="H89" s="31">
        <f t="shared" si="30"/>
        <v>7000000</v>
      </c>
      <c r="I89" s="31">
        <f t="shared" si="30"/>
        <v>7000000</v>
      </c>
      <c r="J89" s="31">
        <f t="shared" si="30"/>
        <v>0</v>
      </c>
      <c r="K89" s="32">
        <f t="shared" si="30"/>
        <v>0</v>
      </c>
      <c r="L89" s="26">
        <f t="shared" si="30"/>
        <v>7000000</v>
      </c>
      <c r="M89" s="32">
        <f t="shared" si="30"/>
        <v>7000000</v>
      </c>
      <c r="N89" s="33">
        <f t="shared" si="30"/>
        <v>0</v>
      </c>
      <c r="O89" s="34">
        <f t="shared" si="30"/>
        <v>0</v>
      </c>
    </row>
    <row r="90" spans="1:15" s="123" customFormat="1" ht="29.25" customHeight="1" thickBot="1">
      <c r="A90" s="210"/>
      <c r="B90" s="211" t="s">
        <v>115</v>
      </c>
      <c r="C90" s="212" t="s">
        <v>116</v>
      </c>
      <c r="D90" s="212"/>
      <c r="E90" s="30"/>
      <c r="F90" s="31">
        <f aca="true" t="shared" si="31" ref="F90:O90">SUBTOTAL(9,F91)</f>
        <v>7000000</v>
      </c>
      <c r="G90" s="31">
        <f t="shared" si="31"/>
        <v>0</v>
      </c>
      <c r="H90" s="31">
        <f t="shared" si="31"/>
        <v>7000000</v>
      </c>
      <c r="I90" s="31">
        <f t="shared" si="31"/>
        <v>7000000</v>
      </c>
      <c r="J90" s="31">
        <f t="shared" si="31"/>
        <v>0</v>
      </c>
      <c r="K90" s="32">
        <f t="shared" si="31"/>
        <v>0</v>
      </c>
      <c r="L90" s="26">
        <f t="shared" si="31"/>
        <v>7000000</v>
      </c>
      <c r="M90" s="32">
        <f t="shared" si="31"/>
        <v>7000000</v>
      </c>
      <c r="N90" s="33">
        <f t="shared" si="31"/>
        <v>0</v>
      </c>
      <c r="O90" s="122">
        <f t="shared" si="31"/>
        <v>0</v>
      </c>
    </row>
    <row r="91" spans="1:15" s="198" customFormat="1" ht="58.5" customHeight="1" thickBot="1">
      <c r="A91" s="213">
        <v>50</v>
      </c>
      <c r="B91" s="214"/>
      <c r="C91" s="103" t="s">
        <v>117</v>
      </c>
      <c r="D91" s="104" t="s">
        <v>118</v>
      </c>
      <c r="E91" s="105" t="s">
        <v>28</v>
      </c>
      <c r="F91" s="106">
        <v>7000000</v>
      </c>
      <c r="G91" s="107">
        <v>0</v>
      </c>
      <c r="H91" s="106">
        <f>I91+J91</f>
        <v>7000000</v>
      </c>
      <c r="I91" s="106">
        <v>7000000</v>
      </c>
      <c r="J91" s="108">
        <v>0</v>
      </c>
      <c r="K91" s="272">
        <f>L91-H91</f>
        <v>0</v>
      </c>
      <c r="L91" s="269">
        <f>SUM(M91:N91)</f>
        <v>7000000</v>
      </c>
      <c r="M91" s="270">
        <v>7000000</v>
      </c>
      <c r="N91" s="273">
        <v>0</v>
      </c>
      <c r="O91" s="197"/>
    </row>
    <row r="92" spans="1:15" s="174" customFormat="1" ht="27.75" customHeight="1" hidden="1" thickBot="1">
      <c r="A92" s="215"/>
      <c r="B92" s="216" t="s">
        <v>80</v>
      </c>
      <c r="C92" s="217" t="s">
        <v>81</v>
      </c>
      <c r="D92" s="217"/>
      <c r="E92" s="218"/>
      <c r="F92" s="219">
        <f aca="true" t="shared" si="32" ref="F92:O92">SUBTOTAL(9,F94:F99)</f>
        <v>0</v>
      </c>
      <c r="G92" s="219">
        <f t="shared" si="32"/>
        <v>0</v>
      </c>
      <c r="H92" s="219">
        <f t="shared" si="32"/>
        <v>0</v>
      </c>
      <c r="I92" s="219">
        <f t="shared" si="32"/>
        <v>0</v>
      </c>
      <c r="J92" s="219">
        <f t="shared" si="32"/>
        <v>0</v>
      </c>
      <c r="K92" s="32">
        <f t="shared" si="32"/>
        <v>0</v>
      </c>
      <c r="L92" s="26">
        <f t="shared" si="32"/>
        <v>0</v>
      </c>
      <c r="M92" s="32">
        <f t="shared" si="32"/>
        <v>0</v>
      </c>
      <c r="N92" s="33">
        <f t="shared" si="32"/>
        <v>0</v>
      </c>
      <c r="O92" s="220">
        <f t="shared" si="32"/>
        <v>0</v>
      </c>
    </row>
    <row r="93" spans="1:15" s="123" customFormat="1" ht="29.25" customHeight="1" hidden="1">
      <c r="A93" s="221"/>
      <c r="B93" s="222" t="s">
        <v>82</v>
      </c>
      <c r="C93" s="223" t="s">
        <v>83</v>
      </c>
      <c r="D93" s="223"/>
      <c r="E93" s="224"/>
      <c r="F93" s="225">
        <f aca="true" t="shared" si="33" ref="F93:O93">SUBTOTAL(9,F94:F95)</f>
        <v>0</v>
      </c>
      <c r="G93" s="225">
        <f t="shared" si="33"/>
        <v>0</v>
      </c>
      <c r="H93" s="225">
        <f t="shared" si="33"/>
        <v>0</v>
      </c>
      <c r="I93" s="225">
        <f t="shared" si="33"/>
        <v>0</v>
      </c>
      <c r="J93" s="225">
        <f t="shared" si="33"/>
        <v>0</v>
      </c>
      <c r="K93" s="177">
        <f t="shared" si="33"/>
        <v>0</v>
      </c>
      <c r="L93" s="178">
        <f t="shared" si="33"/>
        <v>0</v>
      </c>
      <c r="M93" s="177">
        <f t="shared" si="33"/>
        <v>0</v>
      </c>
      <c r="N93" s="179">
        <f t="shared" si="33"/>
        <v>0</v>
      </c>
      <c r="O93" s="226">
        <f t="shared" si="33"/>
        <v>0</v>
      </c>
    </row>
    <row r="94" spans="1:15" s="229" customFormat="1" ht="22.5" customHeight="1" hidden="1">
      <c r="A94" s="227">
        <v>51</v>
      </c>
      <c r="B94" s="125"/>
      <c r="C94" s="64" t="s">
        <v>119</v>
      </c>
      <c r="D94" s="64"/>
      <c r="E94" s="66"/>
      <c r="F94" s="67"/>
      <c r="G94" s="68"/>
      <c r="H94" s="67">
        <f>I94+J94</f>
        <v>0</v>
      </c>
      <c r="I94" s="67"/>
      <c r="J94" s="228"/>
      <c r="K94" s="196"/>
      <c r="L94" s="71"/>
      <c r="M94" s="72"/>
      <c r="N94" s="73"/>
      <c r="O94" s="197"/>
    </row>
    <row r="95" spans="1:15" s="229" customFormat="1" ht="23.25" customHeight="1" hidden="1" thickBot="1">
      <c r="A95" s="230">
        <v>52</v>
      </c>
      <c r="B95" s="169"/>
      <c r="C95" s="64" t="s">
        <v>119</v>
      </c>
      <c r="D95" s="64"/>
      <c r="E95" s="66"/>
      <c r="F95" s="67"/>
      <c r="G95" s="176"/>
      <c r="H95" s="67">
        <f>I95+J95</f>
        <v>0</v>
      </c>
      <c r="I95" s="67"/>
      <c r="J95" s="228"/>
      <c r="K95" s="196"/>
      <c r="L95" s="71"/>
      <c r="M95" s="72"/>
      <c r="N95" s="73"/>
      <c r="O95" s="197"/>
    </row>
    <row r="96" spans="1:15" s="123" customFormat="1" ht="29.25" customHeight="1" hidden="1">
      <c r="A96" s="231"/>
      <c r="B96" s="115" t="s">
        <v>120</v>
      </c>
      <c r="C96" s="116" t="s">
        <v>121</v>
      </c>
      <c r="D96" s="116"/>
      <c r="E96" s="117"/>
      <c r="F96" s="118">
        <f aca="true" t="shared" si="34" ref="F96:O96">SUBTOTAL(9,F97)</f>
        <v>0</v>
      </c>
      <c r="G96" s="118">
        <f t="shared" si="34"/>
        <v>0</v>
      </c>
      <c r="H96" s="118">
        <f t="shared" si="34"/>
        <v>0</v>
      </c>
      <c r="I96" s="118">
        <f t="shared" si="34"/>
        <v>0</v>
      </c>
      <c r="J96" s="118">
        <f t="shared" si="34"/>
        <v>0</v>
      </c>
      <c r="K96" s="119">
        <f t="shared" si="34"/>
        <v>0</v>
      </c>
      <c r="L96" s="120">
        <f t="shared" si="34"/>
        <v>0</v>
      </c>
      <c r="M96" s="119">
        <f t="shared" si="34"/>
        <v>0</v>
      </c>
      <c r="N96" s="121">
        <f t="shared" si="34"/>
        <v>0</v>
      </c>
      <c r="O96" s="122">
        <f t="shared" si="34"/>
        <v>0</v>
      </c>
    </row>
    <row r="97" spans="1:15" s="229" customFormat="1" ht="12.75" customHeight="1" hidden="1">
      <c r="A97" s="230">
        <v>53</v>
      </c>
      <c r="B97" s="169"/>
      <c r="C97" s="232" t="s">
        <v>122</v>
      </c>
      <c r="D97" s="232"/>
      <c r="E97" s="66"/>
      <c r="F97" s="67"/>
      <c r="G97" s="176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123" customFormat="1" ht="29.25" customHeight="1" hidden="1">
      <c r="A98" s="221"/>
      <c r="B98" s="222" t="s">
        <v>87</v>
      </c>
      <c r="C98" s="223" t="s">
        <v>88</v>
      </c>
      <c r="D98" s="223"/>
      <c r="E98" s="224" t="s">
        <v>123</v>
      </c>
      <c r="F98" s="225">
        <f aca="true" t="shared" si="35" ref="F98:O98">SUBTOTAL(9,F99:F99)</f>
        <v>0</v>
      </c>
      <c r="G98" s="225">
        <f t="shared" si="35"/>
        <v>0</v>
      </c>
      <c r="H98" s="225">
        <f t="shared" si="35"/>
        <v>0</v>
      </c>
      <c r="I98" s="225">
        <f t="shared" si="35"/>
        <v>0</v>
      </c>
      <c r="J98" s="225">
        <f t="shared" si="35"/>
        <v>0</v>
      </c>
      <c r="K98" s="177">
        <f t="shared" si="35"/>
        <v>0</v>
      </c>
      <c r="L98" s="178">
        <f t="shared" si="35"/>
        <v>0</v>
      </c>
      <c r="M98" s="177">
        <f t="shared" si="35"/>
        <v>0</v>
      </c>
      <c r="N98" s="179">
        <f t="shared" si="35"/>
        <v>0</v>
      </c>
      <c r="O98" s="226">
        <f t="shared" si="35"/>
        <v>0</v>
      </c>
    </row>
    <row r="99" spans="1:15" s="229" customFormat="1" ht="13.5" customHeight="1" hidden="1" thickBot="1">
      <c r="A99" s="230"/>
      <c r="B99" s="169"/>
      <c r="C99" s="76"/>
      <c r="D99" s="76"/>
      <c r="E99" s="77"/>
      <c r="F99" s="78"/>
      <c r="G99" s="79"/>
      <c r="H99" s="78">
        <f>SUM(I99:J99)</f>
        <v>0</v>
      </c>
      <c r="I99" s="78"/>
      <c r="J99" s="233">
        <v>0</v>
      </c>
      <c r="K99" s="234">
        <f>L99-H99</f>
        <v>0</v>
      </c>
      <c r="L99" s="138">
        <f>SUM(M99:N99)</f>
        <v>0</v>
      </c>
      <c r="M99" s="139"/>
      <c r="N99" s="168">
        <v>0</v>
      </c>
      <c r="O99" s="197"/>
    </row>
    <row r="100" spans="1:15" s="174" customFormat="1" ht="27.75" customHeight="1" hidden="1" thickBot="1">
      <c r="A100" s="235"/>
      <c r="B100" s="132" t="s">
        <v>97</v>
      </c>
      <c r="C100" s="111" t="s">
        <v>98</v>
      </c>
      <c r="D100" s="111"/>
      <c r="E100" s="112"/>
      <c r="F100" s="31">
        <f>SUBTOTAL(9,F102:F103)</f>
        <v>0</v>
      </c>
      <c r="G100" s="31">
        <f>SUBTOTAL(9,G102:G103)</f>
        <v>0</v>
      </c>
      <c r="H100" s="31">
        <f>SUBTOTAL(9,H102:H103)</f>
        <v>0</v>
      </c>
      <c r="I100" s="31">
        <f aca="true" t="shared" si="36" ref="I100:N100">SUBTOTAL(9,I102:I103)</f>
        <v>0</v>
      </c>
      <c r="J100" s="31">
        <f t="shared" si="36"/>
        <v>0</v>
      </c>
      <c r="K100" s="31">
        <f t="shared" si="36"/>
        <v>0</v>
      </c>
      <c r="L100" s="31">
        <f t="shared" si="36"/>
        <v>0</v>
      </c>
      <c r="M100" s="31">
        <f t="shared" si="36"/>
        <v>0</v>
      </c>
      <c r="N100" s="288">
        <f t="shared" si="36"/>
        <v>0</v>
      </c>
      <c r="O100" s="220"/>
    </row>
    <row r="101" spans="1:15" s="123" customFormat="1" ht="29.25" customHeight="1" hidden="1">
      <c r="A101" s="231"/>
      <c r="B101" s="115" t="s">
        <v>99</v>
      </c>
      <c r="C101" s="116" t="s">
        <v>100</v>
      </c>
      <c r="D101" s="116"/>
      <c r="E101" s="117"/>
      <c r="F101" s="225">
        <f aca="true" t="shared" si="37" ref="F101:N101">SUBTOTAL(9,F102:F103)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19">
        <f t="shared" si="37"/>
        <v>0</v>
      </c>
      <c r="L101" s="120">
        <f t="shared" si="37"/>
        <v>0</v>
      </c>
      <c r="M101" s="119">
        <f t="shared" si="37"/>
        <v>0</v>
      </c>
      <c r="N101" s="121">
        <f t="shared" si="37"/>
        <v>0</v>
      </c>
      <c r="O101" s="122"/>
    </row>
    <row r="102" spans="1:15" s="61" customFormat="1" ht="12.75" customHeight="1" hidden="1">
      <c r="A102" s="227">
        <v>54</v>
      </c>
      <c r="B102" s="124"/>
      <c r="C102" s="127"/>
      <c r="D102" s="127"/>
      <c r="E102" s="66"/>
      <c r="F102" s="67"/>
      <c r="G102" s="68"/>
      <c r="H102" s="67">
        <f>I102+J102</f>
        <v>0</v>
      </c>
      <c r="I102" s="67"/>
      <c r="J102" s="69">
        <v>0</v>
      </c>
      <c r="K102" s="236">
        <f>L102-H102</f>
        <v>0</v>
      </c>
      <c r="L102" s="71">
        <f>M102+N102</f>
        <v>0</v>
      </c>
      <c r="M102" s="72">
        <v>0</v>
      </c>
      <c r="N102" s="73">
        <v>0</v>
      </c>
      <c r="O102" s="74"/>
    </row>
    <row r="103" spans="1:15" s="247" customFormat="1" ht="12" customHeight="1" hidden="1" thickBot="1">
      <c r="A103" s="237">
        <v>55</v>
      </c>
      <c r="B103" s="238"/>
      <c r="C103" s="239"/>
      <c r="D103" s="239"/>
      <c r="E103" s="239"/>
      <c r="F103" s="240"/>
      <c r="G103" s="241"/>
      <c r="H103" s="242">
        <f>I103+J103</f>
        <v>0</v>
      </c>
      <c r="I103" s="242"/>
      <c r="J103" s="242">
        <v>0</v>
      </c>
      <c r="K103" s="243">
        <f>L103-H103</f>
        <v>0</v>
      </c>
      <c r="L103" s="244">
        <f>M103+N103</f>
        <v>0</v>
      </c>
      <c r="M103" s="245">
        <v>0</v>
      </c>
      <c r="N103" s="246">
        <v>0</v>
      </c>
      <c r="O103" s="24"/>
    </row>
    <row r="104" spans="1:15" s="123" customFormat="1" ht="29.25" customHeight="1" thickBot="1">
      <c r="A104" s="310" t="s">
        <v>124</v>
      </c>
      <c r="B104" s="311"/>
      <c r="C104" s="312"/>
      <c r="D104" s="53"/>
      <c r="E104" s="37"/>
      <c r="F104" s="38">
        <f>SUBTOTAL(9,F107:F110)</f>
        <v>550000</v>
      </c>
      <c r="G104" s="38">
        <f>SUBTOTAL(9,G107:G110)</f>
        <v>450000</v>
      </c>
      <c r="H104" s="38">
        <f>SUBTOTAL(9,H107:H113)</f>
        <v>100000</v>
      </c>
      <c r="I104" s="38">
        <f aca="true" t="shared" si="38" ref="I104:N104">SUBTOTAL(9,I107:I113)</f>
        <v>100000</v>
      </c>
      <c r="J104" s="38">
        <f t="shared" si="38"/>
        <v>0</v>
      </c>
      <c r="K104" s="38">
        <f t="shared" si="38"/>
        <v>1800</v>
      </c>
      <c r="L104" s="38">
        <f t="shared" si="38"/>
        <v>101800</v>
      </c>
      <c r="M104" s="38">
        <f t="shared" si="38"/>
        <v>101800</v>
      </c>
      <c r="N104" s="293">
        <f t="shared" si="38"/>
        <v>0</v>
      </c>
      <c r="O104" s="248">
        <f>SUBTOTAL(9,O107:O110)</f>
        <v>0</v>
      </c>
    </row>
    <row r="105" spans="1:15" s="174" customFormat="1" ht="27.75" customHeight="1" hidden="1" thickBot="1">
      <c r="A105" s="235"/>
      <c r="B105" s="132" t="s">
        <v>22</v>
      </c>
      <c r="C105" s="111" t="s">
        <v>23</v>
      </c>
      <c r="D105" s="111"/>
      <c r="E105" s="112"/>
      <c r="F105" s="31">
        <f aca="true" t="shared" si="39" ref="F105:O105">SUBTOTAL(9,F107)</f>
        <v>0</v>
      </c>
      <c r="G105" s="31">
        <f t="shared" si="39"/>
        <v>0</v>
      </c>
      <c r="H105" s="31">
        <f t="shared" si="39"/>
        <v>0</v>
      </c>
      <c r="I105" s="31">
        <f t="shared" si="39"/>
        <v>0</v>
      </c>
      <c r="J105" s="31">
        <f t="shared" si="39"/>
        <v>0</v>
      </c>
      <c r="K105" s="32">
        <f t="shared" si="39"/>
        <v>0</v>
      </c>
      <c r="L105" s="26">
        <f t="shared" si="39"/>
        <v>0</v>
      </c>
      <c r="M105" s="32">
        <f t="shared" si="39"/>
        <v>0</v>
      </c>
      <c r="N105" s="33">
        <f t="shared" si="39"/>
        <v>0</v>
      </c>
      <c r="O105" s="34">
        <f t="shared" si="39"/>
        <v>0</v>
      </c>
    </row>
    <row r="106" spans="1:15" s="123" customFormat="1" ht="55.5" customHeight="1" hidden="1">
      <c r="A106" s="199"/>
      <c r="B106" s="200" t="s">
        <v>24</v>
      </c>
      <c r="C106" s="201" t="s">
        <v>125</v>
      </c>
      <c r="D106" s="201"/>
      <c r="E106" s="202"/>
      <c r="F106" s="203">
        <f aca="true" t="shared" si="40" ref="F106:O106">SUBTOTAL(9,F107)</f>
        <v>0</v>
      </c>
      <c r="G106" s="203">
        <f t="shared" si="40"/>
        <v>0</v>
      </c>
      <c r="H106" s="203">
        <f t="shared" si="40"/>
        <v>0</v>
      </c>
      <c r="I106" s="203">
        <f t="shared" si="40"/>
        <v>0</v>
      </c>
      <c r="J106" s="203">
        <f t="shared" si="40"/>
        <v>0</v>
      </c>
      <c r="K106" s="249">
        <f t="shared" si="40"/>
        <v>0</v>
      </c>
      <c r="L106" s="250">
        <f t="shared" si="40"/>
        <v>0</v>
      </c>
      <c r="M106" s="249">
        <f t="shared" si="40"/>
        <v>0</v>
      </c>
      <c r="N106" s="251">
        <f t="shared" si="40"/>
        <v>0</v>
      </c>
      <c r="O106" s="209">
        <f t="shared" si="40"/>
        <v>0</v>
      </c>
    </row>
    <row r="107" spans="1:15" s="229" customFormat="1" ht="13.5" customHeight="1" hidden="1" thickBot="1">
      <c r="A107" s="252"/>
      <c r="B107" s="253"/>
      <c r="C107" s="64"/>
      <c r="D107" s="64"/>
      <c r="E107" s="66"/>
      <c r="F107" s="67"/>
      <c r="G107" s="176"/>
      <c r="H107" s="67">
        <f>I107+J107</f>
        <v>0</v>
      </c>
      <c r="I107" s="67"/>
      <c r="J107" s="228">
        <v>0</v>
      </c>
      <c r="K107" s="196">
        <f>L107-H107</f>
        <v>0</v>
      </c>
      <c r="L107" s="71">
        <f>M107+N107</f>
        <v>0</v>
      </c>
      <c r="M107" s="72"/>
      <c r="N107" s="168">
        <v>0</v>
      </c>
      <c r="O107" s="197">
        <f>F107-G107-L107</f>
        <v>0</v>
      </c>
    </row>
    <row r="108" spans="1:15" s="113" customFormat="1" ht="29.25" customHeight="1" thickBot="1">
      <c r="A108" s="254"/>
      <c r="B108" s="110" t="s">
        <v>42</v>
      </c>
      <c r="C108" s="111" t="s">
        <v>43</v>
      </c>
      <c r="D108" s="111"/>
      <c r="E108" s="112"/>
      <c r="F108" s="31">
        <f aca="true" t="shared" si="41" ref="F108:O108">SUBTOTAL(9,F110)</f>
        <v>550000</v>
      </c>
      <c r="G108" s="31">
        <f t="shared" si="41"/>
        <v>450000</v>
      </c>
      <c r="H108" s="31">
        <f t="shared" si="41"/>
        <v>100000</v>
      </c>
      <c r="I108" s="31">
        <f t="shared" si="41"/>
        <v>100000</v>
      </c>
      <c r="J108" s="31">
        <f t="shared" si="41"/>
        <v>0</v>
      </c>
      <c r="K108" s="32">
        <f t="shared" si="41"/>
        <v>0</v>
      </c>
      <c r="L108" s="26">
        <f t="shared" si="41"/>
        <v>100000</v>
      </c>
      <c r="M108" s="32">
        <f t="shared" si="41"/>
        <v>100000</v>
      </c>
      <c r="N108" s="33">
        <f t="shared" si="41"/>
        <v>0</v>
      </c>
      <c r="O108" s="34">
        <f t="shared" si="41"/>
        <v>0</v>
      </c>
    </row>
    <row r="109" spans="1:15" s="123" customFormat="1" ht="29.25" customHeight="1">
      <c r="A109" s="231"/>
      <c r="B109" s="115" t="s">
        <v>126</v>
      </c>
      <c r="C109" s="116" t="s">
        <v>127</v>
      </c>
      <c r="D109" s="116"/>
      <c r="E109" s="117"/>
      <c r="F109" s="118">
        <f>SUBTOTAL(9,F110)</f>
        <v>550000</v>
      </c>
      <c r="G109" s="118">
        <f>SUBTOTAL(9,G110)</f>
        <v>450000</v>
      </c>
      <c r="H109" s="118">
        <f>SUBTOTAL(9,H110)</f>
        <v>100000</v>
      </c>
      <c r="I109" s="118">
        <f aca="true" t="shared" si="42" ref="I109:N109">SUBTOTAL(9,I110)</f>
        <v>100000</v>
      </c>
      <c r="J109" s="118">
        <f t="shared" si="42"/>
        <v>0</v>
      </c>
      <c r="K109" s="118">
        <f t="shared" si="42"/>
        <v>0</v>
      </c>
      <c r="L109" s="266">
        <f t="shared" si="42"/>
        <v>100000</v>
      </c>
      <c r="M109" s="118">
        <f t="shared" si="42"/>
        <v>100000</v>
      </c>
      <c r="N109" s="290">
        <f t="shared" si="42"/>
        <v>0</v>
      </c>
      <c r="O109" s="122">
        <f>SUBTOTAL(9,O110)</f>
        <v>0</v>
      </c>
    </row>
    <row r="110" spans="1:15" s="61" customFormat="1" ht="57" thickBot="1">
      <c r="A110" s="230">
        <v>51</v>
      </c>
      <c r="B110" s="63"/>
      <c r="C110" s="274" t="s">
        <v>143</v>
      </c>
      <c r="D110" s="263" t="s">
        <v>27</v>
      </c>
      <c r="E110" s="77" t="s">
        <v>39</v>
      </c>
      <c r="F110" s="78">
        <v>550000</v>
      </c>
      <c r="G110" s="79">
        <v>450000</v>
      </c>
      <c r="H110" s="78">
        <f>I110+J110</f>
        <v>100000</v>
      </c>
      <c r="I110" s="78">
        <v>100000</v>
      </c>
      <c r="J110" s="80">
        <v>0</v>
      </c>
      <c r="K110" s="275">
        <f>L110-H110</f>
        <v>0</v>
      </c>
      <c r="L110" s="138">
        <f>M110+N110</f>
        <v>100000</v>
      </c>
      <c r="M110" s="139">
        <v>100000</v>
      </c>
      <c r="N110" s="140">
        <v>0</v>
      </c>
      <c r="O110" s="74">
        <f>F110-G110-L110</f>
        <v>0</v>
      </c>
    </row>
    <row r="111" spans="1:15" s="61" customFormat="1" ht="13.5" thickBot="1">
      <c r="A111" s="109"/>
      <c r="B111" s="132" t="s">
        <v>134</v>
      </c>
      <c r="C111" s="111" t="s">
        <v>135</v>
      </c>
      <c r="D111" s="111"/>
      <c r="E111" s="112"/>
      <c r="F111" s="31" t="e">
        <f>SUBTOTAL(9,#REF!)</f>
        <v>#REF!</v>
      </c>
      <c r="G111" s="31" t="e">
        <f>SUBTOTAL(9,#REF!)</f>
        <v>#REF!</v>
      </c>
      <c r="H111" s="31">
        <f aca="true" t="shared" si="43" ref="H111:N111">SUBTOTAL(9,H113)</f>
        <v>0</v>
      </c>
      <c r="I111" s="31">
        <f t="shared" si="43"/>
        <v>0</v>
      </c>
      <c r="J111" s="31">
        <f t="shared" si="43"/>
        <v>0</v>
      </c>
      <c r="K111" s="32">
        <f t="shared" si="43"/>
        <v>1800</v>
      </c>
      <c r="L111" s="26">
        <f t="shared" si="43"/>
        <v>1800</v>
      </c>
      <c r="M111" s="32">
        <f t="shared" si="43"/>
        <v>1800</v>
      </c>
      <c r="N111" s="33">
        <f t="shared" si="43"/>
        <v>0</v>
      </c>
      <c r="O111" s="279"/>
    </row>
    <row r="112" spans="1:15" s="61" customFormat="1" ht="25.5">
      <c r="A112" s="231"/>
      <c r="B112" s="115" t="s">
        <v>110</v>
      </c>
      <c r="C112" s="201" t="s">
        <v>111</v>
      </c>
      <c r="D112" s="201"/>
      <c r="E112" s="202"/>
      <c r="F112" s="203">
        <f>SUBTOTAL(9,F113:F113)</f>
        <v>0</v>
      </c>
      <c r="G112" s="203">
        <f>SUBTOTAL(9,G113:G113)</f>
        <v>0</v>
      </c>
      <c r="H112" s="203">
        <f>SUBTOTAL(9,H113)</f>
        <v>0</v>
      </c>
      <c r="I112" s="203">
        <f aca="true" t="shared" si="44" ref="I112:N112">SUBTOTAL(9,I113)</f>
        <v>0</v>
      </c>
      <c r="J112" s="203">
        <f t="shared" si="44"/>
        <v>0</v>
      </c>
      <c r="K112" s="203">
        <f t="shared" si="44"/>
        <v>1800</v>
      </c>
      <c r="L112" s="268">
        <f t="shared" si="44"/>
        <v>1800</v>
      </c>
      <c r="M112" s="203">
        <f t="shared" si="44"/>
        <v>1800</v>
      </c>
      <c r="N112" s="292">
        <f t="shared" si="44"/>
        <v>0</v>
      </c>
      <c r="O112" s="279"/>
    </row>
    <row r="113" spans="1:15" ht="57" thickBot="1">
      <c r="A113" s="237">
        <v>52</v>
      </c>
      <c r="B113" s="280"/>
      <c r="C113" s="83" t="s">
        <v>117</v>
      </c>
      <c r="D113" s="294" t="s">
        <v>118</v>
      </c>
      <c r="E113" s="276"/>
      <c r="F113" s="277"/>
      <c r="G113" s="278"/>
      <c r="H113" s="86">
        <f>I113+J113</f>
        <v>0</v>
      </c>
      <c r="I113" s="86">
        <v>0</v>
      </c>
      <c r="J113" s="88">
        <v>0</v>
      </c>
      <c r="K113" s="255">
        <f>L113-H113</f>
        <v>1800</v>
      </c>
      <c r="L113" s="166">
        <f>M113+N113</f>
        <v>1800</v>
      </c>
      <c r="M113" s="167">
        <v>1800</v>
      </c>
      <c r="N113" s="168">
        <v>0</v>
      </c>
      <c r="O113" s="259"/>
    </row>
    <row r="114" spans="1:15" s="7" customFormat="1" ht="40.5" customHeight="1">
      <c r="A114" s="313" t="s">
        <v>123</v>
      </c>
      <c r="B114" s="313"/>
      <c r="C114" s="313"/>
      <c r="D114" s="313"/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</row>
    <row r="115" spans="1:25" s="7" customFormat="1" ht="45.75" customHeight="1">
      <c r="A115" s="8"/>
      <c r="B115" s="8"/>
      <c r="C115" s="8"/>
      <c r="D115" s="8"/>
      <c r="E115" s="8"/>
      <c r="F115" s="8"/>
      <c r="G115" s="8"/>
      <c r="H115" s="260"/>
      <c r="J115" s="314"/>
      <c r="K115" s="314"/>
      <c r="L115" s="314"/>
      <c r="M115" s="314"/>
      <c r="N115" s="315"/>
      <c r="O115" s="315"/>
      <c r="P115" s="315"/>
      <c r="Q115" s="315"/>
      <c r="R115" s="315"/>
      <c r="S115" s="315"/>
      <c r="T115" s="315"/>
      <c r="U115" s="315"/>
      <c r="V115" s="315"/>
      <c r="W115" s="315"/>
      <c r="X115" s="315"/>
      <c r="Y115" s="315"/>
    </row>
    <row r="116" spans="7:15" ht="12.75">
      <c r="G116" s="257"/>
      <c r="K116" s="258"/>
      <c r="O116" s="259"/>
    </row>
    <row r="117" spans="7:15" ht="12.75">
      <c r="G117" s="257"/>
      <c r="K117" s="258"/>
      <c r="O117" s="259"/>
    </row>
    <row r="118" spans="7:15" ht="12.75">
      <c r="G118" s="257"/>
      <c r="K118" s="258"/>
      <c r="O118" s="259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1" ht="12.75">
      <c r="G199" s="257"/>
      <c r="K199" s="258"/>
    </row>
    <row r="200" spans="7:11" ht="12.75">
      <c r="G200" s="257"/>
      <c r="K200" s="258"/>
    </row>
    <row r="201" spans="7:11" ht="12.75">
      <c r="G201" s="257"/>
      <c r="K201" s="258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ht="12.75">
      <c r="G216" s="257"/>
    </row>
    <row r="217" ht="12.75">
      <c r="G217" s="257"/>
    </row>
    <row r="218" ht="12.75">
      <c r="G218" s="257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</sheetData>
  <mergeCells count="27">
    <mergeCell ref="A3:N3"/>
    <mergeCell ref="I4:J4"/>
    <mergeCell ref="K4:N4"/>
    <mergeCell ref="O4:AB4"/>
    <mergeCell ref="A5:A7"/>
    <mergeCell ref="B5:B7"/>
    <mergeCell ref="C5:C7"/>
    <mergeCell ref="D5:D7"/>
    <mergeCell ref="F5:F7"/>
    <mergeCell ref="G5:G7"/>
    <mergeCell ref="H5:J5"/>
    <mergeCell ref="K5:K7"/>
    <mergeCell ref="O5:O7"/>
    <mergeCell ref="H6:H7"/>
    <mergeCell ref="I6:J6"/>
    <mergeCell ref="L6:L7"/>
    <mergeCell ref="M6:N6"/>
    <mergeCell ref="L2:N2"/>
    <mergeCell ref="A104:C104"/>
    <mergeCell ref="A114:O114"/>
    <mergeCell ref="J115:M115"/>
    <mergeCell ref="N115:Y115"/>
    <mergeCell ref="A9:E9"/>
    <mergeCell ref="A10:C10"/>
    <mergeCell ref="A11:C11"/>
    <mergeCell ref="A79:C79"/>
    <mergeCell ref="L5:N5"/>
  </mergeCells>
  <printOptions/>
  <pageMargins left="0.75" right="0.75" top="1" bottom="1" header="0.5" footer="0.5"/>
  <pageSetup fitToHeight="8" fitToWidth="1" horizontalDpi="600" verticalDpi="600" orientation="landscape" paperSize="9" scale="85" r:id="rId3"/>
  <headerFooter alignWithMargins="0">
    <oddHeader xml:space="preserve">&amp;R. </oddHeader>
    <oddFooter>&amp;CStrona &amp;P z &amp;N</oddFooter>
  </headerFooter>
  <rowBreaks count="4" manualBreakCount="4">
    <brk id="17" max="14" man="1"/>
    <brk id="48" max="14" man="1"/>
    <brk id="61" max="14" man="1"/>
    <brk id="85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4"/>
  <sheetViews>
    <sheetView view="pageBreakPreview" zoomScaleSheetLayoutView="100" workbookViewId="0" topLeftCell="D1">
      <selection activeCell="P3" sqref="P3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L2" s="309" t="s">
        <v>159</v>
      </c>
      <c r="M2" s="309"/>
      <c r="N2" s="309"/>
    </row>
    <row r="3" spans="1:15" s="7" customFormat="1" ht="40.5" customHeight="1">
      <c r="A3" s="313" t="s">
        <v>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59" t="s">
        <v>1</v>
      </c>
      <c r="J4" s="359"/>
      <c r="K4" s="360"/>
      <c r="L4" s="361"/>
      <c r="M4" s="361"/>
      <c r="N4" s="361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</row>
    <row r="5" spans="1:15" s="10" customFormat="1" ht="24.75" customHeight="1">
      <c r="A5" s="348" t="s">
        <v>2</v>
      </c>
      <c r="B5" s="351" t="s">
        <v>3</v>
      </c>
      <c r="C5" s="353" t="s">
        <v>4</v>
      </c>
      <c r="D5" s="355" t="s">
        <v>5</v>
      </c>
      <c r="E5" s="9" t="s">
        <v>6</v>
      </c>
      <c r="F5" s="338" t="s">
        <v>7</v>
      </c>
      <c r="G5" s="341" t="s">
        <v>8</v>
      </c>
      <c r="H5" s="325" t="s">
        <v>9</v>
      </c>
      <c r="I5" s="326"/>
      <c r="J5" s="344"/>
      <c r="K5" s="345" t="s">
        <v>10</v>
      </c>
      <c r="L5" s="325" t="s">
        <v>129</v>
      </c>
      <c r="M5" s="326"/>
      <c r="N5" s="327"/>
      <c r="O5" s="328" t="s">
        <v>11</v>
      </c>
    </row>
    <row r="6" spans="1:15" s="10" customFormat="1" ht="16.5" customHeight="1">
      <c r="A6" s="349"/>
      <c r="B6" s="352"/>
      <c r="C6" s="354"/>
      <c r="D6" s="356"/>
      <c r="E6" s="11" t="s">
        <v>12</v>
      </c>
      <c r="F6" s="339"/>
      <c r="G6" s="342"/>
      <c r="H6" s="331" t="s">
        <v>13</v>
      </c>
      <c r="I6" s="333" t="s">
        <v>14</v>
      </c>
      <c r="J6" s="334"/>
      <c r="K6" s="346"/>
      <c r="L6" s="335" t="s">
        <v>13</v>
      </c>
      <c r="M6" s="333" t="s">
        <v>14</v>
      </c>
      <c r="N6" s="337"/>
      <c r="O6" s="329"/>
    </row>
    <row r="7" spans="1:15" s="10" customFormat="1" ht="40.5" customHeight="1" thickBot="1">
      <c r="A7" s="350"/>
      <c r="B7" s="352"/>
      <c r="C7" s="354"/>
      <c r="D7" s="357"/>
      <c r="E7" s="12" t="s">
        <v>15</v>
      </c>
      <c r="F7" s="340"/>
      <c r="G7" s="343"/>
      <c r="H7" s="332"/>
      <c r="I7" s="13" t="s">
        <v>16</v>
      </c>
      <c r="J7" s="13" t="s">
        <v>17</v>
      </c>
      <c r="K7" s="347"/>
      <c r="L7" s="336"/>
      <c r="M7" s="13" t="s">
        <v>16</v>
      </c>
      <c r="N7" s="14" t="s">
        <v>18</v>
      </c>
      <c r="O7" s="330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316" t="s">
        <v>19</v>
      </c>
      <c r="B9" s="317"/>
      <c r="C9" s="317"/>
      <c r="D9" s="317"/>
      <c r="E9" s="318"/>
      <c r="F9" s="25">
        <f>SUBTOTAL(9,F15:F113)</f>
        <v>73732941.92</v>
      </c>
      <c r="G9" s="25">
        <f>SUBTOTAL(9,G15:G113)</f>
        <v>24686685.860000003</v>
      </c>
      <c r="H9" s="25">
        <f aca="true" t="shared" si="0" ref="H9:N9">SUBTOTAL(9,H15:H116)</f>
        <v>30307256</v>
      </c>
      <c r="I9" s="25">
        <f t="shared" si="0"/>
        <v>29410342.7</v>
      </c>
      <c r="J9" s="25">
        <f t="shared" si="0"/>
        <v>896913.3</v>
      </c>
      <c r="K9" s="25">
        <f t="shared" si="0"/>
        <v>91680</v>
      </c>
      <c r="L9" s="25">
        <f t="shared" si="0"/>
        <v>30398936</v>
      </c>
      <c r="M9" s="25">
        <f t="shared" si="0"/>
        <v>27996023</v>
      </c>
      <c r="N9" s="287">
        <f t="shared" si="0"/>
        <v>2402913</v>
      </c>
      <c r="O9" s="27" t="e">
        <f>SUBTOTAL(9,O15:O113)</f>
        <v>#REF!</v>
      </c>
    </row>
    <row r="10" spans="1:15" s="35" customFormat="1" ht="28.5" customHeight="1" thickBot="1">
      <c r="A10" s="319" t="s">
        <v>20</v>
      </c>
      <c r="B10" s="320"/>
      <c r="C10" s="321"/>
      <c r="D10" s="29"/>
      <c r="E10" s="30"/>
      <c r="F10" s="31">
        <f aca="true" t="shared" si="1" ref="F10:N10">SUBTOTAL(9,F15:F106)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89880</v>
      </c>
      <c r="L10" s="26">
        <f t="shared" si="1"/>
        <v>30297136</v>
      </c>
      <c r="M10" s="32">
        <f t="shared" si="1"/>
        <v>27894223</v>
      </c>
      <c r="N10" s="33">
        <f t="shared" si="1"/>
        <v>2402913</v>
      </c>
      <c r="O10" s="34" t="e">
        <f>SUBTOTAL(9,O15:O102)</f>
        <v>#REF!</v>
      </c>
    </row>
    <row r="11" spans="1:15" s="35" customFormat="1" ht="28.5" customHeight="1" thickBot="1">
      <c r="A11" s="322" t="s">
        <v>21</v>
      </c>
      <c r="B11" s="323"/>
      <c r="C11" s="324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-30000</v>
      </c>
      <c r="L11" s="39">
        <f t="shared" si="2"/>
        <v>19792256</v>
      </c>
      <c r="M11" s="39">
        <f t="shared" si="2"/>
        <v>17389343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5332826</v>
      </c>
      <c r="I12" s="31">
        <f t="shared" si="3"/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SUBTOTAL(9,O14:O118)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5332826</v>
      </c>
      <c r="I13" s="31">
        <f t="shared" si="4"/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SUBTOTAL(9,O14:O118)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SUBTOTAL(9,O15:O118)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SUBTOTAL(9,O19:O118)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 t="shared" si="8"/>
        <v>30000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0</v>
      </c>
      <c r="I27" s="67">
        <v>0</v>
      </c>
      <c r="J27" s="69">
        <v>0</v>
      </c>
      <c r="K27" s="262">
        <f t="shared" si="8"/>
        <v>15000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SUBTOTAL(9,H30:H48)</f>
        <v>4365000</v>
      </c>
      <c r="I28" s="31">
        <f t="shared" si="10"/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SUBTOTAL(9,H30:H48)</f>
        <v>4365000</v>
      </c>
      <c r="I29" s="118">
        <f t="shared" si="11"/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8">I30+J30</f>
        <v>90000</v>
      </c>
      <c r="I30" s="67">
        <v>90000</v>
      </c>
      <c r="J30" s="69">
        <v>0</v>
      </c>
      <c r="K30" s="236">
        <f aca="true" t="shared" si="13" ref="K30:K48">L30-H30</f>
        <v>0</v>
      </c>
      <c r="L30" s="71">
        <f aca="true" t="shared" si="14" ref="L30:L48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33.7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0</v>
      </c>
      <c r="I44" s="67">
        <v>0</v>
      </c>
      <c r="J44" s="69">
        <v>0</v>
      </c>
      <c r="K44" s="70">
        <f t="shared" si="13"/>
        <v>50000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0</v>
      </c>
      <c r="I45" s="67">
        <v>0</v>
      </c>
      <c r="J45" s="69">
        <v>0</v>
      </c>
      <c r="K45" s="70">
        <f t="shared" si="13"/>
        <v>30000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0</v>
      </c>
      <c r="I46" s="67">
        <v>0</v>
      </c>
      <c r="J46" s="69">
        <v>0</v>
      </c>
      <c r="K46" s="70">
        <f t="shared" si="13"/>
        <v>30000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0</v>
      </c>
      <c r="I47" s="67">
        <v>0</v>
      </c>
      <c r="J47" s="69">
        <v>0</v>
      </c>
      <c r="K47" s="70">
        <f t="shared" si="13"/>
        <v>50000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32</v>
      </c>
      <c r="B48" s="126"/>
      <c r="C48" s="127" t="s">
        <v>141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20000</v>
      </c>
      <c r="L48" s="71">
        <f t="shared" si="14"/>
        <v>20000</v>
      </c>
      <c r="M48" s="72">
        <v>20000</v>
      </c>
      <c r="N48" s="73">
        <v>0</v>
      </c>
      <c r="O48" s="129"/>
    </row>
    <row r="49" spans="1:15" s="113" customFormat="1" ht="27" customHeight="1" thickBot="1">
      <c r="A49" s="131"/>
      <c r="B49" s="132" t="s">
        <v>60</v>
      </c>
      <c r="C49" s="111" t="s">
        <v>61</v>
      </c>
      <c r="D49" s="111"/>
      <c r="E49" s="112"/>
      <c r="F49" s="31">
        <f aca="true" t="shared" si="15" ref="F49:N49">SUBTOTAL(9,F51:F52)</f>
        <v>2718000</v>
      </c>
      <c r="G49" s="31">
        <f t="shared" si="15"/>
        <v>118000</v>
      </c>
      <c r="H49" s="31">
        <f t="shared" si="15"/>
        <v>600000</v>
      </c>
      <c r="I49" s="31">
        <f t="shared" si="15"/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 aca="true" t="shared" si="16" ref="F50:N50">SUBTOTAL(9,F51:F52)</f>
        <v>2718000</v>
      </c>
      <c r="G50" s="135">
        <f t="shared" si="16"/>
        <v>118000</v>
      </c>
      <c r="H50" s="135">
        <f t="shared" si="16"/>
        <v>600000</v>
      </c>
      <c r="I50" s="135">
        <f t="shared" si="16"/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0.75" customHeight="1">
      <c r="A51" s="62">
        <v>33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34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0</v>
      </c>
      <c r="L53" s="152">
        <f t="shared" si="17"/>
        <v>0</v>
      </c>
      <c r="M53" s="153">
        <f t="shared" si="17"/>
        <v>0</v>
      </c>
      <c r="N53" s="154">
        <f t="shared" si="17"/>
        <v>0</v>
      </c>
      <c r="O53" s="155"/>
    </row>
    <row r="54" spans="1:15" s="142" customFormat="1" ht="12.75" hidden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0</v>
      </c>
      <c r="L54" s="161">
        <f t="shared" si="18"/>
        <v>0</v>
      </c>
      <c r="M54" s="160">
        <f t="shared" si="18"/>
        <v>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0</v>
      </c>
      <c r="L55" s="166">
        <f>M55+N55</f>
        <v>0</v>
      </c>
      <c r="M55" s="167"/>
      <c r="N55" s="168">
        <v>0</v>
      </c>
      <c r="O55" s="155"/>
    </row>
    <row r="56" spans="1:15" s="113" customFormat="1" ht="22.5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5.25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35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25.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6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36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1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4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 aca="true" t="shared" si="20" ref="H63:N63">SUBTOTAL(9,H64:H67)</f>
        <v>5784430</v>
      </c>
      <c r="I63" s="135">
        <f t="shared" si="20"/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37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38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39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40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41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42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43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27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44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45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48.75" customHeight="1" thickBot="1">
      <c r="A78" s="62">
        <v>46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322" t="s">
        <v>105</v>
      </c>
      <c r="B79" s="323"/>
      <c r="C79" s="324"/>
      <c r="D79" s="36"/>
      <c r="E79" s="37"/>
      <c r="F79" s="38">
        <f aca="true" t="shared" si="24" ref="F79:N79">SUBTOTAL(9,F82:F106)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119880</v>
      </c>
      <c r="L79" s="39">
        <f t="shared" si="24"/>
        <v>10504880</v>
      </c>
      <c r="M79" s="39">
        <f t="shared" si="24"/>
        <v>10504880</v>
      </c>
      <c r="N79" s="40">
        <f t="shared" si="24"/>
        <v>0</v>
      </c>
      <c r="O79" s="193">
        <f>SUBTOTAL(9,O82:O102)</f>
        <v>-100000</v>
      </c>
    </row>
    <row r="80" spans="1:15" s="113" customFormat="1" ht="21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18" customHeight="1">
      <c r="A82" s="194">
        <v>47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4" customHeight="1">
      <c r="A84" s="204">
        <v>48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17.25" customHeight="1" thickBot="1">
      <c r="A85" s="204">
        <v>49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1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1" customHeight="1">
      <c r="A87" s="134"/>
      <c r="B87" s="115" t="s">
        <v>82</v>
      </c>
      <c r="C87" s="116" t="s">
        <v>83</v>
      </c>
      <c r="D87" s="116"/>
      <c r="E87" s="117"/>
      <c r="F87" s="135">
        <f aca="true" t="shared" si="29" ref="F87:N87">SUBTOTAL(9,F88:F88)</f>
        <v>300000</v>
      </c>
      <c r="G87" s="135">
        <f t="shared" si="29"/>
        <v>0</v>
      </c>
      <c r="H87" s="135">
        <f t="shared" si="29"/>
        <v>300000</v>
      </c>
      <c r="I87" s="135">
        <f t="shared" si="29"/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SUBTOTAL(9,O88:O93)</f>
        <v>-100000</v>
      </c>
    </row>
    <row r="88" spans="1:15" s="61" customFormat="1" ht="18.75" customHeight="1" thickBot="1">
      <c r="A88" s="62">
        <v>50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18.75" customHeight="1" thickBot="1">
      <c r="A89" s="109"/>
      <c r="B89" s="132" t="s">
        <v>150</v>
      </c>
      <c r="C89" s="111" t="s">
        <v>151</v>
      </c>
      <c r="D89" s="111"/>
      <c r="E89" s="112"/>
      <c r="F89" s="31"/>
      <c r="G89" s="31"/>
      <c r="H89" s="31">
        <f aca="true" t="shared" si="30" ref="H89:N89">SUBTOTAL(9,H91)</f>
        <v>0</v>
      </c>
      <c r="I89" s="31">
        <f t="shared" si="30"/>
        <v>0</v>
      </c>
      <c r="J89" s="31">
        <f t="shared" si="30"/>
        <v>0</v>
      </c>
      <c r="K89" s="32">
        <f t="shared" si="30"/>
        <v>4880</v>
      </c>
      <c r="L89" s="26">
        <f t="shared" si="30"/>
        <v>4880</v>
      </c>
      <c r="M89" s="32">
        <f t="shared" si="30"/>
        <v>4880</v>
      </c>
      <c r="N89" s="33">
        <f t="shared" si="30"/>
        <v>0</v>
      </c>
      <c r="O89" s="34"/>
    </row>
    <row r="90" spans="1:15" s="123" customFormat="1" ht="18.75" customHeight="1" thickBot="1">
      <c r="A90" s="210"/>
      <c r="B90" s="211" t="s">
        <v>153</v>
      </c>
      <c r="C90" s="212" t="s">
        <v>152</v>
      </c>
      <c r="D90" s="212"/>
      <c r="E90" s="30"/>
      <c r="F90" s="31"/>
      <c r="G90" s="31"/>
      <c r="H90" s="302">
        <f>SUBTOTAL(9,H91)</f>
        <v>0</v>
      </c>
      <c r="I90" s="302">
        <f aca="true" t="shared" si="31" ref="I90:N90">SUBTOTAL(9,I91)</f>
        <v>0</v>
      </c>
      <c r="J90" s="302">
        <f t="shared" si="31"/>
        <v>0</v>
      </c>
      <c r="K90" s="302">
        <f t="shared" si="31"/>
        <v>4880</v>
      </c>
      <c r="L90" s="304">
        <f t="shared" si="31"/>
        <v>4880</v>
      </c>
      <c r="M90" s="302">
        <f t="shared" si="31"/>
        <v>4880</v>
      </c>
      <c r="N90" s="303">
        <f t="shared" si="31"/>
        <v>0</v>
      </c>
      <c r="O90" s="122"/>
    </row>
    <row r="91" spans="1:15" s="61" customFormat="1" ht="18.75" customHeight="1" thickBot="1">
      <c r="A91" s="156">
        <v>51</v>
      </c>
      <c r="B91" s="181"/>
      <c r="C91" s="295" t="s">
        <v>154</v>
      </c>
      <c r="D91" s="296" t="s">
        <v>155</v>
      </c>
      <c r="E91" s="159"/>
      <c r="F91" s="297"/>
      <c r="G91" s="264"/>
      <c r="H91" s="185">
        <f>I91+J91</f>
        <v>0</v>
      </c>
      <c r="I91" s="185">
        <v>0</v>
      </c>
      <c r="J91" s="299">
        <v>0</v>
      </c>
      <c r="K91" s="300">
        <f>L91-H91</f>
        <v>4880</v>
      </c>
      <c r="L91" s="269">
        <f>M91+N91</f>
        <v>4880</v>
      </c>
      <c r="M91" s="270">
        <v>4880</v>
      </c>
      <c r="N91" s="301">
        <v>0</v>
      </c>
      <c r="O91" s="298"/>
    </row>
    <row r="92" spans="1:15" s="113" customFormat="1" ht="27.75" customHeight="1" thickBot="1">
      <c r="A92" s="109"/>
      <c r="B92" s="132" t="s">
        <v>91</v>
      </c>
      <c r="C92" s="111" t="s">
        <v>92</v>
      </c>
      <c r="D92" s="111"/>
      <c r="E92" s="112"/>
      <c r="F92" s="31">
        <f aca="true" t="shared" si="32" ref="F92:O92">SUBTOTAL(9,F94)</f>
        <v>7000000</v>
      </c>
      <c r="G92" s="31">
        <f t="shared" si="32"/>
        <v>0</v>
      </c>
      <c r="H92" s="31">
        <f t="shared" si="32"/>
        <v>7000000</v>
      </c>
      <c r="I92" s="31">
        <f t="shared" si="32"/>
        <v>7000000</v>
      </c>
      <c r="J92" s="31">
        <f t="shared" si="32"/>
        <v>0</v>
      </c>
      <c r="K92" s="32">
        <f t="shared" si="32"/>
        <v>0</v>
      </c>
      <c r="L92" s="26">
        <f t="shared" si="32"/>
        <v>7000000</v>
      </c>
      <c r="M92" s="32">
        <f t="shared" si="32"/>
        <v>7000000</v>
      </c>
      <c r="N92" s="33">
        <f t="shared" si="32"/>
        <v>0</v>
      </c>
      <c r="O92" s="34">
        <f t="shared" si="32"/>
        <v>0</v>
      </c>
    </row>
    <row r="93" spans="1:15" s="123" customFormat="1" ht="30.75" customHeight="1" thickBot="1">
      <c r="A93" s="210"/>
      <c r="B93" s="211" t="s">
        <v>115</v>
      </c>
      <c r="C93" s="212" t="s">
        <v>116</v>
      </c>
      <c r="D93" s="212"/>
      <c r="E93" s="30"/>
      <c r="F93" s="31">
        <f aca="true" t="shared" si="33" ref="F93:O93">SUBTOTAL(9,F94)</f>
        <v>7000000</v>
      </c>
      <c r="G93" s="31">
        <f t="shared" si="33"/>
        <v>0</v>
      </c>
      <c r="H93" s="31">
        <f t="shared" si="33"/>
        <v>7000000</v>
      </c>
      <c r="I93" s="31">
        <f t="shared" si="33"/>
        <v>7000000</v>
      </c>
      <c r="J93" s="31">
        <f t="shared" si="33"/>
        <v>0</v>
      </c>
      <c r="K93" s="32">
        <f t="shared" si="33"/>
        <v>0</v>
      </c>
      <c r="L93" s="26">
        <f t="shared" si="33"/>
        <v>7000000</v>
      </c>
      <c r="M93" s="32">
        <f t="shared" si="33"/>
        <v>7000000</v>
      </c>
      <c r="N93" s="33">
        <f t="shared" si="33"/>
        <v>0</v>
      </c>
      <c r="O93" s="122">
        <f t="shared" si="33"/>
        <v>0</v>
      </c>
    </row>
    <row r="94" spans="1:15" s="198" customFormat="1" ht="51.75" customHeight="1" thickBot="1">
      <c r="A94" s="213">
        <v>52</v>
      </c>
      <c r="B94" s="214"/>
      <c r="C94" s="103" t="s">
        <v>117</v>
      </c>
      <c r="D94" s="104" t="s">
        <v>118</v>
      </c>
      <c r="E94" s="105" t="s">
        <v>28</v>
      </c>
      <c r="F94" s="106">
        <v>7000000</v>
      </c>
      <c r="G94" s="107">
        <v>0</v>
      </c>
      <c r="H94" s="106">
        <f>I94+J94</f>
        <v>7000000</v>
      </c>
      <c r="I94" s="106">
        <v>7000000</v>
      </c>
      <c r="J94" s="108">
        <v>0</v>
      </c>
      <c r="K94" s="272">
        <f>L94-H94</f>
        <v>0</v>
      </c>
      <c r="L94" s="269">
        <f>SUM(M94:N94)</f>
        <v>7000000</v>
      </c>
      <c r="M94" s="270">
        <v>7000000</v>
      </c>
      <c r="N94" s="273">
        <v>0</v>
      </c>
      <c r="O94" s="197"/>
    </row>
    <row r="95" spans="1:15" s="174" customFormat="1" ht="27.75" customHeight="1" hidden="1" thickBot="1">
      <c r="A95" s="215"/>
      <c r="B95" s="216" t="s">
        <v>80</v>
      </c>
      <c r="C95" s="217" t="s">
        <v>81</v>
      </c>
      <c r="D95" s="217"/>
      <c r="E95" s="218"/>
      <c r="F95" s="219">
        <f aca="true" t="shared" si="34" ref="F95:O95">SUBTOTAL(9,F97:F102)</f>
        <v>0</v>
      </c>
      <c r="G95" s="219">
        <f t="shared" si="34"/>
        <v>0</v>
      </c>
      <c r="H95" s="219">
        <f t="shared" si="34"/>
        <v>0</v>
      </c>
      <c r="I95" s="219">
        <f t="shared" si="34"/>
        <v>0</v>
      </c>
      <c r="J95" s="219">
        <f t="shared" si="34"/>
        <v>0</v>
      </c>
      <c r="K95" s="32">
        <f t="shared" si="34"/>
        <v>0</v>
      </c>
      <c r="L95" s="26">
        <f t="shared" si="34"/>
        <v>0</v>
      </c>
      <c r="M95" s="32">
        <f t="shared" si="34"/>
        <v>0</v>
      </c>
      <c r="N95" s="33">
        <f t="shared" si="34"/>
        <v>0</v>
      </c>
      <c r="O95" s="220">
        <f t="shared" si="34"/>
        <v>0</v>
      </c>
    </row>
    <row r="96" spans="1:15" s="123" customFormat="1" ht="29.25" customHeight="1" hidden="1">
      <c r="A96" s="221"/>
      <c r="B96" s="222" t="s">
        <v>82</v>
      </c>
      <c r="C96" s="223" t="s">
        <v>83</v>
      </c>
      <c r="D96" s="223"/>
      <c r="E96" s="224"/>
      <c r="F96" s="225">
        <f aca="true" t="shared" si="35" ref="F96:O96">SUBTOTAL(9,F97:F98)</f>
        <v>0</v>
      </c>
      <c r="G96" s="225">
        <f t="shared" si="35"/>
        <v>0</v>
      </c>
      <c r="H96" s="225">
        <f t="shared" si="35"/>
        <v>0</v>
      </c>
      <c r="I96" s="225">
        <f t="shared" si="35"/>
        <v>0</v>
      </c>
      <c r="J96" s="225">
        <f t="shared" si="35"/>
        <v>0</v>
      </c>
      <c r="K96" s="177">
        <f t="shared" si="35"/>
        <v>0</v>
      </c>
      <c r="L96" s="178">
        <f t="shared" si="35"/>
        <v>0</v>
      </c>
      <c r="M96" s="177">
        <f t="shared" si="35"/>
        <v>0</v>
      </c>
      <c r="N96" s="179">
        <f t="shared" si="35"/>
        <v>0</v>
      </c>
      <c r="O96" s="226">
        <f t="shared" si="35"/>
        <v>0</v>
      </c>
    </row>
    <row r="97" spans="1:15" s="229" customFormat="1" ht="22.5" customHeight="1" hidden="1">
      <c r="A97" s="227">
        <v>51</v>
      </c>
      <c r="B97" s="125"/>
      <c r="C97" s="64" t="s">
        <v>119</v>
      </c>
      <c r="D97" s="64"/>
      <c r="E97" s="66"/>
      <c r="F97" s="67"/>
      <c r="G97" s="68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229" customFormat="1" ht="23.25" customHeight="1" hidden="1" thickBot="1">
      <c r="A98" s="230">
        <v>52</v>
      </c>
      <c r="B98" s="169"/>
      <c r="C98" s="64" t="s">
        <v>119</v>
      </c>
      <c r="D98" s="64"/>
      <c r="E98" s="66"/>
      <c r="F98" s="67"/>
      <c r="G98" s="176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123" customFormat="1" ht="29.25" customHeight="1" hidden="1">
      <c r="A99" s="231"/>
      <c r="B99" s="115" t="s">
        <v>120</v>
      </c>
      <c r="C99" s="116" t="s">
        <v>121</v>
      </c>
      <c r="D99" s="116"/>
      <c r="E99" s="117"/>
      <c r="F99" s="118">
        <f aca="true" t="shared" si="36" ref="F99:O99">SUBTOTAL(9,F100)</f>
        <v>0</v>
      </c>
      <c r="G99" s="118">
        <f t="shared" si="36"/>
        <v>0</v>
      </c>
      <c r="H99" s="118">
        <f t="shared" si="36"/>
        <v>0</v>
      </c>
      <c r="I99" s="118">
        <f t="shared" si="36"/>
        <v>0</v>
      </c>
      <c r="J99" s="118">
        <f t="shared" si="36"/>
        <v>0</v>
      </c>
      <c r="K99" s="119">
        <f t="shared" si="36"/>
        <v>0</v>
      </c>
      <c r="L99" s="120">
        <f t="shared" si="36"/>
        <v>0</v>
      </c>
      <c r="M99" s="119">
        <f t="shared" si="36"/>
        <v>0</v>
      </c>
      <c r="N99" s="121">
        <f t="shared" si="36"/>
        <v>0</v>
      </c>
      <c r="O99" s="122">
        <f t="shared" si="36"/>
        <v>0</v>
      </c>
    </row>
    <row r="100" spans="1:15" s="229" customFormat="1" ht="12.75" customHeight="1" hidden="1">
      <c r="A100" s="230">
        <v>53</v>
      </c>
      <c r="B100" s="169"/>
      <c r="C100" s="232" t="s">
        <v>122</v>
      </c>
      <c r="D100" s="232"/>
      <c r="E100" s="66"/>
      <c r="F100" s="67"/>
      <c r="G100" s="176"/>
      <c r="H100" s="67">
        <f>I100+J100</f>
        <v>0</v>
      </c>
      <c r="I100" s="67"/>
      <c r="J100" s="228"/>
      <c r="K100" s="196"/>
      <c r="L100" s="71"/>
      <c r="M100" s="72"/>
      <c r="N100" s="73"/>
      <c r="O100" s="197"/>
    </row>
    <row r="101" spans="1:15" s="123" customFormat="1" ht="29.25" customHeight="1" hidden="1">
      <c r="A101" s="221"/>
      <c r="B101" s="222" t="s">
        <v>87</v>
      </c>
      <c r="C101" s="223" t="s">
        <v>88</v>
      </c>
      <c r="D101" s="223"/>
      <c r="E101" s="224" t="s">
        <v>123</v>
      </c>
      <c r="F101" s="225">
        <f aca="true" t="shared" si="37" ref="F101:O101">SUBTOTAL(9,F102:F102)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77">
        <f t="shared" si="37"/>
        <v>0</v>
      </c>
      <c r="L101" s="178">
        <f t="shared" si="37"/>
        <v>0</v>
      </c>
      <c r="M101" s="177">
        <f t="shared" si="37"/>
        <v>0</v>
      </c>
      <c r="N101" s="179">
        <f t="shared" si="37"/>
        <v>0</v>
      </c>
      <c r="O101" s="226">
        <f t="shared" si="37"/>
        <v>0</v>
      </c>
    </row>
    <row r="102" spans="1:15" s="229" customFormat="1" ht="13.5" customHeight="1" hidden="1" thickBot="1">
      <c r="A102" s="230"/>
      <c r="B102" s="169"/>
      <c r="C102" s="76"/>
      <c r="D102" s="76"/>
      <c r="E102" s="77"/>
      <c r="F102" s="78"/>
      <c r="G102" s="79"/>
      <c r="H102" s="78">
        <f>SUM(I102:J102)</f>
        <v>0</v>
      </c>
      <c r="I102" s="78"/>
      <c r="J102" s="233">
        <v>0</v>
      </c>
      <c r="K102" s="234">
        <f>L102-H102</f>
        <v>0</v>
      </c>
      <c r="L102" s="138">
        <f>SUM(M102:N102)</f>
        <v>0</v>
      </c>
      <c r="M102" s="139"/>
      <c r="N102" s="168">
        <v>0</v>
      </c>
      <c r="O102" s="197"/>
    </row>
    <row r="103" spans="1:15" s="174" customFormat="1" ht="27.75" customHeight="1" hidden="1" thickBot="1">
      <c r="A103" s="235"/>
      <c r="B103" s="132" t="s">
        <v>97</v>
      </c>
      <c r="C103" s="111" t="s">
        <v>98</v>
      </c>
      <c r="D103" s="111"/>
      <c r="E103" s="112"/>
      <c r="F103" s="31">
        <f aca="true" t="shared" si="38" ref="F103:N103">SUBTOTAL(9,F105:F106)</f>
        <v>0</v>
      </c>
      <c r="G103" s="31">
        <f t="shared" si="38"/>
        <v>0</v>
      </c>
      <c r="H103" s="31">
        <f t="shared" si="38"/>
        <v>0</v>
      </c>
      <c r="I103" s="31">
        <f t="shared" si="38"/>
        <v>0</v>
      </c>
      <c r="J103" s="31">
        <f t="shared" si="38"/>
        <v>0</v>
      </c>
      <c r="K103" s="31">
        <f t="shared" si="38"/>
        <v>0</v>
      </c>
      <c r="L103" s="31">
        <f t="shared" si="38"/>
        <v>0</v>
      </c>
      <c r="M103" s="31">
        <f t="shared" si="38"/>
        <v>0</v>
      </c>
      <c r="N103" s="288">
        <f t="shared" si="38"/>
        <v>0</v>
      </c>
      <c r="O103" s="220"/>
    </row>
    <row r="104" spans="1:15" s="123" customFormat="1" ht="29.25" customHeight="1" hidden="1">
      <c r="A104" s="231"/>
      <c r="B104" s="115" t="s">
        <v>99</v>
      </c>
      <c r="C104" s="116" t="s">
        <v>100</v>
      </c>
      <c r="D104" s="116"/>
      <c r="E104" s="117"/>
      <c r="F104" s="225">
        <f aca="true" t="shared" si="39" ref="F104:N104">SUBTOTAL(9,F105:F106)</f>
        <v>0</v>
      </c>
      <c r="G104" s="225">
        <f t="shared" si="39"/>
        <v>0</v>
      </c>
      <c r="H104" s="225">
        <f t="shared" si="39"/>
        <v>0</v>
      </c>
      <c r="I104" s="225">
        <f t="shared" si="39"/>
        <v>0</v>
      </c>
      <c r="J104" s="225">
        <f t="shared" si="39"/>
        <v>0</v>
      </c>
      <c r="K104" s="119">
        <f t="shared" si="39"/>
        <v>0</v>
      </c>
      <c r="L104" s="120">
        <f t="shared" si="39"/>
        <v>0</v>
      </c>
      <c r="M104" s="119">
        <f t="shared" si="39"/>
        <v>0</v>
      </c>
      <c r="N104" s="121">
        <f t="shared" si="39"/>
        <v>0</v>
      </c>
      <c r="O104" s="122"/>
    </row>
    <row r="105" spans="1:15" s="61" customFormat="1" ht="12.75" customHeight="1" hidden="1">
      <c r="A105" s="227">
        <v>54</v>
      </c>
      <c r="B105" s="124"/>
      <c r="C105" s="127"/>
      <c r="D105" s="127"/>
      <c r="E105" s="66"/>
      <c r="F105" s="67"/>
      <c r="G105" s="68"/>
      <c r="H105" s="67">
        <f>I105+J105</f>
        <v>0</v>
      </c>
      <c r="I105" s="67"/>
      <c r="J105" s="69">
        <v>0</v>
      </c>
      <c r="K105" s="236">
        <f>L105-H105</f>
        <v>0</v>
      </c>
      <c r="L105" s="71">
        <f>M105+N105</f>
        <v>0</v>
      </c>
      <c r="M105" s="72">
        <v>0</v>
      </c>
      <c r="N105" s="73">
        <v>0</v>
      </c>
      <c r="O105" s="74"/>
    </row>
    <row r="106" spans="1:15" s="247" customFormat="1" ht="12" customHeight="1" hidden="1" thickBot="1">
      <c r="A106" s="237">
        <v>55</v>
      </c>
      <c r="B106" s="238"/>
      <c r="C106" s="239"/>
      <c r="D106" s="239"/>
      <c r="E106" s="239"/>
      <c r="F106" s="240"/>
      <c r="G106" s="241"/>
      <c r="H106" s="242">
        <f>I106+J106</f>
        <v>0</v>
      </c>
      <c r="I106" s="242"/>
      <c r="J106" s="242">
        <v>0</v>
      </c>
      <c r="K106" s="243">
        <f>L106-H106</f>
        <v>0</v>
      </c>
      <c r="L106" s="244">
        <f>M106+N106</f>
        <v>0</v>
      </c>
      <c r="M106" s="245">
        <v>0</v>
      </c>
      <c r="N106" s="246">
        <v>0</v>
      </c>
      <c r="O106" s="24"/>
    </row>
    <row r="107" spans="1:15" s="123" customFormat="1" ht="29.25" customHeight="1" thickBot="1">
      <c r="A107" s="310" t="s">
        <v>124</v>
      </c>
      <c r="B107" s="311"/>
      <c r="C107" s="312"/>
      <c r="D107" s="53"/>
      <c r="E107" s="37"/>
      <c r="F107" s="38">
        <f>SUBTOTAL(9,F110:F113)</f>
        <v>550000</v>
      </c>
      <c r="G107" s="38">
        <f>SUBTOTAL(9,G110:G113)</f>
        <v>450000</v>
      </c>
      <c r="H107" s="38">
        <f aca="true" t="shared" si="40" ref="H107:N107">SUBTOTAL(9,H110:H116)</f>
        <v>100000</v>
      </c>
      <c r="I107" s="38">
        <f t="shared" si="40"/>
        <v>100000</v>
      </c>
      <c r="J107" s="38">
        <f t="shared" si="40"/>
        <v>0</v>
      </c>
      <c r="K107" s="38">
        <f t="shared" si="40"/>
        <v>1800</v>
      </c>
      <c r="L107" s="38">
        <f t="shared" si="40"/>
        <v>101800</v>
      </c>
      <c r="M107" s="38">
        <f t="shared" si="40"/>
        <v>101800</v>
      </c>
      <c r="N107" s="293">
        <f t="shared" si="40"/>
        <v>0</v>
      </c>
      <c r="O107" s="248">
        <f>SUBTOTAL(9,O110:O113)</f>
        <v>0</v>
      </c>
    </row>
    <row r="108" spans="1:15" s="174" customFormat="1" ht="27.75" customHeight="1" hidden="1" thickBot="1">
      <c r="A108" s="235"/>
      <c r="B108" s="132" t="s">
        <v>22</v>
      </c>
      <c r="C108" s="111" t="s">
        <v>23</v>
      </c>
      <c r="D108" s="111"/>
      <c r="E108" s="112"/>
      <c r="F108" s="31">
        <f aca="true" t="shared" si="41" ref="F108:O108">SUBTOTAL(9,F110)</f>
        <v>0</v>
      </c>
      <c r="G108" s="31">
        <f t="shared" si="41"/>
        <v>0</v>
      </c>
      <c r="H108" s="31">
        <f t="shared" si="41"/>
        <v>0</v>
      </c>
      <c r="I108" s="31">
        <f t="shared" si="41"/>
        <v>0</v>
      </c>
      <c r="J108" s="31">
        <f t="shared" si="41"/>
        <v>0</v>
      </c>
      <c r="K108" s="32">
        <f t="shared" si="41"/>
        <v>0</v>
      </c>
      <c r="L108" s="26">
        <f t="shared" si="41"/>
        <v>0</v>
      </c>
      <c r="M108" s="32">
        <f t="shared" si="41"/>
        <v>0</v>
      </c>
      <c r="N108" s="33">
        <f t="shared" si="41"/>
        <v>0</v>
      </c>
      <c r="O108" s="34">
        <f t="shared" si="41"/>
        <v>0</v>
      </c>
    </row>
    <row r="109" spans="1:15" s="123" customFormat="1" ht="55.5" customHeight="1" hidden="1">
      <c r="A109" s="199"/>
      <c r="B109" s="200" t="s">
        <v>24</v>
      </c>
      <c r="C109" s="201" t="s">
        <v>125</v>
      </c>
      <c r="D109" s="201"/>
      <c r="E109" s="202"/>
      <c r="F109" s="203">
        <f aca="true" t="shared" si="42" ref="F109:O109">SUBTOTAL(9,F110)</f>
        <v>0</v>
      </c>
      <c r="G109" s="203">
        <f t="shared" si="42"/>
        <v>0</v>
      </c>
      <c r="H109" s="203">
        <f t="shared" si="42"/>
        <v>0</v>
      </c>
      <c r="I109" s="203">
        <f t="shared" si="42"/>
        <v>0</v>
      </c>
      <c r="J109" s="203">
        <f t="shared" si="42"/>
        <v>0</v>
      </c>
      <c r="K109" s="249">
        <f t="shared" si="42"/>
        <v>0</v>
      </c>
      <c r="L109" s="250">
        <f t="shared" si="42"/>
        <v>0</v>
      </c>
      <c r="M109" s="249">
        <f t="shared" si="42"/>
        <v>0</v>
      </c>
      <c r="N109" s="251">
        <f t="shared" si="42"/>
        <v>0</v>
      </c>
      <c r="O109" s="209">
        <f t="shared" si="42"/>
        <v>0</v>
      </c>
    </row>
    <row r="110" spans="1:15" s="229" customFormat="1" ht="13.5" customHeight="1" hidden="1" thickBot="1">
      <c r="A110" s="252"/>
      <c r="B110" s="253"/>
      <c r="C110" s="64"/>
      <c r="D110" s="64"/>
      <c r="E110" s="66"/>
      <c r="F110" s="67"/>
      <c r="G110" s="176"/>
      <c r="H110" s="67">
        <f>I110+J110</f>
        <v>0</v>
      </c>
      <c r="I110" s="67"/>
      <c r="J110" s="228">
        <v>0</v>
      </c>
      <c r="K110" s="196">
        <f>L110-H110</f>
        <v>0</v>
      </c>
      <c r="L110" s="71">
        <f>M110+N110</f>
        <v>0</v>
      </c>
      <c r="M110" s="72"/>
      <c r="N110" s="168">
        <v>0</v>
      </c>
      <c r="O110" s="197">
        <f>F110-G110-L110</f>
        <v>0</v>
      </c>
    </row>
    <row r="111" spans="1:15" s="113" customFormat="1" ht="29.25" customHeight="1" thickBot="1">
      <c r="A111" s="254"/>
      <c r="B111" s="110" t="s">
        <v>42</v>
      </c>
      <c r="C111" s="111" t="s">
        <v>43</v>
      </c>
      <c r="D111" s="111"/>
      <c r="E111" s="112"/>
      <c r="F111" s="31">
        <f aca="true" t="shared" si="43" ref="F111:O111">SUBTOTAL(9,F113)</f>
        <v>550000</v>
      </c>
      <c r="G111" s="31">
        <f t="shared" si="43"/>
        <v>450000</v>
      </c>
      <c r="H111" s="31">
        <f t="shared" si="43"/>
        <v>100000</v>
      </c>
      <c r="I111" s="31">
        <f t="shared" si="43"/>
        <v>100000</v>
      </c>
      <c r="J111" s="31">
        <f t="shared" si="43"/>
        <v>0</v>
      </c>
      <c r="K111" s="32">
        <f t="shared" si="43"/>
        <v>0</v>
      </c>
      <c r="L111" s="26">
        <f t="shared" si="43"/>
        <v>100000</v>
      </c>
      <c r="M111" s="32">
        <f t="shared" si="43"/>
        <v>100000</v>
      </c>
      <c r="N111" s="33">
        <f t="shared" si="43"/>
        <v>0</v>
      </c>
      <c r="O111" s="34">
        <f t="shared" si="43"/>
        <v>0</v>
      </c>
    </row>
    <row r="112" spans="1:15" s="123" customFormat="1" ht="29.25" customHeight="1">
      <c r="A112" s="231"/>
      <c r="B112" s="115" t="s">
        <v>126</v>
      </c>
      <c r="C112" s="116" t="s">
        <v>127</v>
      </c>
      <c r="D112" s="116"/>
      <c r="E112" s="117"/>
      <c r="F112" s="118">
        <f aca="true" t="shared" si="44" ref="F112:O112">SUBTOTAL(9,F113)</f>
        <v>550000</v>
      </c>
      <c r="G112" s="118">
        <f t="shared" si="44"/>
        <v>450000</v>
      </c>
      <c r="H112" s="118">
        <f t="shared" si="44"/>
        <v>100000</v>
      </c>
      <c r="I112" s="118">
        <f t="shared" si="44"/>
        <v>100000</v>
      </c>
      <c r="J112" s="118">
        <f t="shared" si="44"/>
        <v>0</v>
      </c>
      <c r="K112" s="118">
        <f t="shared" si="44"/>
        <v>0</v>
      </c>
      <c r="L112" s="266">
        <f t="shared" si="44"/>
        <v>100000</v>
      </c>
      <c r="M112" s="118">
        <f t="shared" si="44"/>
        <v>100000</v>
      </c>
      <c r="N112" s="290">
        <f t="shared" si="44"/>
        <v>0</v>
      </c>
      <c r="O112" s="122">
        <f t="shared" si="44"/>
        <v>0</v>
      </c>
    </row>
    <row r="113" spans="1:15" s="61" customFormat="1" ht="57" thickBot="1">
      <c r="A113" s="230">
        <v>53</v>
      </c>
      <c r="B113" s="63"/>
      <c r="C113" s="274" t="s">
        <v>143</v>
      </c>
      <c r="D113" s="263" t="s">
        <v>27</v>
      </c>
      <c r="E113" s="77" t="s">
        <v>39</v>
      </c>
      <c r="F113" s="78">
        <v>550000</v>
      </c>
      <c r="G113" s="79">
        <v>450000</v>
      </c>
      <c r="H113" s="78">
        <f>I113+J113</f>
        <v>100000</v>
      </c>
      <c r="I113" s="78">
        <v>100000</v>
      </c>
      <c r="J113" s="80">
        <v>0</v>
      </c>
      <c r="K113" s="275">
        <f>L113-H113</f>
        <v>0</v>
      </c>
      <c r="L113" s="138">
        <f>M113+N113</f>
        <v>100000</v>
      </c>
      <c r="M113" s="139">
        <v>100000</v>
      </c>
      <c r="N113" s="140">
        <v>0</v>
      </c>
      <c r="O113" s="74">
        <f>F113-G113-L113</f>
        <v>0</v>
      </c>
    </row>
    <row r="114" spans="1:15" s="61" customFormat="1" ht="13.5" thickBot="1">
      <c r="A114" s="109"/>
      <c r="B114" s="132" t="s">
        <v>134</v>
      </c>
      <c r="C114" s="111" t="s">
        <v>135</v>
      </c>
      <c r="D114" s="111"/>
      <c r="E114" s="112"/>
      <c r="F114" s="31" t="e">
        <f>SUBTOTAL(9,#REF!)</f>
        <v>#REF!</v>
      </c>
      <c r="G114" s="31" t="e">
        <f>SUBTOTAL(9,#REF!)</f>
        <v>#REF!</v>
      </c>
      <c r="H114" s="31">
        <f aca="true" t="shared" si="45" ref="H114:N114">SUBTOTAL(9,H116)</f>
        <v>0</v>
      </c>
      <c r="I114" s="31">
        <f t="shared" si="45"/>
        <v>0</v>
      </c>
      <c r="J114" s="31">
        <f t="shared" si="45"/>
        <v>0</v>
      </c>
      <c r="K114" s="32">
        <f t="shared" si="45"/>
        <v>1800</v>
      </c>
      <c r="L114" s="26">
        <f t="shared" si="45"/>
        <v>1800</v>
      </c>
      <c r="M114" s="32">
        <f t="shared" si="45"/>
        <v>1800</v>
      </c>
      <c r="N114" s="33">
        <f t="shared" si="45"/>
        <v>0</v>
      </c>
      <c r="O114" s="279"/>
    </row>
    <row r="115" spans="1:15" s="61" customFormat="1" ht="25.5">
      <c r="A115" s="231"/>
      <c r="B115" s="115" t="s">
        <v>110</v>
      </c>
      <c r="C115" s="201" t="s">
        <v>111</v>
      </c>
      <c r="D115" s="201"/>
      <c r="E115" s="202"/>
      <c r="F115" s="203">
        <f>SUBTOTAL(9,F116:F116)</f>
        <v>0</v>
      </c>
      <c r="G115" s="203">
        <f>SUBTOTAL(9,G116:G116)</f>
        <v>0</v>
      </c>
      <c r="H115" s="203">
        <f aca="true" t="shared" si="46" ref="H115:N115">SUBTOTAL(9,H116)</f>
        <v>0</v>
      </c>
      <c r="I115" s="203">
        <f t="shared" si="46"/>
        <v>0</v>
      </c>
      <c r="J115" s="203">
        <f t="shared" si="46"/>
        <v>0</v>
      </c>
      <c r="K115" s="203">
        <f t="shared" si="46"/>
        <v>1800</v>
      </c>
      <c r="L115" s="268">
        <f t="shared" si="46"/>
        <v>1800</v>
      </c>
      <c r="M115" s="203">
        <f t="shared" si="46"/>
        <v>1800</v>
      </c>
      <c r="N115" s="292">
        <f t="shared" si="46"/>
        <v>0</v>
      </c>
      <c r="O115" s="279"/>
    </row>
    <row r="116" spans="1:15" ht="57" thickBot="1">
      <c r="A116" s="237">
        <v>54</v>
      </c>
      <c r="B116" s="280"/>
      <c r="C116" s="83" t="s">
        <v>117</v>
      </c>
      <c r="D116" s="294" t="s">
        <v>118</v>
      </c>
      <c r="E116" s="276"/>
      <c r="F116" s="277"/>
      <c r="G116" s="278"/>
      <c r="H116" s="86">
        <f>I116+J116</f>
        <v>0</v>
      </c>
      <c r="I116" s="86">
        <v>0</v>
      </c>
      <c r="J116" s="88">
        <v>0</v>
      </c>
      <c r="K116" s="255">
        <f>L116-H116</f>
        <v>1800</v>
      </c>
      <c r="L116" s="166">
        <f>M116+N116</f>
        <v>1800</v>
      </c>
      <c r="M116" s="167">
        <v>1800</v>
      </c>
      <c r="N116" s="168">
        <v>0</v>
      </c>
      <c r="O116" s="259"/>
    </row>
    <row r="117" spans="1:15" s="7" customFormat="1" ht="40.5" customHeight="1">
      <c r="A117" s="313" t="s">
        <v>123</v>
      </c>
      <c r="B117" s="313"/>
      <c r="C117" s="313"/>
      <c r="D117" s="313"/>
      <c r="E117" s="313"/>
      <c r="F117" s="313"/>
      <c r="G117" s="313"/>
      <c r="H117" s="313"/>
      <c r="I117" s="313"/>
      <c r="J117" s="313"/>
      <c r="K117" s="313"/>
      <c r="L117" s="313"/>
      <c r="M117" s="313"/>
      <c r="N117" s="313"/>
      <c r="O117" s="313"/>
    </row>
    <row r="118" spans="1:25" s="7" customFormat="1" ht="45.75" customHeight="1">
      <c r="A118" s="8"/>
      <c r="B118" s="8"/>
      <c r="C118" s="8"/>
      <c r="D118" s="8"/>
      <c r="E118" s="8"/>
      <c r="F118" s="8"/>
      <c r="G118" s="8"/>
      <c r="H118" s="260"/>
      <c r="J118" s="314"/>
      <c r="K118" s="314"/>
      <c r="L118" s="314"/>
      <c r="M118" s="314"/>
      <c r="N118" s="315"/>
      <c r="O118" s="315"/>
      <c r="P118" s="315"/>
      <c r="Q118" s="315"/>
      <c r="R118" s="315"/>
      <c r="S118" s="315"/>
      <c r="T118" s="315"/>
      <c r="U118" s="315"/>
      <c r="V118" s="315"/>
      <c r="W118" s="315"/>
      <c r="X118" s="315"/>
      <c r="Y118" s="315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</sheetData>
  <mergeCells count="27">
    <mergeCell ref="L2:N2"/>
    <mergeCell ref="A107:C107"/>
    <mergeCell ref="A117:O117"/>
    <mergeCell ref="J118:M118"/>
    <mergeCell ref="N118:Y118"/>
    <mergeCell ref="A9:E9"/>
    <mergeCell ref="A10:C10"/>
    <mergeCell ref="A11:C11"/>
    <mergeCell ref="A79:C79"/>
    <mergeCell ref="L5:N5"/>
    <mergeCell ref="O5:O7"/>
    <mergeCell ref="H6:H7"/>
    <mergeCell ref="I6:J6"/>
    <mergeCell ref="L6:L7"/>
    <mergeCell ref="M6:N6"/>
    <mergeCell ref="F5:F7"/>
    <mergeCell ref="G5:G7"/>
    <mergeCell ref="H5:J5"/>
    <mergeCell ref="K5:K7"/>
    <mergeCell ref="A5:A7"/>
    <mergeCell ref="B5:B7"/>
    <mergeCell ref="C5:C7"/>
    <mergeCell ref="D5:D7"/>
    <mergeCell ref="A3:N3"/>
    <mergeCell ref="I4:J4"/>
    <mergeCell ref="K4:N4"/>
    <mergeCell ref="O4:AB4"/>
  </mergeCells>
  <printOptions/>
  <pageMargins left="0.75" right="0.75" top="1" bottom="1" header="0.5" footer="0.5"/>
  <pageSetup fitToHeight="0" fitToWidth="1" horizontalDpi="600" verticalDpi="600" orientation="landscape" paperSize="9" scale="85" r:id="rId3"/>
  <headerFooter alignWithMargins="0">
    <oddHeader xml:space="preserve">&amp;R. </oddHeader>
    <oddFooter>&amp;CStrona &amp;P z &amp;N</oddFooter>
  </headerFooter>
  <rowBreaks count="3" manualBreakCount="3">
    <brk id="63" max="14" man="1"/>
    <brk id="76" max="14" man="1"/>
    <brk id="93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5"/>
  <sheetViews>
    <sheetView view="pageBreakPreview" zoomScaleSheetLayoutView="100" workbookViewId="0" topLeftCell="D75">
      <selection activeCell="I4" sqref="I4:J4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C2" s="3" t="s">
        <v>156</v>
      </c>
      <c r="L2" s="309" t="s">
        <v>158</v>
      </c>
      <c r="M2" s="309"/>
      <c r="N2" s="309"/>
    </row>
    <row r="3" spans="1:15" s="7" customFormat="1" ht="40.5" customHeight="1">
      <c r="A3" s="313" t="s">
        <v>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59" t="s">
        <v>1</v>
      </c>
      <c r="J4" s="359"/>
      <c r="K4" s="360"/>
      <c r="L4" s="361"/>
      <c r="M4" s="361"/>
      <c r="N4" s="361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</row>
    <row r="5" spans="1:15" s="10" customFormat="1" ht="24.75" customHeight="1">
      <c r="A5" s="348" t="s">
        <v>2</v>
      </c>
      <c r="B5" s="351" t="s">
        <v>3</v>
      </c>
      <c r="C5" s="353" t="s">
        <v>4</v>
      </c>
      <c r="D5" s="355" t="s">
        <v>5</v>
      </c>
      <c r="E5" s="9" t="s">
        <v>6</v>
      </c>
      <c r="F5" s="338" t="s">
        <v>7</v>
      </c>
      <c r="G5" s="341" t="s">
        <v>8</v>
      </c>
      <c r="H5" s="325" t="s">
        <v>9</v>
      </c>
      <c r="I5" s="326"/>
      <c r="J5" s="344"/>
      <c r="K5" s="345" t="s">
        <v>10</v>
      </c>
      <c r="L5" s="325" t="s">
        <v>129</v>
      </c>
      <c r="M5" s="326"/>
      <c r="N5" s="327"/>
      <c r="O5" s="328" t="s">
        <v>11</v>
      </c>
    </row>
    <row r="6" spans="1:15" s="10" customFormat="1" ht="16.5" customHeight="1">
      <c r="A6" s="349"/>
      <c r="B6" s="352"/>
      <c r="C6" s="354"/>
      <c r="D6" s="356"/>
      <c r="E6" s="11" t="s">
        <v>12</v>
      </c>
      <c r="F6" s="339"/>
      <c r="G6" s="342"/>
      <c r="H6" s="331" t="s">
        <v>13</v>
      </c>
      <c r="I6" s="333" t="s">
        <v>14</v>
      </c>
      <c r="J6" s="334"/>
      <c r="K6" s="346"/>
      <c r="L6" s="335" t="s">
        <v>13</v>
      </c>
      <c r="M6" s="333" t="s">
        <v>14</v>
      </c>
      <c r="N6" s="337"/>
      <c r="O6" s="329"/>
    </row>
    <row r="7" spans="1:15" s="10" customFormat="1" ht="40.5" customHeight="1" thickBot="1">
      <c r="A7" s="350"/>
      <c r="B7" s="352"/>
      <c r="C7" s="354"/>
      <c r="D7" s="357"/>
      <c r="E7" s="12" t="s">
        <v>15</v>
      </c>
      <c r="F7" s="340"/>
      <c r="G7" s="343"/>
      <c r="H7" s="332"/>
      <c r="I7" s="13" t="s">
        <v>16</v>
      </c>
      <c r="J7" s="13" t="s">
        <v>17</v>
      </c>
      <c r="K7" s="347"/>
      <c r="L7" s="336"/>
      <c r="M7" s="13" t="s">
        <v>16</v>
      </c>
      <c r="N7" s="14" t="s">
        <v>18</v>
      </c>
      <c r="O7" s="330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5</v>
      </c>
      <c r="I8" s="18">
        <v>6</v>
      </c>
      <c r="J8" s="18">
        <v>7</v>
      </c>
      <c r="K8" s="19">
        <v>8</v>
      </c>
      <c r="L8" s="20">
        <v>9</v>
      </c>
      <c r="M8" s="21">
        <v>10</v>
      </c>
      <c r="N8" s="22">
        <v>11</v>
      </c>
      <c r="O8" s="23">
        <v>10</v>
      </c>
    </row>
    <row r="9" spans="1:15" s="28" customFormat="1" ht="29.25" customHeight="1" thickBot="1">
      <c r="A9" s="316" t="s">
        <v>19</v>
      </c>
      <c r="B9" s="317"/>
      <c r="C9" s="317"/>
      <c r="D9" s="317"/>
      <c r="E9" s="318"/>
      <c r="F9" s="25">
        <f>SUBTOTAL(9,F15:F114)</f>
        <v>73732941.92</v>
      </c>
      <c r="G9" s="25">
        <f>SUBTOTAL(9,G15:G114)</f>
        <v>24686685.860000003</v>
      </c>
      <c r="H9" s="25">
        <f aca="true" t="shared" si="0" ref="H9:N9">SUBTOTAL(9,H15:H117)</f>
        <v>30398936</v>
      </c>
      <c r="I9" s="25">
        <f t="shared" si="0"/>
        <v>29502022.7</v>
      </c>
      <c r="J9" s="25">
        <f t="shared" si="0"/>
        <v>896913.3</v>
      </c>
      <c r="K9" s="25">
        <f t="shared" si="0"/>
        <v>30000</v>
      </c>
      <c r="L9" s="25">
        <f t="shared" si="0"/>
        <v>30428936</v>
      </c>
      <c r="M9" s="25">
        <f t="shared" si="0"/>
        <v>28026023</v>
      </c>
      <c r="N9" s="287">
        <f t="shared" si="0"/>
        <v>2402913</v>
      </c>
      <c r="O9" s="27" t="e">
        <f>SUBTOTAL(9,O15:O114)</f>
        <v>#REF!</v>
      </c>
    </row>
    <row r="10" spans="1:15" s="35" customFormat="1" ht="28.5" customHeight="1" thickBot="1">
      <c r="A10" s="319" t="s">
        <v>20</v>
      </c>
      <c r="B10" s="320"/>
      <c r="C10" s="321"/>
      <c r="D10" s="29"/>
      <c r="E10" s="30"/>
      <c r="F10" s="31">
        <f aca="true" t="shared" si="1" ref="F10:N10">SUBTOTAL(9,F15:F107)</f>
        <v>73182941.92</v>
      </c>
      <c r="G10" s="31">
        <f t="shared" si="1"/>
        <v>24236685.860000003</v>
      </c>
      <c r="H10" s="31">
        <f t="shared" si="1"/>
        <v>30297136</v>
      </c>
      <c r="I10" s="31">
        <f t="shared" si="1"/>
        <v>29400222.7</v>
      </c>
      <c r="J10" s="31">
        <f t="shared" si="1"/>
        <v>896913.3</v>
      </c>
      <c r="K10" s="32">
        <f t="shared" si="1"/>
        <v>30000</v>
      </c>
      <c r="L10" s="26">
        <f t="shared" si="1"/>
        <v>30327136</v>
      </c>
      <c r="M10" s="32">
        <f t="shared" si="1"/>
        <v>27924223</v>
      </c>
      <c r="N10" s="33">
        <f t="shared" si="1"/>
        <v>2402913</v>
      </c>
      <c r="O10" s="34" t="e">
        <f>SUBTOTAL(9,O15:O103)</f>
        <v>#REF!</v>
      </c>
    </row>
    <row r="11" spans="1:15" s="35" customFormat="1" ht="28.5" customHeight="1" thickBot="1">
      <c r="A11" s="322" t="s">
        <v>21</v>
      </c>
      <c r="B11" s="323"/>
      <c r="C11" s="324"/>
      <c r="D11" s="36"/>
      <c r="E11" s="37"/>
      <c r="F11" s="38">
        <f aca="true" t="shared" si="2" ref="F11:O11">SUBTOTAL(9,F15:F79)</f>
        <v>60797941.92</v>
      </c>
      <c r="G11" s="38">
        <f t="shared" si="2"/>
        <v>24236685.860000003</v>
      </c>
      <c r="H11" s="38">
        <f t="shared" si="2"/>
        <v>19792256</v>
      </c>
      <c r="I11" s="38">
        <f t="shared" si="2"/>
        <v>18895342.7</v>
      </c>
      <c r="J11" s="38">
        <f t="shared" si="2"/>
        <v>896913.3</v>
      </c>
      <c r="K11" s="39">
        <f t="shared" si="2"/>
        <v>30000</v>
      </c>
      <c r="L11" s="39">
        <f t="shared" si="2"/>
        <v>19822256</v>
      </c>
      <c r="M11" s="39">
        <f t="shared" si="2"/>
        <v>17419343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5117826</v>
      </c>
      <c r="I12" s="31">
        <f t="shared" si="3"/>
        <v>4220912.7</v>
      </c>
      <c r="J12" s="31">
        <f t="shared" si="3"/>
        <v>896913.3</v>
      </c>
      <c r="K12" s="31">
        <f t="shared" si="3"/>
        <v>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SUBTOTAL(9,O14:O119)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5117826</v>
      </c>
      <c r="I13" s="31">
        <f t="shared" si="4"/>
        <v>4220912.7</v>
      </c>
      <c r="J13" s="31">
        <f t="shared" si="4"/>
        <v>896913.3</v>
      </c>
      <c r="K13" s="31">
        <f t="shared" si="4"/>
        <v>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SUBTOTAL(9,O14:O119)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340000</v>
      </c>
      <c r="I14" s="31">
        <f t="shared" si="5"/>
        <v>340000</v>
      </c>
      <c r="J14" s="31">
        <f t="shared" si="5"/>
        <v>0</v>
      </c>
      <c r="K14" s="59">
        <f t="shared" si="5"/>
        <v>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SUBTOTAL(9,O15:O119)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10000</v>
      </c>
      <c r="I17" s="86">
        <v>10000</v>
      </c>
      <c r="J17" s="88">
        <v>0</v>
      </c>
      <c r="K17" s="70">
        <f>L17-H17</f>
        <v>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4777826</v>
      </c>
      <c r="I18" s="93">
        <f t="shared" si="6"/>
        <v>3880912.7</v>
      </c>
      <c r="J18" s="93">
        <f t="shared" si="6"/>
        <v>896913.3</v>
      </c>
      <c r="K18" s="94">
        <f t="shared" si="6"/>
        <v>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SUBTOTAL(9,O19:O119)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60000</v>
      </c>
      <c r="I25" s="67">
        <v>60000</v>
      </c>
      <c r="J25" s="69">
        <v>0</v>
      </c>
      <c r="K25" s="262">
        <f t="shared" si="8"/>
        <v>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30000</v>
      </c>
      <c r="I26" s="67">
        <v>30000</v>
      </c>
      <c r="J26" s="69">
        <v>0</v>
      </c>
      <c r="K26" s="262">
        <f t="shared" si="8"/>
        <v>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15000</v>
      </c>
      <c r="I27" s="67">
        <v>15000</v>
      </c>
      <c r="J27" s="69">
        <v>0</v>
      </c>
      <c r="K27" s="262">
        <f t="shared" si="8"/>
        <v>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SUBTOTAL(9,H30:H49)</f>
        <v>4545000</v>
      </c>
      <c r="I28" s="31">
        <f t="shared" si="10"/>
        <v>4545000</v>
      </c>
      <c r="J28" s="31">
        <f t="shared" si="10"/>
        <v>0</v>
      </c>
      <c r="K28" s="31">
        <f t="shared" si="10"/>
        <v>30000</v>
      </c>
      <c r="L28" s="25">
        <f t="shared" si="10"/>
        <v>4575000</v>
      </c>
      <c r="M28" s="31">
        <f t="shared" si="10"/>
        <v>4575000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SUBTOTAL(9,H30:H49)</f>
        <v>4545000</v>
      </c>
      <c r="I29" s="118">
        <f t="shared" si="11"/>
        <v>4545000</v>
      </c>
      <c r="J29" s="118">
        <f t="shared" si="11"/>
        <v>0</v>
      </c>
      <c r="K29" s="118">
        <f t="shared" si="11"/>
        <v>30000</v>
      </c>
      <c r="L29" s="266">
        <f t="shared" si="11"/>
        <v>4575000</v>
      </c>
      <c r="M29" s="118">
        <f t="shared" si="11"/>
        <v>4575000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9">I30+J30</f>
        <v>90000</v>
      </c>
      <c r="I30" s="67">
        <v>90000</v>
      </c>
      <c r="J30" s="69">
        <v>0</v>
      </c>
      <c r="K30" s="236">
        <f aca="true" t="shared" si="13" ref="K30:K49">L30-H30</f>
        <v>0</v>
      </c>
      <c r="L30" s="71">
        <f aca="true" t="shared" si="14" ref="L30:L49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33.7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50000</v>
      </c>
      <c r="I44" s="67">
        <v>50000</v>
      </c>
      <c r="J44" s="69">
        <v>0</v>
      </c>
      <c r="K44" s="70">
        <f t="shared" si="13"/>
        <v>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30000</v>
      </c>
      <c r="I45" s="67">
        <v>30000</v>
      </c>
      <c r="J45" s="69">
        <v>0</v>
      </c>
      <c r="K45" s="70">
        <f t="shared" si="13"/>
        <v>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30000</v>
      </c>
      <c r="I46" s="67">
        <v>30000</v>
      </c>
      <c r="J46" s="69">
        <v>0</v>
      </c>
      <c r="K46" s="70">
        <f t="shared" si="13"/>
        <v>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50000</v>
      </c>
      <c r="I47" s="67">
        <v>50000</v>
      </c>
      <c r="J47" s="69">
        <v>0</v>
      </c>
      <c r="K47" s="70">
        <f t="shared" si="13"/>
        <v>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>
      <c r="A48" s="62">
        <v>31</v>
      </c>
      <c r="B48" s="126"/>
      <c r="C48" s="127" t="s">
        <v>157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30000</v>
      </c>
      <c r="L48" s="71">
        <f t="shared" si="14"/>
        <v>30000</v>
      </c>
      <c r="M48" s="72">
        <v>30000</v>
      </c>
      <c r="N48" s="73">
        <v>0</v>
      </c>
      <c r="O48" s="129"/>
    </row>
    <row r="49" spans="1:15" s="130" customFormat="1" ht="38.25" customHeight="1" thickBot="1">
      <c r="A49" s="62">
        <v>32</v>
      </c>
      <c r="B49" s="126"/>
      <c r="C49" s="127" t="s">
        <v>141</v>
      </c>
      <c r="D49" s="65" t="s">
        <v>27</v>
      </c>
      <c r="E49" s="66"/>
      <c r="F49" s="67"/>
      <c r="G49" s="68"/>
      <c r="H49" s="67">
        <f t="shared" si="12"/>
        <v>20000</v>
      </c>
      <c r="I49" s="67">
        <v>20000</v>
      </c>
      <c r="J49" s="69">
        <v>0</v>
      </c>
      <c r="K49" s="70">
        <f t="shared" si="13"/>
        <v>0</v>
      </c>
      <c r="L49" s="71">
        <f t="shared" si="14"/>
        <v>20000</v>
      </c>
      <c r="M49" s="72">
        <v>20000</v>
      </c>
      <c r="N49" s="73">
        <v>0</v>
      </c>
      <c r="O49" s="129"/>
    </row>
    <row r="50" spans="1:15" s="113" customFormat="1" ht="27" customHeight="1" thickBot="1">
      <c r="A50" s="131"/>
      <c r="B50" s="132" t="s">
        <v>60</v>
      </c>
      <c r="C50" s="111" t="s">
        <v>61</v>
      </c>
      <c r="D50" s="111"/>
      <c r="E50" s="112"/>
      <c r="F50" s="31">
        <f aca="true" t="shared" si="15" ref="F50:N50">SUBTOTAL(9,F52:F53)</f>
        <v>2718000</v>
      </c>
      <c r="G50" s="31">
        <f t="shared" si="15"/>
        <v>118000</v>
      </c>
      <c r="H50" s="31">
        <f t="shared" si="15"/>
        <v>600000</v>
      </c>
      <c r="I50" s="31">
        <f t="shared" si="15"/>
        <v>600000</v>
      </c>
      <c r="J50" s="31">
        <f t="shared" si="15"/>
        <v>0</v>
      </c>
      <c r="K50" s="31">
        <f t="shared" si="15"/>
        <v>0</v>
      </c>
      <c r="L50" s="25">
        <f t="shared" si="15"/>
        <v>600000</v>
      </c>
      <c r="M50" s="31">
        <f t="shared" si="15"/>
        <v>600000</v>
      </c>
      <c r="N50" s="288">
        <f t="shared" si="15"/>
        <v>0</v>
      </c>
      <c r="O50" s="133">
        <f>SUBTOTAL(9,O52)</f>
        <v>2000000</v>
      </c>
    </row>
    <row r="51" spans="1:15" s="123" customFormat="1" ht="36.75" customHeight="1">
      <c r="A51" s="134"/>
      <c r="B51" s="115" t="s">
        <v>62</v>
      </c>
      <c r="C51" s="116" t="s">
        <v>63</v>
      </c>
      <c r="D51" s="116"/>
      <c r="E51" s="117"/>
      <c r="F51" s="135">
        <f aca="true" t="shared" si="16" ref="F51:N51">SUBTOTAL(9,F52:F53)</f>
        <v>2718000</v>
      </c>
      <c r="G51" s="135">
        <f t="shared" si="16"/>
        <v>118000</v>
      </c>
      <c r="H51" s="135">
        <f t="shared" si="16"/>
        <v>600000</v>
      </c>
      <c r="I51" s="135">
        <f t="shared" si="16"/>
        <v>600000</v>
      </c>
      <c r="J51" s="135">
        <f t="shared" si="16"/>
        <v>0</v>
      </c>
      <c r="K51" s="135">
        <f t="shared" si="16"/>
        <v>0</v>
      </c>
      <c r="L51" s="267">
        <f t="shared" si="16"/>
        <v>600000</v>
      </c>
      <c r="M51" s="135">
        <f t="shared" si="16"/>
        <v>600000</v>
      </c>
      <c r="N51" s="291">
        <f t="shared" si="16"/>
        <v>0</v>
      </c>
      <c r="O51" s="136">
        <f>SUBTOTAL(9,O52)</f>
        <v>2000000</v>
      </c>
    </row>
    <row r="52" spans="1:15" s="142" customFormat="1" ht="30.75" customHeight="1">
      <c r="A52" s="62">
        <v>33</v>
      </c>
      <c r="B52" s="125"/>
      <c r="C52" s="64" t="s">
        <v>64</v>
      </c>
      <c r="D52" s="65" t="s">
        <v>27</v>
      </c>
      <c r="E52" s="66" t="s">
        <v>34</v>
      </c>
      <c r="F52" s="67">
        <v>2618000</v>
      </c>
      <c r="G52" s="68">
        <v>118000</v>
      </c>
      <c r="H52" s="67">
        <f>I52+J52</f>
        <v>500000</v>
      </c>
      <c r="I52" s="67">
        <v>500000</v>
      </c>
      <c r="J52" s="69">
        <v>0</v>
      </c>
      <c r="K52" s="191">
        <f>L52-H52</f>
        <v>0</v>
      </c>
      <c r="L52" s="71">
        <f>M52+N52</f>
        <v>500000</v>
      </c>
      <c r="M52" s="72">
        <v>500000</v>
      </c>
      <c r="N52" s="73">
        <v>0</v>
      </c>
      <c r="O52" s="141">
        <f>F52-(G52+H52)</f>
        <v>2000000</v>
      </c>
    </row>
    <row r="53" spans="1:15" s="130" customFormat="1" ht="45.75" thickBot="1">
      <c r="A53" s="81">
        <v>34</v>
      </c>
      <c r="B53" s="143"/>
      <c r="C53" s="83" t="s">
        <v>149</v>
      </c>
      <c r="D53" s="84" t="s">
        <v>27</v>
      </c>
      <c r="E53" s="85" t="s">
        <v>28</v>
      </c>
      <c r="F53" s="86">
        <v>100000</v>
      </c>
      <c r="G53" s="144">
        <v>0</v>
      </c>
      <c r="H53" s="86">
        <f>I53+J53</f>
        <v>100000</v>
      </c>
      <c r="I53" s="86">
        <v>100000</v>
      </c>
      <c r="J53" s="88">
        <v>0</v>
      </c>
      <c r="K53" s="145">
        <f>L53-H53</f>
        <v>0</v>
      </c>
      <c r="L53" s="71">
        <f>M53+N53</f>
        <v>100000</v>
      </c>
      <c r="M53" s="72">
        <v>100000</v>
      </c>
      <c r="N53" s="73">
        <v>0</v>
      </c>
      <c r="O53" s="146">
        <f>F53-G53-L53</f>
        <v>0</v>
      </c>
    </row>
    <row r="54" spans="1:15" s="142" customFormat="1" ht="26.25" hidden="1" thickBot="1">
      <c r="A54" s="147"/>
      <c r="B54" s="148" t="s">
        <v>65</v>
      </c>
      <c r="C54" s="149" t="s">
        <v>66</v>
      </c>
      <c r="D54" s="149"/>
      <c r="E54" s="150"/>
      <c r="F54" s="31">
        <f aca="true" t="shared" si="17" ref="F54:N54">SUBTOTAL(9,F56)</f>
        <v>0</v>
      </c>
      <c r="G54" s="31">
        <f t="shared" si="17"/>
        <v>0</v>
      </c>
      <c r="H54" s="31">
        <f t="shared" si="17"/>
        <v>0</v>
      </c>
      <c r="I54" s="31">
        <f t="shared" si="17"/>
        <v>0</v>
      </c>
      <c r="J54" s="31">
        <f t="shared" si="17"/>
        <v>0</v>
      </c>
      <c r="K54" s="151">
        <f t="shared" si="17"/>
        <v>0</v>
      </c>
      <c r="L54" s="152">
        <f t="shared" si="17"/>
        <v>0</v>
      </c>
      <c r="M54" s="153">
        <f t="shared" si="17"/>
        <v>0</v>
      </c>
      <c r="N54" s="154">
        <f t="shared" si="17"/>
        <v>0</v>
      </c>
      <c r="O54" s="155"/>
    </row>
    <row r="55" spans="1:15" s="142" customFormat="1" ht="12.75" hidden="1">
      <c r="A55" s="156"/>
      <c r="B55" s="157" t="s">
        <v>67</v>
      </c>
      <c r="C55" s="158" t="s">
        <v>68</v>
      </c>
      <c r="D55" s="158"/>
      <c r="E55" s="159"/>
      <c r="F55" s="135">
        <f aca="true" t="shared" si="18" ref="F55:N55">SUBTOTAL(9,F56)</f>
        <v>0</v>
      </c>
      <c r="G55" s="135">
        <f t="shared" si="18"/>
        <v>0</v>
      </c>
      <c r="H55" s="135">
        <f t="shared" si="18"/>
        <v>0</v>
      </c>
      <c r="I55" s="135">
        <f t="shared" si="18"/>
        <v>0</v>
      </c>
      <c r="J55" s="135">
        <f t="shared" si="18"/>
        <v>0</v>
      </c>
      <c r="K55" s="160">
        <f t="shared" si="18"/>
        <v>0</v>
      </c>
      <c r="L55" s="161">
        <f t="shared" si="18"/>
        <v>0</v>
      </c>
      <c r="M55" s="160">
        <f t="shared" si="18"/>
        <v>0</v>
      </c>
      <c r="N55" s="162">
        <f t="shared" si="18"/>
        <v>0</v>
      </c>
      <c r="O55" s="155"/>
    </row>
    <row r="56" spans="1:15" s="142" customFormat="1" ht="13.5" hidden="1" thickBot="1">
      <c r="A56" s="81"/>
      <c r="B56" s="143"/>
      <c r="C56" s="83"/>
      <c r="D56" s="83"/>
      <c r="E56" s="85"/>
      <c r="F56" s="163"/>
      <c r="G56" s="164"/>
      <c r="H56" s="163">
        <f>I56+J56</f>
        <v>0</v>
      </c>
      <c r="I56" s="163"/>
      <c r="J56" s="128">
        <v>0</v>
      </c>
      <c r="K56" s="165">
        <f>L56-H56</f>
        <v>0</v>
      </c>
      <c r="L56" s="166">
        <f>M56+N56</f>
        <v>0</v>
      </c>
      <c r="M56" s="167"/>
      <c r="N56" s="168">
        <v>0</v>
      </c>
      <c r="O56" s="155"/>
    </row>
    <row r="57" spans="1:15" s="113" customFormat="1" ht="22.5" customHeight="1" thickBot="1">
      <c r="A57" s="131"/>
      <c r="B57" s="132" t="s">
        <v>69</v>
      </c>
      <c r="C57" s="111" t="s">
        <v>70</v>
      </c>
      <c r="D57" s="111"/>
      <c r="E57" s="112"/>
      <c r="F57" s="31">
        <f>SUBTOTAL(9,F59:F59)</f>
        <v>50000</v>
      </c>
      <c r="G57" s="31">
        <f>SUBTOTAL(9,G59:G59)</f>
        <v>0</v>
      </c>
      <c r="H57" s="31">
        <f>SUBTOTAL(9,H59:H59)</f>
        <v>50000</v>
      </c>
      <c r="I57" s="31">
        <f>SUBTOTAL(9,I59:I59)</f>
        <v>50000</v>
      </c>
      <c r="J57" s="31">
        <f>SUBTOTAL(9,J59:J59)</f>
        <v>0</v>
      </c>
      <c r="K57" s="32">
        <f>SUBTOTAL(9,K59)</f>
        <v>0</v>
      </c>
      <c r="L57" s="26">
        <f>SUBTOTAL(9,L59)</f>
        <v>50000</v>
      </c>
      <c r="M57" s="32">
        <f>SUBTOTAL(9,M59)</f>
        <v>50000</v>
      </c>
      <c r="N57" s="33">
        <f>SUBTOTAL(9,N59)</f>
        <v>0</v>
      </c>
      <c r="O57" s="133">
        <f>SUBTOTAL(9,O59)</f>
        <v>0</v>
      </c>
    </row>
    <row r="58" spans="1:15" s="123" customFormat="1" ht="35.25" customHeight="1">
      <c r="A58" s="134"/>
      <c r="B58" s="115" t="s">
        <v>71</v>
      </c>
      <c r="C58" s="116" t="s">
        <v>72</v>
      </c>
      <c r="D58" s="116"/>
      <c r="E58" s="117"/>
      <c r="F58" s="135">
        <f>SUBTOTAL(9,F59:F59)</f>
        <v>50000</v>
      </c>
      <c r="G58" s="135">
        <f>SUBTOTAL(9,G59:G59)</f>
        <v>0</v>
      </c>
      <c r="H58" s="135">
        <f>SUBTOTAL(9,H59:H59)</f>
        <v>50000</v>
      </c>
      <c r="I58" s="135">
        <f>SUBTOTAL(9,I59:I59)</f>
        <v>50000</v>
      </c>
      <c r="J58" s="135">
        <f>SUBTOTAL(9,J59:J59)</f>
        <v>0</v>
      </c>
      <c r="K58" s="119">
        <f>SUBTOTAL(9,K59)</f>
        <v>0</v>
      </c>
      <c r="L58" s="120">
        <f>SUBTOTAL(9,L59)</f>
        <v>50000</v>
      </c>
      <c r="M58" s="119">
        <f>SUBTOTAL(9,M59)</f>
        <v>50000</v>
      </c>
      <c r="N58" s="121">
        <f>SUBTOTAL(9,N59)</f>
        <v>0</v>
      </c>
      <c r="O58" s="136">
        <f>SUBTOTAL(9,O59)</f>
        <v>0</v>
      </c>
    </row>
    <row r="59" spans="1:15" s="142" customFormat="1" ht="30.75" customHeight="1" thickBot="1">
      <c r="A59" s="75">
        <v>35</v>
      </c>
      <c r="B59" s="169"/>
      <c r="C59" s="76" t="s">
        <v>73</v>
      </c>
      <c r="D59" s="65" t="s">
        <v>74</v>
      </c>
      <c r="E59" s="77" t="s">
        <v>28</v>
      </c>
      <c r="F59" s="78">
        <v>50000</v>
      </c>
      <c r="G59" s="68">
        <v>0</v>
      </c>
      <c r="H59" s="78">
        <f>I59+J59</f>
        <v>50000</v>
      </c>
      <c r="I59" s="78">
        <v>50000</v>
      </c>
      <c r="J59" s="80">
        <v>0</v>
      </c>
      <c r="K59" s="137">
        <f>L59-H59</f>
        <v>0</v>
      </c>
      <c r="L59" s="138">
        <f>M59+N59</f>
        <v>50000</v>
      </c>
      <c r="M59" s="139">
        <v>50000</v>
      </c>
      <c r="N59" s="140">
        <v>0</v>
      </c>
      <c r="O59" s="141">
        <f>F59-(G59+H59)</f>
        <v>0</v>
      </c>
    </row>
    <row r="60" spans="1:15" s="113" customFormat="1" ht="25.5" customHeight="1" thickBot="1">
      <c r="A60" s="131"/>
      <c r="B60" s="132" t="s">
        <v>75</v>
      </c>
      <c r="C60" s="111" t="s">
        <v>76</v>
      </c>
      <c r="D60" s="111"/>
      <c r="E60" s="112"/>
      <c r="F60" s="31">
        <f>SUBTOTAL(9,F62:F62)</f>
        <v>600000</v>
      </c>
      <c r="G60" s="31">
        <f>SUBTOTAL(9,G62:G62)</f>
        <v>0</v>
      </c>
      <c r="H60" s="31">
        <f>SUBTOTAL(9,H62:H62)</f>
        <v>600000</v>
      </c>
      <c r="I60" s="31">
        <f>SUBTOTAL(9,I62:I62)</f>
        <v>600000</v>
      </c>
      <c r="J60" s="31">
        <f>SUBTOTAL(9,J62:J62)</f>
        <v>0</v>
      </c>
      <c r="K60" s="32">
        <f>SUBTOTAL(9,K62)</f>
        <v>0</v>
      </c>
      <c r="L60" s="26">
        <f>SUBTOTAL(9,L62)</f>
        <v>600000</v>
      </c>
      <c r="M60" s="32">
        <f>SUBTOTAL(9,M62)</f>
        <v>600000</v>
      </c>
      <c r="N60" s="33">
        <f>SUBTOTAL(9,N62)</f>
        <v>0</v>
      </c>
      <c r="O60" s="133">
        <f>SUBTOTAL(9,O62)</f>
        <v>0</v>
      </c>
    </row>
    <row r="61" spans="1:15" s="123" customFormat="1" ht="26.25" customHeight="1">
      <c r="A61" s="134"/>
      <c r="B61" s="115" t="s">
        <v>77</v>
      </c>
      <c r="C61" s="116" t="s">
        <v>78</v>
      </c>
      <c r="D61" s="116"/>
      <c r="E61" s="117"/>
      <c r="F61" s="135">
        <f>SUBTOTAL(9,F62:F62)</f>
        <v>600000</v>
      </c>
      <c r="G61" s="135">
        <f>SUBTOTAL(9,G62:G62)</f>
        <v>0</v>
      </c>
      <c r="H61" s="135">
        <f>SUBTOTAL(9,H62:H62)</f>
        <v>600000</v>
      </c>
      <c r="I61" s="135">
        <f>SUBTOTAL(9,I62:I62)</f>
        <v>600000</v>
      </c>
      <c r="J61" s="135">
        <f>SUBTOTAL(9,J62:J62)</f>
        <v>0</v>
      </c>
      <c r="K61" s="119">
        <f>SUBTOTAL(9,K62)</f>
        <v>0</v>
      </c>
      <c r="L61" s="120">
        <f>SUBTOTAL(9,L62)</f>
        <v>600000</v>
      </c>
      <c r="M61" s="119">
        <f>SUBTOTAL(9,M62)</f>
        <v>600000</v>
      </c>
      <c r="N61" s="121">
        <f>SUBTOTAL(9,N62)</f>
        <v>0</v>
      </c>
      <c r="O61" s="136">
        <f>SUBTOTAL(9,O62)</f>
        <v>0</v>
      </c>
    </row>
    <row r="62" spans="1:15" s="142" customFormat="1" ht="24.75" customHeight="1" thickBot="1">
      <c r="A62" s="81">
        <v>36</v>
      </c>
      <c r="B62" s="143"/>
      <c r="C62" s="83" t="s">
        <v>79</v>
      </c>
      <c r="D62" s="84" t="s">
        <v>27</v>
      </c>
      <c r="E62" s="85" t="s">
        <v>28</v>
      </c>
      <c r="F62" s="86">
        <v>600000</v>
      </c>
      <c r="G62" s="87">
        <v>0</v>
      </c>
      <c r="H62" s="86">
        <f>I62+J62</f>
        <v>600000</v>
      </c>
      <c r="I62" s="86">
        <v>600000</v>
      </c>
      <c r="J62" s="88">
        <v>0</v>
      </c>
      <c r="K62" s="165">
        <f>L62-H62</f>
        <v>0</v>
      </c>
      <c r="L62" s="166">
        <f>M62+N62</f>
        <v>600000</v>
      </c>
      <c r="M62" s="167">
        <v>600000</v>
      </c>
      <c r="N62" s="168">
        <v>0</v>
      </c>
      <c r="O62" s="141">
        <f>F62-(G62+H62)</f>
        <v>0</v>
      </c>
    </row>
    <row r="63" spans="1:15" s="174" customFormat="1" ht="21" customHeight="1" thickBot="1">
      <c r="A63" s="172"/>
      <c r="B63" s="132" t="s">
        <v>80</v>
      </c>
      <c r="C63" s="111" t="s">
        <v>81</v>
      </c>
      <c r="D63" s="111"/>
      <c r="E63" s="112"/>
      <c r="F63" s="31">
        <f aca="true" t="shared" si="19" ref="F63:O63">SUBTOTAL(9,F65:F70)</f>
        <v>5976080</v>
      </c>
      <c r="G63" s="31">
        <f t="shared" si="19"/>
        <v>141650</v>
      </c>
      <c r="H63" s="31">
        <f t="shared" si="19"/>
        <v>5839430</v>
      </c>
      <c r="I63" s="31">
        <f t="shared" si="19"/>
        <v>5839430</v>
      </c>
      <c r="J63" s="31">
        <f t="shared" si="19"/>
        <v>0</v>
      </c>
      <c r="K63" s="32">
        <f t="shared" si="19"/>
        <v>0</v>
      </c>
      <c r="L63" s="26">
        <f t="shared" si="19"/>
        <v>5839430</v>
      </c>
      <c r="M63" s="32">
        <f t="shared" si="19"/>
        <v>5839430</v>
      </c>
      <c r="N63" s="33">
        <f t="shared" si="19"/>
        <v>0</v>
      </c>
      <c r="O63" s="173">
        <f t="shared" si="19"/>
        <v>0</v>
      </c>
    </row>
    <row r="64" spans="1:15" s="123" customFormat="1" ht="24" customHeight="1">
      <c r="A64" s="134"/>
      <c r="B64" s="115" t="s">
        <v>82</v>
      </c>
      <c r="C64" s="116" t="s">
        <v>83</v>
      </c>
      <c r="D64" s="116"/>
      <c r="E64" s="117"/>
      <c r="F64" s="135">
        <f>SUBTOTAL(9,F65:F67)</f>
        <v>5926080</v>
      </c>
      <c r="G64" s="135">
        <f>SUBTOTAL(9,G65:G67)</f>
        <v>141650</v>
      </c>
      <c r="H64" s="135">
        <f aca="true" t="shared" si="20" ref="H64:N64">SUBTOTAL(9,H65:H68)</f>
        <v>5789430</v>
      </c>
      <c r="I64" s="135">
        <f t="shared" si="20"/>
        <v>5789430</v>
      </c>
      <c r="J64" s="135">
        <f t="shared" si="20"/>
        <v>0</v>
      </c>
      <c r="K64" s="135">
        <f t="shared" si="20"/>
        <v>0</v>
      </c>
      <c r="L64" s="267">
        <f t="shared" si="20"/>
        <v>5789430</v>
      </c>
      <c r="M64" s="135">
        <f t="shared" si="20"/>
        <v>5789430</v>
      </c>
      <c r="N64" s="291">
        <f t="shared" si="20"/>
        <v>0</v>
      </c>
      <c r="O64" s="175">
        <f>SUBTOTAL(9,O65:O67)</f>
        <v>0</v>
      </c>
    </row>
    <row r="65" spans="1:15" s="61" customFormat="1" ht="86.25" customHeight="1">
      <c r="A65" s="62">
        <v>37</v>
      </c>
      <c r="B65" s="125"/>
      <c r="C65" s="64" t="s">
        <v>84</v>
      </c>
      <c r="D65" s="65" t="s">
        <v>27</v>
      </c>
      <c r="E65" s="66" t="s">
        <v>49</v>
      </c>
      <c r="F65" s="67">
        <v>4726080</v>
      </c>
      <c r="G65" s="68">
        <v>104150</v>
      </c>
      <c r="H65" s="67">
        <f>I65+J65</f>
        <v>4621930</v>
      </c>
      <c r="I65" s="67">
        <v>4621930</v>
      </c>
      <c r="J65" s="69">
        <v>0</v>
      </c>
      <c r="K65" s="145">
        <f>L65-H65</f>
        <v>0</v>
      </c>
      <c r="L65" s="71">
        <f>M65+N65</f>
        <v>4621930</v>
      </c>
      <c r="M65" s="72">
        <v>4621930</v>
      </c>
      <c r="N65" s="73">
        <v>0</v>
      </c>
      <c r="O65" s="146">
        <f>F65-G65-L65</f>
        <v>0</v>
      </c>
    </row>
    <row r="66" spans="1:15" s="61" customFormat="1" ht="22.5">
      <c r="A66" s="62">
        <v>38</v>
      </c>
      <c r="B66" s="125"/>
      <c r="C66" s="64" t="s">
        <v>85</v>
      </c>
      <c r="D66" s="65" t="s">
        <v>27</v>
      </c>
      <c r="E66" s="66" t="s">
        <v>39</v>
      </c>
      <c r="F66" s="67">
        <v>500000</v>
      </c>
      <c r="G66" s="176">
        <v>21500</v>
      </c>
      <c r="H66" s="67">
        <f>I66+J66</f>
        <v>478500</v>
      </c>
      <c r="I66" s="67">
        <v>478500</v>
      </c>
      <c r="J66" s="69">
        <v>0</v>
      </c>
      <c r="K66" s="145">
        <f>L66-H66</f>
        <v>0</v>
      </c>
      <c r="L66" s="71">
        <f>M66+N66</f>
        <v>478500</v>
      </c>
      <c r="M66" s="72">
        <v>478500</v>
      </c>
      <c r="N66" s="73">
        <v>0</v>
      </c>
      <c r="O66" s="146"/>
    </row>
    <row r="67" spans="1:15" s="61" customFormat="1" ht="22.5">
      <c r="A67" s="62">
        <v>39</v>
      </c>
      <c r="B67" s="125"/>
      <c r="C67" s="64" t="s">
        <v>86</v>
      </c>
      <c r="D67" s="65" t="s">
        <v>27</v>
      </c>
      <c r="E67" s="66" t="s">
        <v>39</v>
      </c>
      <c r="F67" s="67">
        <v>700000</v>
      </c>
      <c r="G67" s="176">
        <v>16000</v>
      </c>
      <c r="H67" s="67">
        <f>I67+J67</f>
        <v>684000</v>
      </c>
      <c r="I67" s="67">
        <v>684000</v>
      </c>
      <c r="J67" s="69">
        <v>0</v>
      </c>
      <c r="K67" s="145">
        <f>L67-H67</f>
        <v>0</v>
      </c>
      <c r="L67" s="71">
        <f>M67+N67</f>
        <v>684000</v>
      </c>
      <c r="M67" s="72">
        <v>684000</v>
      </c>
      <c r="N67" s="73">
        <v>0</v>
      </c>
      <c r="O67" s="146"/>
    </row>
    <row r="68" spans="1:15" s="61" customFormat="1" ht="34.5" thickBot="1">
      <c r="A68" s="75">
        <v>40</v>
      </c>
      <c r="B68" s="169"/>
      <c r="C68" s="76" t="s">
        <v>133</v>
      </c>
      <c r="D68" s="263"/>
      <c r="E68" s="77"/>
      <c r="F68" s="78"/>
      <c r="G68" s="264"/>
      <c r="H68" s="67">
        <f>I68+J68</f>
        <v>5000</v>
      </c>
      <c r="I68" s="67">
        <v>5000</v>
      </c>
      <c r="J68" s="69">
        <v>0</v>
      </c>
      <c r="K68" s="145">
        <f>L68-H68</f>
        <v>0</v>
      </c>
      <c r="L68" s="71">
        <f>M68+N68</f>
        <v>5000</v>
      </c>
      <c r="M68" s="72">
        <v>5000</v>
      </c>
      <c r="N68" s="73">
        <v>0</v>
      </c>
      <c r="O68" s="265"/>
    </row>
    <row r="69" spans="1:15" s="123" customFormat="1" ht="29.25" customHeight="1">
      <c r="A69" s="283"/>
      <c r="B69" s="222" t="s">
        <v>87</v>
      </c>
      <c r="C69" s="223" t="s">
        <v>88</v>
      </c>
      <c r="D69" s="223"/>
      <c r="E69" s="224"/>
      <c r="F69" s="284">
        <f aca="true" t="shared" si="21" ref="F69:O69">SUBTOTAL(9,F70)</f>
        <v>50000</v>
      </c>
      <c r="G69" s="284">
        <f t="shared" si="21"/>
        <v>0</v>
      </c>
      <c r="H69" s="225">
        <f t="shared" si="21"/>
        <v>50000</v>
      </c>
      <c r="I69" s="225">
        <f t="shared" si="21"/>
        <v>50000</v>
      </c>
      <c r="J69" s="225">
        <f t="shared" si="21"/>
        <v>0</v>
      </c>
      <c r="K69" s="177">
        <f t="shared" si="21"/>
        <v>0</v>
      </c>
      <c r="L69" s="178">
        <f t="shared" si="21"/>
        <v>50000</v>
      </c>
      <c r="M69" s="177">
        <f t="shared" si="21"/>
        <v>50000</v>
      </c>
      <c r="N69" s="179">
        <f t="shared" si="21"/>
        <v>0</v>
      </c>
      <c r="O69" s="180">
        <f t="shared" si="21"/>
        <v>0</v>
      </c>
    </row>
    <row r="70" spans="1:15" s="61" customFormat="1" ht="57" thickBot="1">
      <c r="A70" s="156">
        <v>41</v>
      </c>
      <c r="B70" s="181"/>
      <c r="C70" s="182" t="s">
        <v>89</v>
      </c>
      <c r="D70" s="183" t="s">
        <v>27</v>
      </c>
      <c r="E70" s="184" t="s">
        <v>90</v>
      </c>
      <c r="F70" s="176">
        <v>50000</v>
      </c>
      <c r="G70" s="185">
        <v>0</v>
      </c>
      <c r="H70" s="185">
        <f>I70+J70</f>
        <v>50000</v>
      </c>
      <c r="I70" s="186">
        <v>50000</v>
      </c>
      <c r="J70" s="187">
        <v>0</v>
      </c>
      <c r="K70" s="164">
        <f>L70-H70</f>
        <v>0</v>
      </c>
      <c r="L70" s="281">
        <f>M70+N70</f>
        <v>50000</v>
      </c>
      <c r="M70" s="282">
        <v>50000</v>
      </c>
      <c r="N70" s="273">
        <v>0</v>
      </c>
      <c r="O70" s="146">
        <f>F70-G70-L70</f>
        <v>0</v>
      </c>
    </row>
    <row r="71" spans="1:15" s="188" customFormat="1" ht="33" customHeight="1" thickBot="1">
      <c r="A71" s="172"/>
      <c r="B71" s="132" t="s">
        <v>91</v>
      </c>
      <c r="C71" s="111" t="s">
        <v>92</v>
      </c>
      <c r="D71" s="111"/>
      <c r="E71" s="112"/>
      <c r="F71" s="31">
        <f>SUBTOTAL(9,F73:F74)</f>
        <v>370000</v>
      </c>
      <c r="G71" s="31">
        <f>SUBTOTAL(9,G73:G74)</f>
        <v>30000</v>
      </c>
      <c r="H71" s="31">
        <f>SUBTOTAL(9,H73:H74)</f>
        <v>340000</v>
      </c>
      <c r="I71" s="31">
        <f>SUBTOTAL(9,I73:I74)</f>
        <v>340000</v>
      </c>
      <c r="J71" s="31">
        <f>SUBTOTAL(9,J73:J74)</f>
        <v>0</v>
      </c>
      <c r="K71" s="32">
        <f>SUBTOTAL(9,K74:K74)</f>
        <v>0</v>
      </c>
      <c r="L71" s="26">
        <f>SUBTOTAL(9,L74:L74)</f>
        <v>300000</v>
      </c>
      <c r="M71" s="32">
        <f>SUBTOTAL(9,M74:M74)</f>
        <v>300000</v>
      </c>
      <c r="N71" s="33">
        <f>SUBTOTAL(9,N74:N74)</f>
        <v>0</v>
      </c>
      <c r="O71" s="34">
        <f>SUBTOTAL(9,O74:O74)</f>
        <v>0</v>
      </c>
    </row>
    <row r="72" spans="1:15" s="123" customFormat="1" ht="29.25" customHeight="1">
      <c r="A72" s="134"/>
      <c r="B72" s="115" t="s">
        <v>93</v>
      </c>
      <c r="C72" s="116" t="s">
        <v>94</v>
      </c>
      <c r="D72" s="116"/>
      <c r="E72" s="117"/>
      <c r="F72" s="135">
        <f>SUBTOTAL(9,F73:F74)</f>
        <v>370000</v>
      </c>
      <c r="G72" s="135">
        <f>SUBTOTAL(9,G73:G74)</f>
        <v>30000</v>
      </c>
      <c r="H72" s="135">
        <f>SUBTOTAL(9,H73:H74)</f>
        <v>340000</v>
      </c>
      <c r="I72" s="135">
        <f>SUBTOTAL(9,I73:I74)</f>
        <v>340000</v>
      </c>
      <c r="J72" s="135">
        <f>SUBTOTAL(9,J73:J74)</f>
        <v>0</v>
      </c>
      <c r="K72" s="119">
        <f>SUBTOTAL(9,K74:K74)</f>
        <v>0</v>
      </c>
      <c r="L72" s="120">
        <f>SUBTOTAL(9,L74:L74)</f>
        <v>300000</v>
      </c>
      <c r="M72" s="119">
        <f>SUBTOTAL(9,M74:M74)</f>
        <v>300000</v>
      </c>
      <c r="N72" s="121">
        <f>SUBTOTAL(9,N74:N74)</f>
        <v>0</v>
      </c>
      <c r="O72" s="122">
        <f>SUBTOTAL(9,O74:O74)</f>
        <v>0</v>
      </c>
    </row>
    <row r="73" spans="1:15" s="190" customFormat="1" ht="22.5">
      <c r="A73" s="62">
        <v>42</v>
      </c>
      <c r="B73" s="125"/>
      <c r="C73" s="64" t="s">
        <v>95</v>
      </c>
      <c r="D73" s="65" t="s">
        <v>27</v>
      </c>
      <c r="E73" s="66" t="s">
        <v>39</v>
      </c>
      <c r="F73" s="68">
        <v>70000</v>
      </c>
      <c r="G73" s="176">
        <v>30000</v>
      </c>
      <c r="H73" s="67">
        <f>I73+J73</f>
        <v>40000</v>
      </c>
      <c r="I73" s="67">
        <v>40000</v>
      </c>
      <c r="J73" s="69">
        <v>0</v>
      </c>
      <c r="K73" s="271">
        <f>L73-H73</f>
        <v>0</v>
      </c>
      <c r="L73" s="71">
        <f>M73+N73</f>
        <v>40000</v>
      </c>
      <c r="M73" s="72">
        <v>40000</v>
      </c>
      <c r="N73" s="73">
        <v>0</v>
      </c>
      <c r="O73" s="146"/>
    </row>
    <row r="74" spans="1:15" s="190" customFormat="1" ht="23.25" thickBot="1">
      <c r="A74" s="81">
        <v>43</v>
      </c>
      <c r="B74" s="143"/>
      <c r="C74" s="83" t="s">
        <v>96</v>
      </c>
      <c r="D74" s="84" t="s">
        <v>27</v>
      </c>
      <c r="E74" s="85" t="s">
        <v>28</v>
      </c>
      <c r="F74" s="87">
        <v>300000</v>
      </c>
      <c r="G74" s="87">
        <v>0</v>
      </c>
      <c r="H74" s="86">
        <f>I74+J74</f>
        <v>300000</v>
      </c>
      <c r="I74" s="86">
        <v>300000</v>
      </c>
      <c r="J74" s="88">
        <v>0</v>
      </c>
      <c r="K74" s="305">
        <f>L74-H74</f>
        <v>0</v>
      </c>
      <c r="L74" s="166">
        <f>M74+N74</f>
        <v>300000</v>
      </c>
      <c r="M74" s="167">
        <v>300000</v>
      </c>
      <c r="N74" s="168">
        <v>0</v>
      </c>
      <c r="O74" s="146">
        <f>F74-(G74+H74)</f>
        <v>0</v>
      </c>
    </row>
    <row r="75" spans="1:15" s="188" customFormat="1" ht="33" customHeight="1" thickBot="1">
      <c r="A75" s="172"/>
      <c r="B75" s="132" t="s">
        <v>97</v>
      </c>
      <c r="C75" s="132" t="s">
        <v>98</v>
      </c>
      <c r="D75" s="132"/>
      <c r="E75" s="112"/>
      <c r="F75" s="31">
        <f aca="true" t="shared" si="22" ref="F75:O75">SUBTOTAL(9,F77:F79)</f>
        <v>16619000</v>
      </c>
      <c r="G75" s="31">
        <f t="shared" si="22"/>
        <v>55000</v>
      </c>
      <c r="H75" s="31">
        <f t="shared" si="22"/>
        <v>2700000</v>
      </c>
      <c r="I75" s="31">
        <f t="shared" si="22"/>
        <v>2700000</v>
      </c>
      <c r="J75" s="31">
        <f t="shared" si="22"/>
        <v>0</v>
      </c>
      <c r="K75" s="32">
        <f t="shared" si="22"/>
        <v>0</v>
      </c>
      <c r="L75" s="26">
        <f t="shared" si="22"/>
        <v>2700000</v>
      </c>
      <c r="M75" s="32">
        <f t="shared" si="22"/>
        <v>2700000</v>
      </c>
      <c r="N75" s="33">
        <f t="shared" si="22"/>
        <v>0</v>
      </c>
      <c r="O75" s="34" t="e">
        <f t="shared" si="22"/>
        <v>#REF!</v>
      </c>
    </row>
    <row r="76" spans="1:15" s="123" customFormat="1" ht="27" customHeight="1">
      <c r="A76" s="134"/>
      <c r="B76" s="115" t="s">
        <v>99</v>
      </c>
      <c r="C76" s="116" t="s">
        <v>100</v>
      </c>
      <c r="D76" s="116"/>
      <c r="E76" s="117"/>
      <c r="F76" s="118">
        <f aca="true" t="shared" si="23" ref="F76:O76">SUBTOTAL(9,F77:F79)</f>
        <v>16619000</v>
      </c>
      <c r="G76" s="118">
        <f t="shared" si="23"/>
        <v>55000</v>
      </c>
      <c r="H76" s="118">
        <f t="shared" si="23"/>
        <v>2700000</v>
      </c>
      <c r="I76" s="118">
        <f t="shared" si="23"/>
        <v>2700000</v>
      </c>
      <c r="J76" s="118">
        <f t="shared" si="23"/>
        <v>0</v>
      </c>
      <c r="K76" s="119">
        <f t="shared" si="23"/>
        <v>0</v>
      </c>
      <c r="L76" s="120">
        <f t="shared" si="23"/>
        <v>2700000</v>
      </c>
      <c r="M76" s="119">
        <f t="shared" si="23"/>
        <v>2700000</v>
      </c>
      <c r="N76" s="121">
        <f t="shared" si="23"/>
        <v>0</v>
      </c>
      <c r="O76" s="122" t="e">
        <f t="shared" si="23"/>
        <v>#REF!</v>
      </c>
    </row>
    <row r="77" spans="1:15" s="142" customFormat="1" ht="22.5">
      <c r="A77" s="62">
        <v>44</v>
      </c>
      <c r="B77" s="125"/>
      <c r="C77" s="127" t="s">
        <v>101</v>
      </c>
      <c r="D77" s="65" t="s">
        <v>27</v>
      </c>
      <c r="E77" s="66" t="s">
        <v>102</v>
      </c>
      <c r="F77" s="67">
        <v>16419000</v>
      </c>
      <c r="G77" s="68">
        <v>55000</v>
      </c>
      <c r="H77" s="67">
        <f>I77+J77</f>
        <v>2500000</v>
      </c>
      <c r="I77" s="67">
        <v>2500000</v>
      </c>
      <c r="J77" s="69">
        <v>0</v>
      </c>
      <c r="K77" s="191">
        <f>L77-H77</f>
        <v>0</v>
      </c>
      <c r="L77" s="71">
        <f>M77+N77</f>
        <v>2500000</v>
      </c>
      <c r="M77" s="72">
        <v>2500000</v>
      </c>
      <c r="N77" s="73">
        <v>0</v>
      </c>
      <c r="O77" s="146">
        <f>F77-(G77+H77)</f>
        <v>13864000</v>
      </c>
    </row>
    <row r="78" spans="1:15" s="142" customFormat="1" ht="22.5">
      <c r="A78" s="62">
        <v>45</v>
      </c>
      <c r="B78" s="125"/>
      <c r="C78" s="64" t="s">
        <v>103</v>
      </c>
      <c r="D78" s="65" t="s">
        <v>27</v>
      </c>
      <c r="E78" s="66" t="s">
        <v>28</v>
      </c>
      <c r="F78" s="67">
        <v>100000</v>
      </c>
      <c r="G78" s="192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/>
    </row>
    <row r="79" spans="1:15" s="61" customFormat="1" ht="48.75" customHeight="1" thickBot="1">
      <c r="A79" s="62">
        <v>46</v>
      </c>
      <c r="B79" s="125"/>
      <c r="C79" s="64" t="s">
        <v>104</v>
      </c>
      <c r="D79" s="65" t="s">
        <v>27</v>
      </c>
      <c r="E79" s="66" t="s">
        <v>28</v>
      </c>
      <c r="F79" s="67">
        <v>100000</v>
      </c>
      <c r="G79" s="68">
        <v>0</v>
      </c>
      <c r="H79" s="67">
        <f>I79+J79</f>
        <v>100000</v>
      </c>
      <c r="I79" s="67">
        <v>100000</v>
      </c>
      <c r="J79" s="69">
        <v>0</v>
      </c>
      <c r="K79" s="145">
        <f>L79-H79</f>
        <v>0</v>
      </c>
      <c r="L79" s="71">
        <f>M79+N79</f>
        <v>100000</v>
      </c>
      <c r="M79" s="72">
        <v>100000</v>
      </c>
      <c r="N79" s="73">
        <v>0</v>
      </c>
      <c r="O79" s="146" t="e">
        <f>#REF!-#REF!-L79</f>
        <v>#REF!</v>
      </c>
    </row>
    <row r="80" spans="1:15" s="35" customFormat="1" ht="28.5" customHeight="1" thickBot="1">
      <c r="A80" s="322" t="s">
        <v>105</v>
      </c>
      <c r="B80" s="323"/>
      <c r="C80" s="324"/>
      <c r="D80" s="36"/>
      <c r="E80" s="37"/>
      <c r="F80" s="38">
        <f aca="true" t="shared" si="24" ref="F80:N80">SUBTOTAL(9,F83:F107)</f>
        <v>12385000</v>
      </c>
      <c r="G80" s="38">
        <f t="shared" si="24"/>
        <v>0</v>
      </c>
      <c r="H80" s="38">
        <f t="shared" si="24"/>
        <v>10504880</v>
      </c>
      <c r="I80" s="38">
        <f t="shared" si="24"/>
        <v>10504880</v>
      </c>
      <c r="J80" s="38">
        <f t="shared" si="24"/>
        <v>0</v>
      </c>
      <c r="K80" s="39">
        <f t="shared" si="24"/>
        <v>0</v>
      </c>
      <c r="L80" s="39">
        <f t="shared" si="24"/>
        <v>10504880</v>
      </c>
      <c r="M80" s="39">
        <f t="shared" si="24"/>
        <v>10504880</v>
      </c>
      <c r="N80" s="40">
        <f t="shared" si="24"/>
        <v>0</v>
      </c>
      <c r="O80" s="193">
        <f>SUBTOTAL(9,O83:O103)</f>
        <v>-100000</v>
      </c>
    </row>
    <row r="81" spans="1:15" s="113" customFormat="1" ht="21.75" customHeight="1" thickBot="1">
      <c r="A81" s="109"/>
      <c r="B81" s="132" t="s">
        <v>60</v>
      </c>
      <c r="C81" s="111" t="s">
        <v>61</v>
      </c>
      <c r="D81" s="111"/>
      <c r="E81" s="112"/>
      <c r="F81" s="31">
        <f aca="true" t="shared" si="25" ref="F81:O81">SUBTOTAL(9,F83)</f>
        <v>4900000</v>
      </c>
      <c r="G81" s="31">
        <f t="shared" si="25"/>
        <v>0</v>
      </c>
      <c r="H81" s="31">
        <f t="shared" si="25"/>
        <v>2900000</v>
      </c>
      <c r="I81" s="31">
        <f t="shared" si="25"/>
        <v>2900000</v>
      </c>
      <c r="J81" s="31">
        <f t="shared" si="25"/>
        <v>0</v>
      </c>
      <c r="K81" s="32">
        <f t="shared" si="25"/>
        <v>0</v>
      </c>
      <c r="L81" s="26">
        <f t="shared" si="25"/>
        <v>2900000</v>
      </c>
      <c r="M81" s="32">
        <f t="shared" si="25"/>
        <v>2900000</v>
      </c>
      <c r="N81" s="33">
        <f t="shared" si="25"/>
        <v>0</v>
      </c>
      <c r="O81" s="34">
        <f t="shared" si="25"/>
        <v>0</v>
      </c>
    </row>
    <row r="82" spans="1:15" s="123" customFormat="1" ht="29.25" customHeight="1">
      <c r="A82" s="114"/>
      <c r="B82" s="115" t="s">
        <v>106</v>
      </c>
      <c r="C82" s="116" t="s">
        <v>107</v>
      </c>
      <c r="D82" s="116"/>
      <c r="E82" s="117"/>
      <c r="F82" s="118">
        <f aca="true" t="shared" si="26" ref="F82:O82">SUBTOTAL(9,F83)</f>
        <v>4900000</v>
      </c>
      <c r="G82" s="118">
        <f t="shared" si="26"/>
        <v>0</v>
      </c>
      <c r="H82" s="118">
        <f t="shared" si="26"/>
        <v>2900000</v>
      </c>
      <c r="I82" s="118">
        <f t="shared" si="26"/>
        <v>2900000</v>
      </c>
      <c r="J82" s="118">
        <f t="shared" si="26"/>
        <v>0</v>
      </c>
      <c r="K82" s="119">
        <f t="shared" si="26"/>
        <v>0</v>
      </c>
      <c r="L82" s="120">
        <f t="shared" si="26"/>
        <v>2900000</v>
      </c>
      <c r="M82" s="119">
        <f t="shared" si="26"/>
        <v>2900000</v>
      </c>
      <c r="N82" s="121">
        <f t="shared" si="26"/>
        <v>0</v>
      </c>
      <c r="O82" s="122">
        <f t="shared" si="26"/>
        <v>0</v>
      </c>
    </row>
    <row r="83" spans="1:15" s="198" customFormat="1" ht="18" customHeight="1">
      <c r="A83" s="194">
        <v>47</v>
      </c>
      <c r="B83" s="195"/>
      <c r="C83" s="64" t="s">
        <v>108</v>
      </c>
      <c r="D83" s="65" t="s">
        <v>109</v>
      </c>
      <c r="E83" s="66" t="s">
        <v>28</v>
      </c>
      <c r="F83" s="67">
        <v>4900000</v>
      </c>
      <c r="G83" s="176">
        <v>0</v>
      </c>
      <c r="H83" s="67">
        <f>I83+J83</f>
        <v>2900000</v>
      </c>
      <c r="I83" s="67">
        <v>2900000</v>
      </c>
      <c r="J83" s="69">
        <v>0</v>
      </c>
      <c r="K83" s="196">
        <f>L83-H83</f>
        <v>0</v>
      </c>
      <c r="L83" s="71">
        <f>SUM(M83:N83)</f>
        <v>2900000</v>
      </c>
      <c r="M83" s="72">
        <v>2900000</v>
      </c>
      <c r="N83" s="73">
        <v>0</v>
      </c>
      <c r="O83" s="197"/>
    </row>
    <row r="84" spans="1:15" s="123" customFormat="1" ht="29.25" customHeight="1">
      <c r="A84" s="199"/>
      <c r="B84" s="200" t="s">
        <v>110</v>
      </c>
      <c r="C84" s="201" t="s">
        <v>111</v>
      </c>
      <c r="D84" s="201"/>
      <c r="E84" s="202"/>
      <c r="F84" s="203">
        <f aca="true" t="shared" si="27" ref="F84:O84">SUBTOTAL(9,F85:F86)</f>
        <v>185000</v>
      </c>
      <c r="G84" s="203">
        <f t="shared" si="27"/>
        <v>0</v>
      </c>
      <c r="H84" s="203">
        <f t="shared" si="27"/>
        <v>200000</v>
      </c>
      <c r="I84" s="203">
        <f t="shared" si="27"/>
        <v>200000</v>
      </c>
      <c r="J84" s="203">
        <f t="shared" si="27"/>
        <v>0</v>
      </c>
      <c r="K84" s="203">
        <f t="shared" si="27"/>
        <v>0</v>
      </c>
      <c r="L84" s="268">
        <f t="shared" si="27"/>
        <v>200000</v>
      </c>
      <c r="M84" s="203">
        <f t="shared" si="27"/>
        <v>200000</v>
      </c>
      <c r="N84" s="292">
        <f t="shared" si="27"/>
        <v>0</v>
      </c>
      <c r="O84" s="285">
        <f t="shared" si="27"/>
        <v>0</v>
      </c>
    </row>
    <row r="85" spans="1:15" s="123" customFormat="1" ht="24" customHeight="1">
      <c r="A85" s="204">
        <v>48</v>
      </c>
      <c r="B85" s="205"/>
      <c r="C85" s="206" t="s">
        <v>142</v>
      </c>
      <c r="D85" s="207" t="s">
        <v>112</v>
      </c>
      <c r="E85" s="66" t="s">
        <v>28</v>
      </c>
      <c r="F85" s="68">
        <v>65000</v>
      </c>
      <c r="G85" s="68">
        <v>0</v>
      </c>
      <c r="H85" s="67">
        <f>I85+J85</f>
        <v>80000</v>
      </c>
      <c r="I85" s="67">
        <v>80000</v>
      </c>
      <c r="J85" s="69">
        <v>0</v>
      </c>
      <c r="K85" s="208">
        <f>L85-H85</f>
        <v>0</v>
      </c>
      <c r="L85" s="71">
        <f>SUM(M85:N85)</f>
        <v>80000</v>
      </c>
      <c r="M85" s="72">
        <v>80000</v>
      </c>
      <c r="N85" s="73">
        <v>0</v>
      </c>
      <c r="O85" s="209"/>
    </row>
    <row r="86" spans="1:15" s="123" customFormat="1" ht="17.25" customHeight="1" thickBot="1">
      <c r="A86" s="204">
        <v>49</v>
      </c>
      <c r="B86" s="205"/>
      <c r="C86" s="206" t="s">
        <v>113</v>
      </c>
      <c r="D86" s="65" t="s">
        <v>27</v>
      </c>
      <c r="E86" s="66" t="s">
        <v>28</v>
      </c>
      <c r="F86" s="68">
        <v>120000</v>
      </c>
      <c r="G86" s="68">
        <v>0</v>
      </c>
      <c r="H86" s="67">
        <f>I86+J86</f>
        <v>120000</v>
      </c>
      <c r="I86" s="67">
        <v>120000</v>
      </c>
      <c r="J86" s="69">
        <v>0</v>
      </c>
      <c r="K86" s="208">
        <f>L86-H86</f>
        <v>0</v>
      </c>
      <c r="L86" s="71">
        <f>SUM(M86:N86)</f>
        <v>120000</v>
      </c>
      <c r="M86" s="72">
        <v>120000</v>
      </c>
      <c r="N86" s="73">
        <v>0</v>
      </c>
      <c r="O86" s="209"/>
    </row>
    <row r="87" spans="1:15" s="174" customFormat="1" ht="21" customHeight="1" thickBot="1">
      <c r="A87" s="172"/>
      <c r="B87" s="132" t="s">
        <v>80</v>
      </c>
      <c r="C87" s="111" t="s">
        <v>81</v>
      </c>
      <c r="D87" s="111"/>
      <c r="E87" s="112"/>
      <c r="F87" s="31">
        <f aca="true" t="shared" si="28" ref="F87:O87">SUBTOTAL(9,F89:F89)</f>
        <v>300000</v>
      </c>
      <c r="G87" s="31">
        <f t="shared" si="28"/>
        <v>0</v>
      </c>
      <c r="H87" s="31">
        <f t="shared" si="28"/>
        <v>400000</v>
      </c>
      <c r="I87" s="31">
        <f t="shared" si="28"/>
        <v>400000</v>
      </c>
      <c r="J87" s="31">
        <f t="shared" si="28"/>
        <v>0</v>
      </c>
      <c r="K87" s="31">
        <f t="shared" si="28"/>
        <v>0</v>
      </c>
      <c r="L87" s="25">
        <f t="shared" si="28"/>
        <v>400000</v>
      </c>
      <c r="M87" s="31">
        <f t="shared" si="28"/>
        <v>400000</v>
      </c>
      <c r="N87" s="288">
        <f t="shared" si="28"/>
        <v>0</v>
      </c>
      <c r="O87" s="286">
        <f t="shared" si="28"/>
        <v>-100000</v>
      </c>
    </row>
    <row r="88" spans="1:15" s="123" customFormat="1" ht="21" customHeight="1">
      <c r="A88" s="134"/>
      <c r="B88" s="115" t="s">
        <v>82</v>
      </c>
      <c r="C88" s="116" t="s">
        <v>83</v>
      </c>
      <c r="D88" s="116"/>
      <c r="E88" s="117"/>
      <c r="F88" s="135">
        <f aca="true" t="shared" si="29" ref="F88:N88">SUBTOTAL(9,F89:F89)</f>
        <v>300000</v>
      </c>
      <c r="G88" s="135">
        <f t="shared" si="29"/>
        <v>0</v>
      </c>
      <c r="H88" s="135">
        <f t="shared" si="29"/>
        <v>400000</v>
      </c>
      <c r="I88" s="135">
        <f t="shared" si="29"/>
        <v>400000</v>
      </c>
      <c r="J88" s="135">
        <f t="shared" si="29"/>
        <v>0</v>
      </c>
      <c r="K88" s="135">
        <f t="shared" si="29"/>
        <v>0</v>
      </c>
      <c r="L88" s="267">
        <f t="shared" si="29"/>
        <v>400000</v>
      </c>
      <c r="M88" s="135">
        <f t="shared" si="29"/>
        <v>400000</v>
      </c>
      <c r="N88" s="291">
        <f t="shared" si="29"/>
        <v>0</v>
      </c>
      <c r="O88" s="175">
        <f>SUBTOTAL(9,O89:O94)</f>
        <v>-100000</v>
      </c>
    </row>
    <row r="89" spans="1:15" s="61" customFormat="1" ht="18.75" customHeight="1" thickBot="1">
      <c r="A89" s="62">
        <v>50</v>
      </c>
      <c r="B89" s="125"/>
      <c r="C89" s="64" t="s">
        <v>114</v>
      </c>
      <c r="D89" s="65" t="s">
        <v>27</v>
      </c>
      <c r="E89" s="66" t="s">
        <v>28</v>
      </c>
      <c r="F89" s="67">
        <v>300000</v>
      </c>
      <c r="G89" s="68">
        <v>0</v>
      </c>
      <c r="H89" s="67">
        <f>I89+J89</f>
        <v>400000</v>
      </c>
      <c r="I89" s="67">
        <v>400000</v>
      </c>
      <c r="J89" s="69">
        <v>0</v>
      </c>
      <c r="K89" s="145">
        <f>L89-H89</f>
        <v>0</v>
      </c>
      <c r="L89" s="71">
        <f>M89+N89</f>
        <v>400000</v>
      </c>
      <c r="M89" s="72">
        <v>400000</v>
      </c>
      <c r="N89" s="73">
        <v>0</v>
      </c>
      <c r="O89" s="146">
        <f>F89-G89-L89</f>
        <v>-100000</v>
      </c>
    </row>
    <row r="90" spans="1:15" s="113" customFormat="1" ht="18.75" customHeight="1" thickBot="1">
      <c r="A90" s="109"/>
      <c r="B90" s="132" t="s">
        <v>150</v>
      </c>
      <c r="C90" s="111" t="s">
        <v>151</v>
      </c>
      <c r="D90" s="111"/>
      <c r="E90" s="112"/>
      <c r="F90" s="31"/>
      <c r="G90" s="31"/>
      <c r="H90" s="31">
        <f aca="true" t="shared" si="30" ref="H90:N90">SUBTOTAL(9,H92)</f>
        <v>4880</v>
      </c>
      <c r="I90" s="31">
        <f t="shared" si="30"/>
        <v>4880</v>
      </c>
      <c r="J90" s="31">
        <f t="shared" si="30"/>
        <v>0</v>
      </c>
      <c r="K90" s="32">
        <f t="shared" si="30"/>
        <v>0</v>
      </c>
      <c r="L90" s="26">
        <f t="shared" si="30"/>
        <v>4880</v>
      </c>
      <c r="M90" s="32">
        <f t="shared" si="30"/>
        <v>4880</v>
      </c>
      <c r="N90" s="33">
        <f t="shared" si="30"/>
        <v>0</v>
      </c>
      <c r="O90" s="34"/>
    </row>
    <row r="91" spans="1:15" s="123" customFormat="1" ht="18.75" customHeight="1" thickBot="1">
      <c r="A91" s="210"/>
      <c r="B91" s="211" t="s">
        <v>153</v>
      </c>
      <c r="C91" s="212" t="s">
        <v>152</v>
      </c>
      <c r="D91" s="212"/>
      <c r="E91" s="30"/>
      <c r="F91" s="31"/>
      <c r="G91" s="31"/>
      <c r="H91" s="302">
        <f aca="true" t="shared" si="31" ref="H91:N91">SUBTOTAL(9,H92)</f>
        <v>4880</v>
      </c>
      <c r="I91" s="302">
        <f t="shared" si="31"/>
        <v>4880</v>
      </c>
      <c r="J91" s="302">
        <f t="shared" si="31"/>
        <v>0</v>
      </c>
      <c r="K91" s="302">
        <f t="shared" si="31"/>
        <v>0</v>
      </c>
      <c r="L91" s="304">
        <f t="shared" si="31"/>
        <v>4880</v>
      </c>
      <c r="M91" s="302">
        <f t="shared" si="31"/>
        <v>4880</v>
      </c>
      <c r="N91" s="303">
        <f t="shared" si="31"/>
        <v>0</v>
      </c>
      <c r="O91" s="122"/>
    </row>
    <row r="92" spans="1:15" s="61" customFormat="1" ht="18.75" customHeight="1" thickBot="1">
      <c r="A92" s="156">
        <v>51</v>
      </c>
      <c r="B92" s="181"/>
      <c r="C92" s="295" t="s">
        <v>154</v>
      </c>
      <c r="D92" s="296" t="s">
        <v>155</v>
      </c>
      <c r="E92" s="159"/>
      <c r="F92" s="297"/>
      <c r="G92" s="264"/>
      <c r="H92" s="185">
        <f>I92+J92</f>
        <v>4880</v>
      </c>
      <c r="I92" s="185">
        <v>4880</v>
      </c>
      <c r="J92" s="299">
        <v>0</v>
      </c>
      <c r="K92" s="300">
        <f>L92-H92</f>
        <v>0</v>
      </c>
      <c r="L92" s="269">
        <f>M92+N92</f>
        <v>4880</v>
      </c>
      <c r="M92" s="270">
        <v>4880</v>
      </c>
      <c r="N92" s="301">
        <v>0</v>
      </c>
      <c r="O92" s="298"/>
    </row>
    <row r="93" spans="1:15" s="113" customFormat="1" ht="27.75" customHeight="1" thickBot="1">
      <c r="A93" s="109"/>
      <c r="B93" s="132" t="s">
        <v>91</v>
      </c>
      <c r="C93" s="111" t="s">
        <v>92</v>
      </c>
      <c r="D93" s="111"/>
      <c r="E93" s="112"/>
      <c r="F93" s="31">
        <f aca="true" t="shared" si="32" ref="F93:O93">SUBTOTAL(9,F95)</f>
        <v>7000000</v>
      </c>
      <c r="G93" s="31">
        <f t="shared" si="32"/>
        <v>0</v>
      </c>
      <c r="H93" s="31">
        <f t="shared" si="32"/>
        <v>7000000</v>
      </c>
      <c r="I93" s="31">
        <f t="shared" si="32"/>
        <v>7000000</v>
      </c>
      <c r="J93" s="31">
        <f t="shared" si="32"/>
        <v>0</v>
      </c>
      <c r="K93" s="32">
        <f t="shared" si="32"/>
        <v>0</v>
      </c>
      <c r="L93" s="26">
        <f t="shared" si="32"/>
        <v>7000000</v>
      </c>
      <c r="M93" s="32">
        <f t="shared" si="32"/>
        <v>7000000</v>
      </c>
      <c r="N93" s="33">
        <f t="shared" si="32"/>
        <v>0</v>
      </c>
      <c r="O93" s="34">
        <f t="shared" si="32"/>
        <v>0</v>
      </c>
    </row>
    <row r="94" spans="1:15" s="123" customFormat="1" ht="30.75" customHeight="1" thickBot="1">
      <c r="A94" s="210"/>
      <c r="B94" s="211" t="s">
        <v>115</v>
      </c>
      <c r="C94" s="212" t="s">
        <v>116</v>
      </c>
      <c r="D94" s="212"/>
      <c r="E94" s="30"/>
      <c r="F94" s="31">
        <f aca="true" t="shared" si="33" ref="F94:O94">SUBTOTAL(9,F95)</f>
        <v>7000000</v>
      </c>
      <c r="G94" s="31">
        <f t="shared" si="33"/>
        <v>0</v>
      </c>
      <c r="H94" s="31">
        <f t="shared" si="33"/>
        <v>7000000</v>
      </c>
      <c r="I94" s="31">
        <f t="shared" si="33"/>
        <v>7000000</v>
      </c>
      <c r="J94" s="31">
        <f t="shared" si="33"/>
        <v>0</v>
      </c>
      <c r="K94" s="32">
        <f t="shared" si="33"/>
        <v>0</v>
      </c>
      <c r="L94" s="26">
        <f t="shared" si="33"/>
        <v>7000000</v>
      </c>
      <c r="M94" s="32">
        <f t="shared" si="33"/>
        <v>7000000</v>
      </c>
      <c r="N94" s="33">
        <f t="shared" si="33"/>
        <v>0</v>
      </c>
      <c r="O94" s="122">
        <f t="shared" si="33"/>
        <v>0</v>
      </c>
    </row>
    <row r="95" spans="1:15" s="198" customFormat="1" ht="51.75" customHeight="1" thickBot="1">
      <c r="A95" s="213">
        <v>52</v>
      </c>
      <c r="B95" s="214"/>
      <c r="C95" s="103" t="s">
        <v>117</v>
      </c>
      <c r="D95" s="104" t="s">
        <v>118</v>
      </c>
      <c r="E95" s="105" t="s">
        <v>28</v>
      </c>
      <c r="F95" s="106">
        <v>7000000</v>
      </c>
      <c r="G95" s="107">
        <v>0</v>
      </c>
      <c r="H95" s="106">
        <f>I95+J95</f>
        <v>7000000</v>
      </c>
      <c r="I95" s="106">
        <v>7000000</v>
      </c>
      <c r="J95" s="108">
        <v>0</v>
      </c>
      <c r="K95" s="272">
        <f>L95-H95</f>
        <v>0</v>
      </c>
      <c r="L95" s="269">
        <f>SUM(M95:N95)</f>
        <v>7000000</v>
      </c>
      <c r="M95" s="270">
        <v>7000000</v>
      </c>
      <c r="N95" s="273">
        <v>0</v>
      </c>
      <c r="O95" s="197"/>
    </row>
    <row r="96" spans="1:15" s="174" customFormat="1" ht="27.75" customHeight="1" hidden="1" thickBot="1">
      <c r="A96" s="215"/>
      <c r="B96" s="216" t="s">
        <v>80</v>
      </c>
      <c r="C96" s="217" t="s">
        <v>81</v>
      </c>
      <c r="D96" s="217"/>
      <c r="E96" s="218"/>
      <c r="F96" s="219">
        <f aca="true" t="shared" si="34" ref="F96:O96">SUBTOTAL(9,F98:F103)</f>
        <v>0</v>
      </c>
      <c r="G96" s="219">
        <f t="shared" si="34"/>
        <v>0</v>
      </c>
      <c r="H96" s="219">
        <f t="shared" si="34"/>
        <v>0</v>
      </c>
      <c r="I96" s="219">
        <f t="shared" si="34"/>
        <v>0</v>
      </c>
      <c r="J96" s="219">
        <f t="shared" si="34"/>
        <v>0</v>
      </c>
      <c r="K96" s="32">
        <f t="shared" si="34"/>
        <v>0</v>
      </c>
      <c r="L96" s="26">
        <f t="shared" si="34"/>
        <v>0</v>
      </c>
      <c r="M96" s="32">
        <f t="shared" si="34"/>
        <v>0</v>
      </c>
      <c r="N96" s="33">
        <f t="shared" si="34"/>
        <v>0</v>
      </c>
      <c r="O96" s="220">
        <f t="shared" si="34"/>
        <v>0</v>
      </c>
    </row>
    <row r="97" spans="1:15" s="123" customFormat="1" ht="29.25" customHeight="1" hidden="1">
      <c r="A97" s="221"/>
      <c r="B97" s="222" t="s">
        <v>82</v>
      </c>
      <c r="C97" s="223" t="s">
        <v>83</v>
      </c>
      <c r="D97" s="223"/>
      <c r="E97" s="224"/>
      <c r="F97" s="225">
        <f aca="true" t="shared" si="35" ref="F97:O97">SUBTOTAL(9,F98:F99)</f>
        <v>0</v>
      </c>
      <c r="G97" s="225">
        <f t="shared" si="35"/>
        <v>0</v>
      </c>
      <c r="H97" s="225">
        <f t="shared" si="35"/>
        <v>0</v>
      </c>
      <c r="I97" s="225">
        <f t="shared" si="35"/>
        <v>0</v>
      </c>
      <c r="J97" s="225">
        <f t="shared" si="35"/>
        <v>0</v>
      </c>
      <c r="K97" s="177">
        <f t="shared" si="35"/>
        <v>0</v>
      </c>
      <c r="L97" s="178">
        <f t="shared" si="35"/>
        <v>0</v>
      </c>
      <c r="M97" s="177">
        <f t="shared" si="35"/>
        <v>0</v>
      </c>
      <c r="N97" s="179">
        <f t="shared" si="35"/>
        <v>0</v>
      </c>
      <c r="O97" s="226">
        <f t="shared" si="35"/>
        <v>0</v>
      </c>
    </row>
    <row r="98" spans="1:15" s="229" customFormat="1" ht="22.5" customHeight="1" hidden="1">
      <c r="A98" s="227">
        <v>51</v>
      </c>
      <c r="B98" s="125"/>
      <c r="C98" s="64" t="s">
        <v>119</v>
      </c>
      <c r="D98" s="64"/>
      <c r="E98" s="66"/>
      <c r="F98" s="67"/>
      <c r="G98" s="68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229" customFormat="1" ht="23.25" customHeight="1" hidden="1" thickBot="1">
      <c r="A99" s="230">
        <v>52</v>
      </c>
      <c r="B99" s="169"/>
      <c r="C99" s="64" t="s">
        <v>119</v>
      </c>
      <c r="D99" s="64"/>
      <c r="E99" s="66"/>
      <c r="F99" s="67"/>
      <c r="G99" s="176"/>
      <c r="H99" s="67">
        <f>I99+J99</f>
        <v>0</v>
      </c>
      <c r="I99" s="67"/>
      <c r="J99" s="228"/>
      <c r="K99" s="196"/>
      <c r="L99" s="71"/>
      <c r="M99" s="72"/>
      <c r="N99" s="73"/>
      <c r="O99" s="197"/>
    </row>
    <row r="100" spans="1:15" s="123" customFormat="1" ht="29.25" customHeight="1" hidden="1">
      <c r="A100" s="231"/>
      <c r="B100" s="115" t="s">
        <v>120</v>
      </c>
      <c r="C100" s="116" t="s">
        <v>121</v>
      </c>
      <c r="D100" s="116"/>
      <c r="E100" s="117"/>
      <c r="F100" s="118">
        <f aca="true" t="shared" si="36" ref="F100:O100">SUBTOTAL(9,F101)</f>
        <v>0</v>
      </c>
      <c r="G100" s="118">
        <f t="shared" si="36"/>
        <v>0</v>
      </c>
      <c r="H100" s="118">
        <f t="shared" si="36"/>
        <v>0</v>
      </c>
      <c r="I100" s="118">
        <f t="shared" si="36"/>
        <v>0</v>
      </c>
      <c r="J100" s="118">
        <f t="shared" si="36"/>
        <v>0</v>
      </c>
      <c r="K100" s="119">
        <f t="shared" si="36"/>
        <v>0</v>
      </c>
      <c r="L100" s="120">
        <f t="shared" si="36"/>
        <v>0</v>
      </c>
      <c r="M100" s="119">
        <f t="shared" si="36"/>
        <v>0</v>
      </c>
      <c r="N100" s="121">
        <f t="shared" si="36"/>
        <v>0</v>
      </c>
      <c r="O100" s="122">
        <f t="shared" si="36"/>
        <v>0</v>
      </c>
    </row>
    <row r="101" spans="1:15" s="229" customFormat="1" ht="12.75" customHeight="1" hidden="1">
      <c r="A101" s="230">
        <v>53</v>
      </c>
      <c r="B101" s="169"/>
      <c r="C101" s="232" t="s">
        <v>122</v>
      </c>
      <c r="D101" s="232"/>
      <c r="E101" s="66"/>
      <c r="F101" s="67"/>
      <c r="G101" s="176"/>
      <c r="H101" s="67">
        <f>I101+J101</f>
        <v>0</v>
      </c>
      <c r="I101" s="67"/>
      <c r="J101" s="228"/>
      <c r="K101" s="196"/>
      <c r="L101" s="71"/>
      <c r="M101" s="72"/>
      <c r="N101" s="73"/>
      <c r="O101" s="197"/>
    </row>
    <row r="102" spans="1:15" s="123" customFormat="1" ht="29.25" customHeight="1" hidden="1">
      <c r="A102" s="221"/>
      <c r="B102" s="222" t="s">
        <v>87</v>
      </c>
      <c r="C102" s="223" t="s">
        <v>88</v>
      </c>
      <c r="D102" s="223"/>
      <c r="E102" s="224" t="s">
        <v>123</v>
      </c>
      <c r="F102" s="225">
        <f aca="true" t="shared" si="37" ref="F102:O102">SUBTOTAL(9,F103:F103)</f>
        <v>0</v>
      </c>
      <c r="G102" s="225">
        <f t="shared" si="37"/>
        <v>0</v>
      </c>
      <c r="H102" s="225">
        <f t="shared" si="37"/>
        <v>0</v>
      </c>
      <c r="I102" s="225">
        <f t="shared" si="37"/>
        <v>0</v>
      </c>
      <c r="J102" s="225">
        <f t="shared" si="37"/>
        <v>0</v>
      </c>
      <c r="K102" s="177">
        <f t="shared" si="37"/>
        <v>0</v>
      </c>
      <c r="L102" s="178">
        <f t="shared" si="37"/>
        <v>0</v>
      </c>
      <c r="M102" s="177">
        <f t="shared" si="37"/>
        <v>0</v>
      </c>
      <c r="N102" s="179">
        <f t="shared" si="37"/>
        <v>0</v>
      </c>
      <c r="O102" s="226">
        <f t="shared" si="37"/>
        <v>0</v>
      </c>
    </row>
    <row r="103" spans="1:15" s="229" customFormat="1" ht="13.5" customHeight="1" hidden="1" thickBot="1">
      <c r="A103" s="230"/>
      <c r="B103" s="169"/>
      <c r="C103" s="76"/>
      <c r="D103" s="76"/>
      <c r="E103" s="77"/>
      <c r="F103" s="78"/>
      <c r="G103" s="79"/>
      <c r="H103" s="78">
        <f>SUM(I103:J103)</f>
        <v>0</v>
      </c>
      <c r="I103" s="78"/>
      <c r="J103" s="233">
        <v>0</v>
      </c>
      <c r="K103" s="234">
        <f>L103-H103</f>
        <v>0</v>
      </c>
      <c r="L103" s="138">
        <f>SUM(M103:N103)</f>
        <v>0</v>
      </c>
      <c r="M103" s="139"/>
      <c r="N103" s="168">
        <v>0</v>
      </c>
      <c r="O103" s="197"/>
    </row>
    <row r="104" spans="1:15" s="174" customFormat="1" ht="27.75" customHeight="1" hidden="1" thickBot="1">
      <c r="A104" s="235"/>
      <c r="B104" s="132" t="s">
        <v>97</v>
      </c>
      <c r="C104" s="111" t="s">
        <v>98</v>
      </c>
      <c r="D104" s="111"/>
      <c r="E104" s="112"/>
      <c r="F104" s="31">
        <f aca="true" t="shared" si="38" ref="F104:N104">SUBTOTAL(9,F106:F107)</f>
        <v>0</v>
      </c>
      <c r="G104" s="31">
        <f t="shared" si="38"/>
        <v>0</v>
      </c>
      <c r="H104" s="31">
        <f t="shared" si="38"/>
        <v>0</v>
      </c>
      <c r="I104" s="31">
        <f t="shared" si="38"/>
        <v>0</v>
      </c>
      <c r="J104" s="31">
        <f t="shared" si="38"/>
        <v>0</v>
      </c>
      <c r="K104" s="31">
        <f t="shared" si="38"/>
        <v>0</v>
      </c>
      <c r="L104" s="31">
        <f t="shared" si="38"/>
        <v>0</v>
      </c>
      <c r="M104" s="31">
        <f t="shared" si="38"/>
        <v>0</v>
      </c>
      <c r="N104" s="288">
        <f t="shared" si="38"/>
        <v>0</v>
      </c>
      <c r="O104" s="220"/>
    </row>
    <row r="105" spans="1:15" s="123" customFormat="1" ht="29.25" customHeight="1" hidden="1">
      <c r="A105" s="231"/>
      <c r="B105" s="115" t="s">
        <v>99</v>
      </c>
      <c r="C105" s="116" t="s">
        <v>100</v>
      </c>
      <c r="D105" s="116"/>
      <c r="E105" s="117"/>
      <c r="F105" s="225">
        <f aca="true" t="shared" si="39" ref="F105:N105">SUBTOTAL(9,F106:F107)</f>
        <v>0</v>
      </c>
      <c r="G105" s="225">
        <f t="shared" si="39"/>
        <v>0</v>
      </c>
      <c r="H105" s="225">
        <f t="shared" si="39"/>
        <v>0</v>
      </c>
      <c r="I105" s="225">
        <f t="shared" si="39"/>
        <v>0</v>
      </c>
      <c r="J105" s="225">
        <f t="shared" si="39"/>
        <v>0</v>
      </c>
      <c r="K105" s="119">
        <f t="shared" si="39"/>
        <v>0</v>
      </c>
      <c r="L105" s="120">
        <f t="shared" si="39"/>
        <v>0</v>
      </c>
      <c r="M105" s="119">
        <f t="shared" si="39"/>
        <v>0</v>
      </c>
      <c r="N105" s="121">
        <f t="shared" si="39"/>
        <v>0</v>
      </c>
      <c r="O105" s="122"/>
    </row>
    <row r="106" spans="1:15" s="61" customFormat="1" ht="12.75" customHeight="1" hidden="1">
      <c r="A106" s="227">
        <v>54</v>
      </c>
      <c r="B106" s="124"/>
      <c r="C106" s="127"/>
      <c r="D106" s="127"/>
      <c r="E106" s="66"/>
      <c r="F106" s="67"/>
      <c r="G106" s="68"/>
      <c r="H106" s="67">
        <f>I106+J106</f>
        <v>0</v>
      </c>
      <c r="I106" s="67"/>
      <c r="J106" s="69">
        <v>0</v>
      </c>
      <c r="K106" s="236">
        <f>L106-H106</f>
        <v>0</v>
      </c>
      <c r="L106" s="71">
        <f>M106+N106</f>
        <v>0</v>
      </c>
      <c r="M106" s="72">
        <v>0</v>
      </c>
      <c r="N106" s="73">
        <v>0</v>
      </c>
      <c r="O106" s="74"/>
    </row>
    <row r="107" spans="1:15" s="247" customFormat="1" ht="12" customHeight="1" hidden="1" thickBot="1">
      <c r="A107" s="237">
        <v>55</v>
      </c>
      <c r="B107" s="238"/>
      <c r="C107" s="239"/>
      <c r="D107" s="239"/>
      <c r="E107" s="239"/>
      <c r="F107" s="240"/>
      <c r="G107" s="241"/>
      <c r="H107" s="242">
        <f>I107+J107</f>
        <v>0</v>
      </c>
      <c r="I107" s="242"/>
      <c r="J107" s="242">
        <v>0</v>
      </c>
      <c r="K107" s="243">
        <f>L107-H107</f>
        <v>0</v>
      </c>
      <c r="L107" s="244">
        <f>M107+N107</f>
        <v>0</v>
      </c>
      <c r="M107" s="245">
        <v>0</v>
      </c>
      <c r="N107" s="246">
        <v>0</v>
      </c>
      <c r="O107" s="24"/>
    </row>
    <row r="108" spans="1:15" s="123" customFormat="1" ht="29.25" customHeight="1" thickBot="1">
      <c r="A108" s="310" t="s">
        <v>124</v>
      </c>
      <c r="B108" s="311"/>
      <c r="C108" s="312"/>
      <c r="D108" s="53"/>
      <c r="E108" s="37"/>
      <c r="F108" s="38">
        <f>SUBTOTAL(9,F111:F114)</f>
        <v>550000</v>
      </c>
      <c r="G108" s="38">
        <f>SUBTOTAL(9,G111:G114)</f>
        <v>450000</v>
      </c>
      <c r="H108" s="38">
        <f aca="true" t="shared" si="40" ref="H108:N108">SUBTOTAL(9,H111:H117)</f>
        <v>101800</v>
      </c>
      <c r="I108" s="38">
        <f t="shared" si="40"/>
        <v>101800</v>
      </c>
      <c r="J108" s="38">
        <f t="shared" si="40"/>
        <v>0</v>
      </c>
      <c r="K108" s="38">
        <f t="shared" si="40"/>
        <v>0</v>
      </c>
      <c r="L108" s="38">
        <f t="shared" si="40"/>
        <v>101800</v>
      </c>
      <c r="M108" s="38">
        <f t="shared" si="40"/>
        <v>101800</v>
      </c>
      <c r="N108" s="293">
        <f t="shared" si="40"/>
        <v>0</v>
      </c>
      <c r="O108" s="248">
        <f>SUBTOTAL(9,O111:O114)</f>
        <v>0</v>
      </c>
    </row>
    <row r="109" spans="1:15" s="174" customFormat="1" ht="27.75" customHeight="1" hidden="1" thickBot="1">
      <c r="A109" s="235"/>
      <c r="B109" s="132" t="s">
        <v>22</v>
      </c>
      <c r="C109" s="111" t="s">
        <v>23</v>
      </c>
      <c r="D109" s="111"/>
      <c r="E109" s="112"/>
      <c r="F109" s="31">
        <f aca="true" t="shared" si="41" ref="F109:O109">SUBTOTAL(9,F111)</f>
        <v>0</v>
      </c>
      <c r="G109" s="31">
        <f t="shared" si="41"/>
        <v>0</v>
      </c>
      <c r="H109" s="31">
        <f t="shared" si="41"/>
        <v>0</v>
      </c>
      <c r="I109" s="31">
        <f t="shared" si="41"/>
        <v>0</v>
      </c>
      <c r="J109" s="31">
        <f t="shared" si="41"/>
        <v>0</v>
      </c>
      <c r="K109" s="32">
        <f t="shared" si="41"/>
        <v>0</v>
      </c>
      <c r="L109" s="26">
        <f t="shared" si="41"/>
        <v>0</v>
      </c>
      <c r="M109" s="32">
        <f t="shared" si="41"/>
        <v>0</v>
      </c>
      <c r="N109" s="33">
        <f t="shared" si="41"/>
        <v>0</v>
      </c>
      <c r="O109" s="34">
        <f t="shared" si="41"/>
        <v>0</v>
      </c>
    </row>
    <row r="110" spans="1:15" s="123" customFormat="1" ht="55.5" customHeight="1" hidden="1">
      <c r="A110" s="199"/>
      <c r="B110" s="200" t="s">
        <v>24</v>
      </c>
      <c r="C110" s="201" t="s">
        <v>125</v>
      </c>
      <c r="D110" s="201"/>
      <c r="E110" s="202"/>
      <c r="F110" s="203">
        <f aca="true" t="shared" si="42" ref="F110:O110">SUBTOTAL(9,F111)</f>
        <v>0</v>
      </c>
      <c r="G110" s="203">
        <f t="shared" si="42"/>
        <v>0</v>
      </c>
      <c r="H110" s="203">
        <f t="shared" si="42"/>
        <v>0</v>
      </c>
      <c r="I110" s="203">
        <f t="shared" si="42"/>
        <v>0</v>
      </c>
      <c r="J110" s="203">
        <f t="shared" si="42"/>
        <v>0</v>
      </c>
      <c r="K110" s="249">
        <f t="shared" si="42"/>
        <v>0</v>
      </c>
      <c r="L110" s="250">
        <f t="shared" si="42"/>
        <v>0</v>
      </c>
      <c r="M110" s="249">
        <f t="shared" si="42"/>
        <v>0</v>
      </c>
      <c r="N110" s="251">
        <f t="shared" si="42"/>
        <v>0</v>
      </c>
      <c r="O110" s="209">
        <f t="shared" si="42"/>
        <v>0</v>
      </c>
    </row>
    <row r="111" spans="1:15" s="229" customFormat="1" ht="13.5" customHeight="1" hidden="1" thickBot="1">
      <c r="A111" s="252"/>
      <c r="B111" s="253"/>
      <c r="C111" s="64"/>
      <c r="D111" s="64"/>
      <c r="E111" s="66"/>
      <c r="F111" s="67"/>
      <c r="G111" s="176"/>
      <c r="H111" s="67">
        <f>I111+J111</f>
        <v>0</v>
      </c>
      <c r="I111" s="67"/>
      <c r="J111" s="228">
        <v>0</v>
      </c>
      <c r="K111" s="196">
        <f>L111-H111</f>
        <v>0</v>
      </c>
      <c r="L111" s="71">
        <f>M111+N111</f>
        <v>0</v>
      </c>
      <c r="M111" s="72"/>
      <c r="N111" s="168">
        <v>0</v>
      </c>
      <c r="O111" s="197">
        <f>F111-G111-L111</f>
        <v>0</v>
      </c>
    </row>
    <row r="112" spans="1:15" s="113" customFormat="1" ht="29.25" customHeight="1" thickBot="1">
      <c r="A112" s="254"/>
      <c r="B112" s="110" t="s">
        <v>42</v>
      </c>
      <c r="C112" s="111" t="s">
        <v>43</v>
      </c>
      <c r="D112" s="111"/>
      <c r="E112" s="112"/>
      <c r="F112" s="31">
        <f aca="true" t="shared" si="43" ref="F112:O112">SUBTOTAL(9,F114)</f>
        <v>550000</v>
      </c>
      <c r="G112" s="31">
        <f t="shared" si="43"/>
        <v>450000</v>
      </c>
      <c r="H112" s="31">
        <f t="shared" si="43"/>
        <v>100000</v>
      </c>
      <c r="I112" s="31">
        <f t="shared" si="43"/>
        <v>100000</v>
      </c>
      <c r="J112" s="31">
        <f t="shared" si="43"/>
        <v>0</v>
      </c>
      <c r="K112" s="32">
        <f t="shared" si="43"/>
        <v>0</v>
      </c>
      <c r="L112" s="26">
        <f t="shared" si="43"/>
        <v>100000</v>
      </c>
      <c r="M112" s="32">
        <f t="shared" si="43"/>
        <v>100000</v>
      </c>
      <c r="N112" s="33">
        <f t="shared" si="43"/>
        <v>0</v>
      </c>
      <c r="O112" s="34">
        <f t="shared" si="43"/>
        <v>0</v>
      </c>
    </row>
    <row r="113" spans="1:15" s="123" customFormat="1" ht="29.25" customHeight="1">
      <c r="A113" s="231"/>
      <c r="B113" s="115" t="s">
        <v>126</v>
      </c>
      <c r="C113" s="116" t="s">
        <v>127</v>
      </c>
      <c r="D113" s="116"/>
      <c r="E113" s="117"/>
      <c r="F113" s="118">
        <f aca="true" t="shared" si="44" ref="F113:O113">SUBTOTAL(9,F114)</f>
        <v>550000</v>
      </c>
      <c r="G113" s="118">
        <f t="shared" si="44"/>
        <v>450000</v>
      </c>
      <c r="H113" s="118">
        <f t="shared" si="44"/>
        <v>100000</v>
      </c>
      <c r="I113" s="118">
        <f t="shared" si="44"/>
        <v>100000</v>
      </c>
      <c r="J113" s="118">
        <f t="shared" si="44"/>
        <v>0</v>
      </c>
      <c r="K113" s="118">
        <f t="shared" si="44"/>
        <v>0</v>
      </c>
      <c r="L113" s="266">
        <f t="shared" si="44"/>
        <v>100000</v>
      </c>
      <c r="M113" s="118">
        <f t="shared" si="44"/>
        <v>100000</v>
      </c>
      <c r="N113" s="290">
        <f t="shared" si="44"/>
        <v>0</v>
      </c>
      <c r="O113" s="122">
        <f t="shared" si="44"/>
        <v>0</v>
      </c>
    </row>
    <row r="114" spans="1:15" s="61" customFormat="1" ht="57" thickBot="1">
      <c r="A114" s="230">
        <v>53</v>
      </c>
      <c r="B114" s="63"/>
      <c r="C114" s="274" t="s">
        <v>143</v>
      </c>
      <c r="D114" s="263" t="s">
        <v>27</v>
      </c>
      <c r="E114" s="77" t="s">
        <v>39</v>
      </c>
      <c r="F114" s="78">
        <v>550000</v>
      </c>
      <c r="G114" s="79">
        <v>450000</v>
      </c>
      <c r="H114" s="78">
        <f>I114+J114</f>
        <v>100000</v>
      </c>
      <c r="I114" s="78">
        <v>100000</v>
      </c>
      <c r="J114" s="80">
        <v>0</v>
      </c>
      <c r="K114" s="275">
        <f>L114-H114</f>
        <v>0</v>
      </c>
      <c r="L114" s="138">
        <f>M114+N114</f>
        <v>100000</v>
      </c>
      <c r="M114" s="139">
        <v>100000</v>
      </c>
      <c r="N114" s="140">
        <v>0</v>
      </c>
      <c r="O114" s="74">
        <f>F114-G114-L114</f>
        <v>0</v>
      </c>
    </row>
    <row r="115" spans="1:15" s="61" customFormat="1" ht="13.5" thickBot="1">
      <c r="A115" s="109"/>
      <c r="B115" s="132" t="s">
        <v>134</v>
      </c>
      <c r="C115" s="111" t="s">
        <v>135</v>
      </c>
      <c r="D115" s="111"/>
      <c r="E115" s="112"/>
      <c r="F115" s="31" t="e">
        <f>SUBTOTAL(9,#REF!)</f>
        <v>#REF!</v>
      </c>
      <c r="G115" s="31" t="e">
        <f>SUBTOTAL(9,#REF!)</f>
        <v>#REF!</v>
      </c>
      <c r="H115" s="31">
        <f aca="true" t="shared" si="45" ref="H115:N115">SUBTOTAL(9,H117)</f>
        <v>1800</v>
      </c>
      <c r="I115" s="31">
        <f t="shared" si="45"/>
        <v>1800</v>
      </c>
      <c r="J115" s="31">
        <f t="shared" si="45"/>
        <v>0</v>
      </c>
      <c r="K115" s="32">
        <f t="shared" si="45"/>
        <v>0</v>
      </c>
      <c r="L115" s="26">
        <f t="shared" si="45"/>
        <v>1800</v>
      </c>
      <c r="M115" s="32">
        <f t="shared" si="45"/>
        <v>1800</v>
      </c>
      <c r="N115" s="33">
        <f t="shared" si="45"/>
        <v>0</v>
      </c>
      <c r="O115" s="279"/>
    </row>
    <row r="116" spans="1:15" s="61" customFormat="1" ht="25.5">
      <c r="A116" s="231"/>
      <c r="B116" s="115" t="s">
        <v>110</v>
      </c>
      <c r="C116" s="201" t="s">
        <v>111</v>
      </c>
      <c r="D116" s="201"/>
      <c r="E116" s="202"/>
      <c r="F116" s="203">
        <f>SUBTOTAL(9,F117:F117)</f>
        <v>0</v>
      </c>
      <c r="G116" s="203">
        <f>SUBTOTAL(9,G117:G117)</f>
        <v>0</v>
      </c>
      <c r="H116" s="203">
        <f aca="true" t="shared" si="46" ref="H116:N116">SUBTOTAL(9,H117)</f>
        <v>1800</v>
      </c>
      <c r="I116" s="203">
        <f t="shared" si="46"/>
        <v>1800</v>
      </c>
      <c r="J116" s="203">
        <f t="shared" si="46"/>
        <v>0</v>
      </c>
      <c r="K116" s="203">
        <f t="shared" si="46"/>
        <v>0</v>
      </c>
      <c r="L116" s="268">
        <f t="shared" si="46"/>
        <v>1800</v>
      </c>
      <c r="M116" s="203">
        <f t="shared" si="46"/>
        <v>1800</v>
      </c>
      <c r="N116" s="292">
        <f t="shared" si="46"/>
        <v>0</v>
      </c>
      <c r="O116" s="279"/>
    </row>
    <row r="117" spans="1:15" ht="57" thickBot="1">
      <c r="A117" s="237">
        <v>54</v>
      </c>
      <c r="B117" s="280"/>
      <c r="C117" s="83" t="s">
        <v>117</v>
      </c>
      <c r="D117" s="294" t="s">
        <v>118</v>
      </c>
      <c r="E117" s="276"/>
      <c r="F117" s="277"/>
      <c r="G117" s="278"/>
      <c r="H117" s="86">
        <f>I117+J117</f>
        <v>1800</v>
      </c>
      <c r="I117" s="86">
        <v>1800</v>
      </c>
      <c r="J117" s="88">
        <v>0</v>
      </c>
      <c r="K117" s="255">
        <f>L117-H117</f>
        <v>0</v>
      </c>
      <c r="L117" s="166">
        <f>M117+N117</f>
        <v>1800</v>
      </c>
      <c r="M117" s="167">
        <v>1800</v>
      </c>
      <c r="N117" s="168">
        <v>0</v>
      </c>
      <c r="O117" s="259"/>
    </row>
    <row r="118" spans="1:15" s="7" customFormat="1" ht="40.5" customHeight="1">
      <c r="A118" s="313" t="s">
        <v>123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</row>
    <row r="119" spans="1:25" s="7" customFormat="1" ht="45.75" customHeight="1">
      <c r="A119" s="8"/>
      <c r="B119" s="8"/>
      <c r="C119" s="8"/>
      <c r="D119" s="8"/>
      <c r="E119" s="8"/>
      <c r="F119" s="8"/>
      <c r="G119" s="8"/>
      <c r="H119" s="260"/>
      <c r="J119" s="314"/>
      <c r="K119" s="314"/>
      <c r="L119" s="314"/>
      <c r="M119" s="314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  <c r="Y119" s="315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5" ht="12.75">
      <c r="G202" s="257"/>
      <c r="K202" s="258"/>
      <c r="O202" s="259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spans="7:11" ht="12.75">
      <c r="G219" s="257"/>
      <c r="K219" s="258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  <row r="715" ht="12.75">
      <c r="G715" s="257"/>
    </row>
  </sheetData>
  <mergeCells count="27">
    <mergeCell ref="A3:N3"/>
    <mergeCell ref="I4:J4"/>
    <mergeCell ref="K4:N4"/>
    <mergeCell ref="O4:AB4"/>
    <mergeCell ref="A5:A7"/>
    <mergeCell ref="B5:B7"/>
    <mergeCell ref="C5:C7"/>
    <mergeCell ref="D5:D7"/>
    <mergeCell ref="F5:F7"/>
    <mergeCell ref="G5:G7"/>
    <mergeCell ref="H5:J5"/>
    <mergeCell ref="K5:K7"/>
    <mergeCell ref="O5:O7"/>
    <mergeCell ref="H6:H7"/>
    <mergeCell ref="I6:J6"/>
    <mergeCell ref="L6:L7"/>
    <mergeCell ref="M6:N6"/>
    <mergeCell ref="L2:N2"/>
    <mergeCell ref="A108:C108"/>
    <mergeCell ref="A118:O118"/>
    <mergeCell ref="J119:M119"/>
    <mergeCell ref="N119:Y119"/>
    <mergeCell ref="A9:E9"/>
    <mergeCell ref="A10:C10"/>
    <mergeCell ref="A11:C11"/>
    <mergeCell ref="A80:C80"/>
    <mergeCell ref="L5:N5"/>
  </mergeCells>
  <printOptions/>
  <pageMargins left="0.75" right="0.75" top="1" bottom="1" header="0.5" footer="0.5"/>
  <pageSetup fitToHeight="0" fitToWidth="1" horizontalDpi="600" verticalDpi="600" orientation="landscape" paperSize="9" scale="85" r:id="rId3"/>
  <headerFooter alignWithMargins="0">
    <oddHeader xml:space="preserve">&amp;R. </oddHeader>
    <oddFooter>&amp;CStrona &amp;P z &amp;N</oddFooter>
  </headerFooter>
  <rowBreaks count="2" manualBreakCount="2">
    <brk id="17" max="14" man="1"/>
    <brk id="74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6"/>
  <sheetViews>
    <sheetView tabSelected="1" view="pageBreakPreview" zoomScaleSheetLayoutView="100" workbookViewId="0" topLeftCell="D1">
      <selection activeCell="P10" sqref="P10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spans="1:3" ht="12.75">
      <c r="A1" s="1"/>
      <c r="C1" s="3" t="s">
        <v>156</v>
      </c>
    </row>
    <row r="2" spans="1:14" ht="40.5" customHeight="1">
      <c r="A2" s="1"/>
      <c r="L2" s="309" t="s">
        <v>160</v>
      </c>
      <c r="M2" s="309"/>
      <c r="N2" s="309"/>
    </row>
    <row r="3" spans="1:15" s="7" customFormat="1" ht="40.5" customHeight="1">
      <c r="A3" s="313" t="s">
        <v>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59" t="s">
        <v>1</v>
      </c>
      <c r="J4" s="359"/>
      <c r="K4" s="360"/>
      <c r="L4" s="361"/>
      <c r="M4" s="361"/>
      <c r="N4" s="361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</row>
    <row r="5" spans="1:15" s="10" customFormat="1" ht="24.75" customHeight="1">
      <c r="A5" s="348" t="s">
        <v>2</v>
      </c>
      <c r="B5" s="351" t="s">
        <v>3</v>
      </c>
      <c r="C5" s="353" t="s">
        <v>4</v>
      </c>
      <c r="D5" s="355" t="s">
        <v>5</v>
      </c>
      <c r="E5" s="9" t="s">
        <v>6</v>
      </c>
      <c r="F5" s="338" t="s">
        <v>7</v>
      </c>
      <c r="G5" s="341" t="s">
        <v>8</v>
      </c>
      <c r="H5" s="325" t="s">
        <v>9</v>
      </c>
      <c r="I5" s="326"/>
      <c r="J5" s="344"/>
      <c r="K5" s="345" t="s">
        <v>10</v>
      </c>
      <c r="L5" s="325" t="s">
        <v>129</v>
      </c>
      <c r="M5" s="326"/>
      <c r="N5" s="327"/>
      <c r="O5" s="328" t="s">
        <v>11</v>
      </c>
    </row>
    <row r="6" spans="1:15" s="10" customFormat="1" ht="16.5" customHeight="1">
      <c r="A6" s="349"/>
      <c r="B6" s="352"/>
      <c r="C6" s="354"/>
      <c r="D6" s="356"/>
      <c r="E6" s="11" t="s">
        <v>12</v>
      </c>
      <c r="F6" s="339"/>
      <c r="G6" s="342"/>
      <c r="H6" s="331" t="s">
        <v>13</v>
      </c>
      <c r="I6" s="333" t="s">
        <v>14</v>
      </c>
      <c r="J6" s="334"/>
      <c r="K6" s="346"/>
      <c r="L6" s="335" t="s">
        <v>13</v>
      </c>
      <c r="M6" s="333" t="s">
        <v>14</v>
      </c>
      <c r="N6" s="337"/>
      <c r="O6" s="329"/>
    </row>
    <row r="7" spans="1:15" s="10" customFormat="1" ht="40.5" customHeight="1" thickBot="1">
      <c r="A7" s="350"/>
      <c r="B7" s="352"/>
      <c r="C7" s="354"/>
      <c r="D7" s="357"/>
      <c r="E7" s="12" t="s">
        <v>15</v>
      </c>
      <c r="F7" s="340"/>
      <c r="G7" s="343"/>
      <c r="H7" s="332"/>
      <c r="I7" s="13" t="s">
        <v>16</v>
      </c>
      <c r="J7" s="13" t="s">
        <v>17</v>
      </c>
      <c r="K7" s="347"/>
      <c r="L7" s="336"/>
      <c r="M7" s="13" t="s">
        <v>16</v>
      </c>
      <c r="N7" s="14" t="s">
        <v>18</v>
      </c>
      <c r="O7" s="330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5</v>
      </c>
      <c r="I8" s="18">
        <v>6</v>
      </c>
      <c r="J8" s="18">
        <v>7</v>
      </c>
      <c r="K8" s="19">
        <v>8</v>
      </c>
      <c r="L8" s="20">
        <v>9</v>
      </c>
      <c r="M8" s="21">
        <v>10</v>
      </c>
      <c r="N8" s="22">
        <v>11</v>
      </c>
      <c r="O8" s="23">
        <v>10</v>
      </c>
    </row>
    <row r="9" spans="1:15" s="28" customFormat="1" ht="29.25" customHeight="1" thickBot="1">
      <c r="A9" s="316" t="s">
        <v>19</v>
      </c>
      <c r="B9" s="317"/>
      <c r="C9" s="317"/>
      <c r="D9" s="317"/>
      <c r="E9" s="318"/>
      <c r="F9" s="25">
        <f>SUBTOTAL(9,F15:F115)</f>
        <v>73732941.92</v>
      </c>
      <c r="G9" s="25">
        <f>SUBTOTAL(9,G15:G115)</f>
        <v>24686685.860000003</v>
      </c>
      <c r="H9" s="25">
        <f aca="true" t="shared" si="0" ref="H9:N9">SUBTOTAL(9,H15:H118)</f>
        <v>32428936</v>
      </c>
      <c r="I9" s="25">
        <f t="shared" si="0"/>
        <v>31532022.7</v>
      </c>
      <c r="J9" s="25">
        <f t="shared" si="0"/>
        <v>896913.3</v>
      </c>
      <c r="K9" s="25">
        <f t="shared" si="0"/>
        <v>595000</v>
      </c>
      <c r="L9" s="25">
        <f t="shared" si="0"/>
        <v>33023936</v>
      </c>
      <c r="M9" s="25">
        <f t="shared" si="0"/>
        <v>30621023</v>
      </c>
      <c r="N9" s="287">
        <f t="shared" si="0"/>
        <v>2402913</v>
      </c>
      <c r="O9" s="27" t="e">
        <f>SUBTOTAL(9,O15:O115)</f>
        <v>#REF!</v>
      </c>
    </row>
    <row r="10" spans="1:15" s="35" customFormat="1" ht="28.5" customHeight="1" thickBot="1">
      <c r="A10" s="319" t="s">
        <v>20</v>
      </c>
      <c r="B10" s="320"/>
      <c r="C10" s="321"/>
      <c r="D10" s="29"/>
      <c r="E10" s="30"/>
      <c r="F10" s="31">
        <f aca="true" t="shared" si="1" ref="F10:N10">SUBTOTAL(9,F15:F108)</f>
        <v>73182941.92</v>
      </c>
      <c r="G10" s="31">
        <f t="shared" si="1"/>
        <v>24236685.860000003</v>
      </c>
      <c r="H10" s="31">
        <f t="shared" si="1"/>
        <v>32327136</v>
      </c>
      <c r="I10" s="31">
        <f t="shared" si="1"/>
        <v>31430222.7</v>
      </c>
      <c r="J10" s="31">
        <f t="shared" si="1"/>
        <v>896913.3</v>
      </c>
      <c r="K10" s="32">
        <f t="shared" si="1"/>
        <v>595000</v>
      </c>
      <c r="L10" s="26">
        <f t="shared" si="1"/>
        <v>32922136</v>
      </c>
      <c r="M10" s="32">
        <f t="shared" si="1"/>
        <v>30519223</v>
      </c>
      <c r="N10" s="33">
        <f t="shared" si="1"/>
        <v>2402913</v>
      </c>
      <c r="O10" s="34" t="e">
        <f>SUBTOTAL(9,O15:O104)</f>
        <v>#REF!</v>
      </c>
    </row>
    <row r="11" spans="1:15" s="35" customFormat="1" ht="28.5" customHeight="1" thickBot="1">
      <c r="A11" s="322" t="s">
        <v>21</v>
      </c>
      <c r="B11" s="323"/>
      <c r="C11" s="324"/>
      <c r="D11" s="36"/>
      <c r="E11" s="37"/>
      <c r="F11" s="38">
        <f aca="true" t="shared" si="2" ref="F11:O11">SUBTOTAL(9,F15:F80)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550000</v>
      </c>
      <c r="L11" s="39">
        <f t="shared" si="2"/>
        <v>20372256</v>
      </c>
      <c r="M11" s="39">
        <f t="shared" si="2"/>
        <v>17969343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5117826</v>
      </c>
      <c r="I12" s="31">
        <f t="shared" si="3"/>
        <v>4220912.7</v>
      </c>
      <c r="J12" s="31">
        <f t="shared" si="3"/>
        <v>896913.3</v>
      </c>
      <c r="K12" s="31">
        <f t="shared" si="3"/>
        <v>60000</v>
      </c>
      <c r="L12" s="25">
        <f t="shared" si="3"/>
        <v>5177826</v>
      </c>
      <c r="M12" s="31">
        <f t="shared" si="3"/>
        <v>2774913</v>
      </c>
      <c r="N12" s="288">
        <f t="shared" si="3"/>
        <v>2402913</v>
      </c>
      <c r="O12" s="34" t="e">
        <f>SUBTOTAL(9,O14:O120)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5117826</v>
      </c>
      <c r="I13" s="31">
        <f t="shared" si="4"/>
        <v>4220912.7</v>
      </c>
      <c r="J13" s="31">
        <f t="shared" si="4"/>
        <v>896913.3</v>
      </c>
      <c r="K13" s="31">
        <f t="shared" si="4"/>
        <v>60000</v>
      </c>
      <c r="L13" s="25">
        <f t="shared" si="4"/>
        <v>5177826</v>
      </c>
      <c r="M13" s="31">
        <f t="shared" si="4"/>
        <v>2774913</v>
      </c>
      <c r="N13" s="288">
        <f t="shared" si="4"/>
        <v>2402913</v>
      </c>
      <c r="O13" s="52" t="e">
        <f>SUBTOTAL(9,O14:O120)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340000</v>
      </c>
      <c r="I14" s="31">
        <f t="shared" si="5"/>
        <v>340000</v>
      </c>
      <c r="J14" s="31">
        <f t="shared" si="5"/>
        <v>0</v>
      </c>
      <c r="K14" s="59">
        <f t="shared" si="5"/>
        <v>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SUBTOTAL(9,O15:O120)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10000</v>
      </c>
      <c r="I17" s="86">
        <v>10000</v>
      </c>
      <c r="J17" s="88">
        <v>0</v>
      </c>
      <c r="K17" s="70">
        <f>L17-H17</f>
        <v>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4777826</v>
      </c>
      <c r="I18" s="93">
        <f t="shared" si="6"/>
        <v>3880912.7</v>
      </c>
      <c r="J18" s="93">
        <f t="shared" si="6"/>
        <v>896913.3</v>
      </c>
      <c r="K18" s="94">
        <f t="shared" si="6"/>
        <v>60000</v>
      </c>
      <c r="L18" s="95">
        <f t="shared" si="6"/>
        <v>4837826</v>
      </c>
      <c r="M18" s="96">
        <f t="shared" si="6"/>
        <v>2434913</v>
      </c>
      <c r="N18" s="97">
        <f t="shared" si="6"/>
        <v>2402913</v>
      </c>
      <c r="O18" s="98" t="e">
        <f>SUBTOTAL(9,O19:O120)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60000</v>
      </c>
      <c r="I25" s="67">
        <v>60000</v>
      </c>
      <c r="J25" s="69">
        <v>0</v>
      </c>
      <c r="K25" s="262">
        <f t="shared" si="8"/>
        <v>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30000</v>
      </c>
      <c r="I26" s="67">
        <v>30000</v>
      </c>
      <c r="J26" s="69">
        <v>0</v>
      </c>
      <c r="K26" s="262">
        <f t="shared" si="8"/>
        <v>60000</v>
      </c>
      <c r="L26" s="71">
        <f t="shared" si="9"/>
        <v>90000</v>
      </c>
      <c r="M26" s="72">
        <v>90000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15000</v>
      </c>
      <c r="I27" s="67">
        <v>15000</v>
      </c>
      <c r="J27" s="69">
        <v>0</v>
      </c>
      <c r="K27" s="262">
        <f t="shared" si="8"/>
        <v>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SUBTOTAL(9,H30:H49)</f>
        <v>4575000</v>
      </c>
      <c r="I28" s="31">
        <f t="shared" si="10"/>
        <v>4575000</v>
      </c>
      <c r="J28" s="31">
        <f t="shared" si="10"/>
        <v>0</v>
      </c>
      <c r="K28" s="31">
        <f t="shared" si="10"/>
        <v>315000</v>
      </c>
      <c r="L28" s="25">
        <f t="shared" si="10"/>
        <v>4890000</v>
      </c>
      <c r="M28" s="31">
        <f t="shared" si="10"/>
        <v>4890000</v>
      </c>
      <c r="N28" s="288">
        <f t="shared" si="10"/>
        <v>0</v>
      </c>
      <c r="O28" s="34">
        <f>SUBTOTAL(9,O30:O43)</f>
        <v>575000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SUBTOTAL(9,H30:H49)</f>
        <v>4575000</v>
      </c>
      <c r="I29" s="118">
        <f t="shared" si="11"/>
        <v>4575000</v>
      </c>
      <c r="J29" s="118">
        <f t="shared" si="11"/>
        <v>0</v>
      </c>
      <c r="K29" s="118">
        <f t="shared" si="11"/>
        <v>315000</v>
      </c>
      <c r="L29" s="266">
        <f t="shared" si="11"/>
        <v>4890000</v>
      </c>
      <c r="M29" s="118">
        <f t="shared" si="11"/>
        <v>4890000</v>
      </c>
      <c r="N29" s="290">
        <f t="shared" si="11"/>
        <v>0</v>
      </c>
      <c r="O29" s="122">
        <f>SUBTOTAL(9,O30:O43)</f>
        <v>575000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9">I30+J30</f>
        <v>90000</v>
      </c>
      <c r="I30" s="67">
        <v>90000</v>
      </c>
      <c r="J30" s="69">
        <v>0</v>
      </c>
      <c r="K30" s="236">
        <f aca="true" t="shared" si="13" ref="K30:K49">L30-H30</f>
        <v>0</v>
      </c>
      <c r="L30" s="71">
        <f aca="true" t="shared" si="14" ref="L30:L49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33.7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300000</v>
      </c>
      <c r="L34" s="71">
        <f t="shared" si="14"/>
        <v>1150000</v>
      </c>
      <c r="M34" s="72">
        <v>1150000</v>
      </c>
      <c r="N34" s="73">
        <v>0</v>
      </c>
      <c r="O34" s="74">
        <f>F34-G34-L34</f>
        <v>-300000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50000</v>
      </c>
      <c r="I44" s="67">
        <v>50000</v>
      </c>
      <c r="J44" s="69">
        <v>0</v>
      </c>
      <c r="K44" s="70">
        <f t="shared" si="13"/>
        <v>15000</v>
      </c>
      <c r="L44" s="71">
        <f t="shared" si="14"/>
        <v>65000</v>
      </c>
      <c r="M44" s="72">
        <v>65000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30000</v>
      </c>
      <c r="I45" s="67">
        <v>30000</v>
      </c>
      <c r="J45" s="69">
        <v>0</v>
      </c>
      <c r="K45" s="70">
        <f t="shared" si="13"/>
        <v>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30000</v>
      </c>
      <c r="I46" s="67">
        <v>30000</v>
      </c>
      <c r="J46" s="69">
        <v>0</v>
      </c>
      <c r="K46" s="70">
        <f t="shared" si="13"/>
        <v>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50000</v>
      </c>
      <c r="I47" s="67">
        <v>50000</v>
      </c>
      <c r="J47" s="69">
        <v>0</v>
      </c>
      <c r="K47" s="70">
        <f t="shared" si="13"/>
        <v>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>
      <c r="A48" s="62">
        <v>31</v>
      </c>
      <c r="B48" s="126"/>
      <c r="C48" s="127" t="s">
        <v>157</v>
      </c>
      <c r="D48" s="65" t="s">
        <v>27</v>
      </c>
      <c r="E48" s="66"/>
      <c r="F48" s="67"/>
      <c r="G48" s="68"/>
      <c r="H48" s="67">
        <f t="shared" si="12"/>
        <v>30000</v>
      </c>
      <c r="I48" s="67">
        <v>30000</v>
      </c>
      <c r="J48" s="69">
        <v>0</v>
      </c>
      <c r="K48" s="70">
        <f t="shared" si="13"/>
        <v>0</v>
      </c>
      <c r="L48" s="71">
        <f t="shared" si="14"/>
        <v>30000</v>
      </c>
      <c r="M48" s="72">
        <v>30000</v>
      </c>
      <c r="N48" s="73">
        <v>0</v>
      </c>
      <c r="O48" s="129"/>
    </row>
    <row r="49" spans="1:15" s="130" customFormat="1" ht="38.25" customHeight="1" thickBot="1">
      <c r="A49" s="62">
        <v>32</v>
      </c>
      <c r="B49" s="126"/>
      <c r="C49" s="127" t="s">
        <v>141</v>
      </c>
      <c r="D49" s="65" t="s">
        <v>27</v>
      </c>
      <c r="E49" s="66"/>
      <c r="F49" s="67"/>
      <c r="G49" s="68"/>
      <c r="H49" s="67">
        <f t="shared" si="12"/>
        <v>20000</v>
      </c>
      <c r="I49" s="67">
        <v>20000</v>
      </c>
      <c r="J49" s="69">
        <v>0</v>
      </c>
      <c r="K49" s="70">
        <f t="shared" si="13"/>
        <v>0</v>
      </c>
      <c r="L49" s="71">
        <f t="shared" si="14"/>
        <v>20000</v>
      </c>
      <c r="M49" s="72">
        <v>20000</v>
      </c>
      <c r="N49" s="73">
        <v>0</v>
      </c>
      <c r="O49" s="129"/>
    </row>
    <row r="50" spans="1:15" s="113" customFormat="1" ht="27" customHeight="1" thickBot="1">
      <c r="A50" s="131"/>
      <c r="B50" s="132" t="s">
        <v>60</v>
      </c>
      <c r="C50" s="111" t="s">
        <v>61</v>
      </c>
      <c r="D50" s="111"/>
      <c r="E50" s="112"/>
      <c r="F50" s="31">
        <f aca="true" t="shared" si="15" ref="F50:N50">SUBTOTAL(9,F52:F53)</f>
        <v>2718000</v>
      </c>
      <c r="G50" s="31">
        <f t="shared" si="15"/>
        <v>118000</v>
      </c>
      <c r="H50" s="31">
        <f t="shared" si="15"/>
        <v>600000</v>
      </c>
      <c r="I50" s="31">
        <f t="shared" si="15"/>
        <v>600000</v>
      </c>
      <c r="J50" s="31">
        <f t="shared" si="15"/>
        <v>0</v>
      </c>
      <c r="K50" s="31">
        <f t="shared" si="15"/>
        <v>0</v>
      </c>
      <c r="L50" s="25">
        <f t="shared" si="15"/>
        <v>600000</v>
      </c>
      <c r="M50" s="31">
        <f t="shared" si="15"/>
        <v>600000</v>
      </c>
      <c r="N50" s="288">
        <f t="shared" si="15"/>
        <v>0</v>
      </c>
      <c r="O50" s="133">
        <f>SUBTOTAL(9,O52)</f>
        <v>2000000</v>
      </c>
    </row>
    <row r="51" spans="1:15" s="123" customFormat="1" ht="36.75" customHeight="1">
      <c r="A51" s="134"/>
      <c r="B51" s="115" t="s">
        <v>62</v>
      </c>
      <c r="C51" s="116" t="s">
        <v>63</v>
      </c>
      <c r="D51" s="116"/>
      <c r="E51" s="117"/>
      <c r="F51" s="135">
        <f aca="true" t="shared" si="16" ref="F51:N51">SUBTOTAL(9,F52:F53)</f>
        <v>2718000</v>
      </c>
      <c r="G51" s="135">
        <f t="shared" si="16"/>
        <v>118000</v>
      </c>
      <c r="H51" s="135">
        <f t="shared" si="16"/>
        <v>600000</v>
      </c>
      <c r="I51" s="135">
        <f t="shared" si="16"/>
        <v>600000</v>
      </c>
      <c r="J51" s="135">
        <f t="shared" si="16"/>
        <v>0</v>
      </c>
      <c r="K51" s="135">
        <f t="shared" si="16"/>
        <v>0</v>
      </c>
      <c r="L51" s="267">
        <f t="shared" si="16"/>
        <v>600000</v>
      </c>
      <c r="M51" s="135">
        <f t="shared" si="16"/>
        <v>600000</v>
      </c>
      <c r="N51" s="291">
        <f t="shared" si="16"/>
        <v>0</v>
      </c>
      <c r="O51" s="136">
        <f>SUBTOTAL(9,O52)</f>
        <v>2000000</v>
      </c>
    </row>
    <row r="52" spans="1:15" s="142" customFormat="1" ht="30.75" customHeight="1">
      <c r="A52" s="62">
        <v>33</v>
      </c>
      <c r="B52" s="125"/>
      <c r="C52" s="64" t="s">
        <v>64</v>
      </c>
      <c r="D52" s="65" t="s">
        <v>27</v>
      </c>
      <c r="E52" s="66" t="s">
        <v>34</v>
      </c>
      <c r="F52" s="67">
        <v>2618000</v>
      </c>
      <c r="G52" s="68">
        <v>118000</v>
      </c>
      <c r="H52" s="67">
        <f>I52+J52</f>
        <v>500000</v>
      </c>
      <c r="I52" s="67">
        <v>500000</v>
      </c>
      <c r="J52" s="69">
        <v>0</v>
      </c>
      <c r="K52" s="191">
        <f>L52-H52</f>
        <v>0</v>
      </c>
      <c r="L52" s="71">
        <f>M52+N52</f>
        <v>500000</v>
      </c>
      <c r="M52" s="72">
        <v>500000</v>
      </c>
      <c r="N52" s="73">
        <v>0</v>
      </c>
      <c r="O52" s="141">
        <f>F52-(G52+H52)</f>
        <v>2000000</v>
      </c>
    </row>
    <row r="53" spans="1:15" s="130" customFormat="1" ht="45.75" thickBot="1">
      <c r="A53" s="81">
        <v>34</v>
      </c>
      <c r="B53" s="143"/>
      <c r="C53" s="83" t="s">
        <v>149</v>
      </c>
      <c r="D53" s="84" t="s">
        <v>27</v>
      </c>
      <c r="E53" s="85" t="s">
        <v>28</v>
      </c>
      <c r="F53" s="86">
        <v>100000</v>
      </c>
      <c r="G53" s="144">
        <v>0</v>
      </c>
      <c r="H53" s="86">
        <f>I53+J53</f>
        <v>100000</v>
      </c>
      <c r="I53" s="86">
        <v>100000</v>
      </c>
      <c r="J53" s="88">
        <v>0</v>
      </c>
      <c r="K53" s="145">
        <f>L53-H53</f>
        <v>0</v>
      </c>
      <c r="L53" s="71">
        <f>M53+N53</f>
        <v>100000</v>
      </c>
      <c r="M53" s="72">
        <v>100000</v>
      </c>
      <c r="N53" s="73">
        <v>0</v>
      </c>
      <c r="O53" s="146">
        <f>F53-G53-L53</f>
        <v>0</v>
      </c>
    </row>
    <row r="54" spans="1:15" s="142" customFormat="1" ht="26.25" hidden="1" thickBot="1">
      <c r="A54" s="147"/>
      <c r="B54" s="148" t="s">
        <v>65</v>
      </c>
      <c r="C54" s="149" t="s">
        <v>66</v>
      </c>
      <c r="D54" s="149"/>
      <c r="E54" s="150"/>
      <c r="F54" s="31">
        <f aca="true" t="shared" si="17" ref="F54:N54">SUBTOTAL(9,F56)</f>
        <v>0</v>
      </c>
      <c r="G54" s="31">
        <f t="shared" si="17"/>
        <v>0</v>
      </c>
      <c r="H54" s="31">
        <f t="shared" si="17"/>
        <v>0</v>
      </c>
      <c r="I54" s="31">
        <f t="shared" si="17"/>
        <v>0</v>
      </c>
      <c r="J54" s="31">
        <f t="shared" si="17"/>
        <v>0</v>
      </c>
      <c r="K54" s="151">
        <f t="shared" si="17"/>
        <v>0</v>
      </c>
      <c r="L54" s="152">
        <f t="shared" si="17"/>
        <v>0</v>
      </c>
      <c r="M54" s="153">
        <f t="shared" si="17"/>
        <v>0</v>
      </c>
      <c r="N54" s="154">
        <f t="shared" si="17"/>
        <v>0</v>
      </c>
      <c r="O54" s="155"/>
    </row>
    <row r="55" spans="1:15" s="142" customFormat="1" ht="12.75" hidden="1">
      <c r="A55" s="156"/>
      <c r="B55" s="157" t="s">
        <v>67</v>
      </c>
      <c r="C55" s="158" t="s">
        <v>68</v>
      </c>
      <c r="D55" s="158"/>
      <c r="E55" s="159"/>
      <c r="F55" s="135">
        <f aca="true" t="shared" si="18" ref="F55:N55">SUBTOTAL(9,F56)</f>
        <v>0</v>
      </c>
      <c r="G55" s="135">
        <f t="shared" si="18"/>
        <v>0</v>
      </c>
      <c r="H55" s="135">
        <f t="shared" si="18"/>
        <v>0</v>
      </c>
      <c r="I55" s="135">
        <f t="shared" si="18"/>
        <v>0</v>
      </c>
      <c r="J55" s="135">
        <f t="shared" si="18"/>
        <v>0</v>
      </c>
      <c r="K55" s="160">
        <f t="shared" si="18"/>
        <v>0</v>
      </c>
      <c r="L55" s="161">
        <f t="shared" si="18"/>
        <v>0</v>
      </c>
      <c r="M55" s="160">
        <f t="shared" si="18"/>
        <v>0</v>
      </c>
      <c r="N55" s="162">
        <f t="shared" si="18"/>
        <v>0</v>
      </c>
      <c r="O55" s="155"/>
    </row>
    <row r="56" spans="1:15" s="142" customFormat="1" ht="13.5" hidden="1" thickBot="1">
      <c r="A56" s="81"/>
      <c r="B56" s="143"/>
      <c r="C56" s="83"/>
      <c r="D56" s="83"/>
      <c r="E56" s="85"/>
      <c r="F56" s="163"/>
      <c r="G56" s="164"/>
      <c r="H56" s="163">
        <f>I56+J56</f>
        <v>0</v>
      </c>
      <c r="I56" s="163"/>
      <c r="J56" s="128">
        <v>0</v>
      </c>
      <c r="K56" s="165">
        <f>L56-H56</f>
        <v>0</v>
      </c>
      <c r="L56" s="166">
        <f>M56+N56</f>
        <v>0</v>
      </c>
      <c r="M56" s="167"/>
      <c r="N56" s="168">
        <v>0</v>
      </c>
      <c r="O56" s="155"/>
    </row>
    <row r="57" spans="1:15" s="113" customFormat="1" ht="22.5" customHeight="1" thickBot="1">
      <c r="A57" s="131"/>
      <c r="B57" s="132" t="s">
        <v>69</v>
      </c>
      <c r="C57" s="111" t="s">
        <v>70</v>
      </c>
      <c r="D57" s="111"/>
      <c r="E57" s="112"/>
      <c r="F57" s="31">
        <f>SUBTOTAL(9,F59:F59)</f>
        <v>50000</v>
      </c>
      <c r="G57" s="31">
        <f>SUBTOTAL(9,G59:G59)</f>
        <v>0</v>
      </c>
      <c r="H57" s="31">
        <f>SUBTOTAL(9,H59:H59)</f>
        <v>50000</v>
      </c>
      <c r="I57" s="31">
        <f>SUBTOTAL(9,I59:I59)</f>
        <v>50000</v>
      </c>
      <c r="J57" s="31">
        <f>SUBTOTAL(9,J59:J59)</f>
        <v>0</v>
      </c>
      <c r="K57" s="32">
        <f>SUBTOTAL(9,K59)</f>
        <v>0</v>
      </c>
      <c r="L57" s="26">
        <f>SUBTOTAL(9,L59)</f>
        <v>50000</v>
      </c>
      <c r="M57" s="32">
        <f>SUBTOTAL(9,M59)</f>
        <v>50000</v>
      </c>
      <c r="N57" s="33">
        <f>SUBTOTAL(9,N59)</f>
        <v>0</v>
      </c>
      <c r="O57" s="133">
        <f>SUBTOTAL(9,O59)</f>
        <v>0</v>
      </c>
    </row>
    <row r="58" spans="1:15" s="123" customFormat="1" ht="35.25" customHeight="1">
      <c r="A58" s="134"/>
      <c r="B58" s="115" t="s">
        <v>71</v>
      </c>
      <c r="C58" s="116" t="s">
        <v>72</v>
      </c>
      <c r="D58" s="116"/>
      <c r="E58" s="117"/>
      <c r="F58" s="135">
        <f>SUBTOTAL(9,F59:F59)</f>
        <v>50000</v>
      </c>
      <c r="G58" s="135">
        <f>SUBTOTAL(9,G59:G59)</f>
        <v>0</v>
      </c>
      <c r="H58" s="135">
        <f>SUBTOTAL(9,H59:H59)</f>
        <v>50000</v>
      </c>
      <c r="I58" s="135">
        <f>SUBTOTAL(9,I59:I59)</f>
        <v>50000</v>
      </c>
      <c r="J58" s="135">
        <f>SUBTOTAL(9,J59:J59)</f>
        <v>0</v>
      </c>
      <c r="K58" s="119">
        <f>SUBTOTAL(9,K59)</f>
        <v>0</v>
      </c>
      <c r="L58" s="120">
        <f>SUBTOTAL(9,L59)</f>
        <v>50000</v>
      </c>
      <c r="M58" s="119">
        <f>SUBTOTAL(9,M59)</f>
        <v>50000</v>
      </c>
      <c r="N58" s="121">
        <f>SUBTOTAL(9,N59)</f>
        <v>0</v>
      </c>
      <c r="O58" s="136">
        <f>SUBTOTAL(9,O59)</f>
        <v>0</v>
      </c>
    </row>
    <row r="59" spans="1:15" s="142" customFormat="1" ht="30.75" customHeight="1" thickBot="1">
      <c r="A59" s="75">
        <v>35</v>
      </c>
      <c r="B59" s="169"/>
      <c r="C59" s="76" t="s">
        <v>73</v>
      </c>
      <c r="D59" s="65" t="s">
        <v>74</v>
      </c>
      <c r="E59" s="77" t="s">
        <v>28</v>
      </c>
      <c r="F59" s="78">
        <v>50000</v>
      </c>
      <c r="G59" s="68">
        <v>0</v>
      </c>
      <c r="H59" s="78">
        <f>I59+J59</f>
        <v>50000</v>
      </c>
      <c r="I59" s="78">
        <v>50000</v>
      </c>
      <c r="J59" s="80">
        <v>0</v>
      </c>
      <c r="K59" s="137">
        <f>L59-H59</f>
        <v>0</v>
      </c>
      <c r="L59" s="138">
        <f>M59+N59</f>
        <v>50000</v>
      </c>
      <c r="M59" s="139">
        <v>50000</v>
      </c>
      <c r="N59" s="140">
        <v>0</v>
      </c>
      <c r="O59" s="141">
        <f>F59-(G59+H59)</f>
        <v>0</v>
      </c>
    </row>
    <row r="60" spans="1:15" s="113" customFormat="1" ht="25.5" customHeight="1" thickBot="1">
      <c r="A60" s="131"/>
      <c r="B60" s="132" t="s">
        <v>75</v>
      </c>
      <c r="C60" s="111" t="s">
        <v>76</v>
      </c>
      <c r="D60" s="111"/>
      <c r="E60" s="112"/>
      <c r="F60" s="31">
        <f>SUBTOTAL(9,F62:F62)</f>
        <v>600000</v>
      </c>
      <c r="G60" s="31">
        <f>SUBTOTAL(9,G62:G62)</f>
        <v>0</v>
      </c>
      <c r="H60" s="31">
        <f>SUBTOTAL(9,H62:H62)</f>
        <v>600000</v>
      </c>
      <c r="I60" s="31">
        <f>SUBTOTAL(9,I62:I62)</f>
        <v>600000</v>
      </c>
      <c r="J60" s="31">
        <f>SUBTOTAL(9,J62:J62)</f>
        <v>0</v>
      </c>
      <c r="K60" s="32">
        <f>SUBTOTAL(9,K62)</f>
        <v>0</v>
      </c>
      <c r="L60" s="26">
        <f>SUBTOTAL(9,L62)</f>
        <v>600000</v>
      </c>
      <c r="M60" s="32">
        <f>SUBTOTAL(9,M62)</f>
        <v>600000</v>
      </c>
      <c r="N60" s="33">
        <f>SUBTOTAL(9,N62)</f>
        <v>0</v>
      </c>
      <c r="O60" s="133">
        <f>SUBTOTAL(9,O62)</f>
        <v>0</v>
      </c>
    </row>
    <row r="61" spans="1:15" s="123" customFormat="1" ht="26.25" customHeight="1">
      <c r="A61" s="134"/>
      <c r="B61" s="115" t="s">
        <v>77</v>
      </c>
      <c r="C61" s="116" t="s">
        <v>78</v>
      </c>
      <c r="D61" s="116"/>
      <c r="E61" s="117"/>
      <c r="F61" s="135">
        <f>SUBTOTAL(9,F62:F62)</f>
        <v>600000</v>
      </c>
      <c r="G61" s="135">
        <f>SUBTOTAL(9,G62:G62)</f>
        <v>0</v>
      </c>
      <c r="H61" s="135">
        <f>SUBTOTAL(9,H62:H62)</f>
        <v>600000</v>
      </c>
      <c r="I61" s="135">
        <f>SUBTOTAL(9,I62:I62)</f>
        <v>600000</v>
      </c>
      <c r="J61" s="135">
        <f>SUBTOTAL(9,J62:J62)</f>
        <v>0</v>
      </c>
      <c r="K61" s="119">
        <f>SUBTOTAL(9,K62)</f>
        <v>0</v>
      </c>
      <c r="L61" s="120">
        <f>SUBTOTAL(9,L62)</f>
        <v>600000</v>
      </c>
      <c r="M61" s="119">
        <f>SUBTOTAL(9,M62)</f>
        <v>600000</v>
      </c>
      <c r="N61" s="121">
        <f>SUBTOTAL(9,N62)</f>
        <v>0</v>
      </c>
      <c r="O61" s="136">
        <f>SUBTOTAL(9,O62)</f>
        <v>0</v>
      </c>
    </row>
    <row r="62" spans="1:15" s="142" customFormat="1" ht="24.75" customHeight="1" thickBot="1">
      <c r="A62" s="81">
        <v>36</v>
      </c>
      <c r="B62" s="143"/>
      <c r="C62" s="83" t="s">
        <v>79</v>
      </c>
      <c r="D62" s="84" t="s">
        <v>27</v>
      </c>
      <c r="E62" s="85" t="s">
        <v>28</v>
      </c>
      <c r="F62" s="86">
        <v>600000</v>
      </c>
      <c r="G62" s="87">
        <v>0</v>
      </c>
      <c r="H62" s="86">
        <f>I62+J62</f>
        <v>600000</v>
      </c>
      <c r="I62" s="86">
        <v>600000</v>
      </c>
      <c r="J62" s="88">
        <v>0</v>
      </c>
      <c r="K62" s="165">
        <f>L62-H62</f>
        <v>0</v>
      </c>
      <c r="L62" s="166">
        <f>M62+N62</f>
        <v>600000</v>
      </c>
      <c r="M62" s="167">
        <v>600000</v>
      </c>
      <c r="N62" s="168">
        <v>0</v>
      </c>
      <c r="O62" s="141">
        <f>F62-(G62+H62)</f>
        <v>0</v>
      </c>
    </row>
    <row r="63" spans="1:15" s="174" customFormat="1" ht="21" customHeight="1" thickBot="1">
      <c r="A63" s="172"/>
      <c r="B63" s="132" t="s">
        <v>80</v>
      </c>
      <c r="C63" s="111" t="s">
        <v>81</v>
      </c>
      <c r="D63" s="111"/>
      <c r="E63" s="112"/>
      <c r="F63" s="31">
        <f aca="true" t="shared" si="19" ref="F63:O63">SUBTOTAL(9,F65:F71)</f>
        <v>5976080</v>
      </c>
      <c r="G63" s="31">
        <f t="shared" si="19"/>
        <v>141650</v>
      </c>
      <c r="H63" s="31">
        <f t="shared" si="19"/>
        <v>5839430</v>
      </c>
      <c r="I63" s="31">
        <f t="shared" si="19"/>
        <v>5839430</v>
      </c>
      <c r="J63" s="31">
        <f t="shared" si="19"/>
        <v>0</v>
      </c>
      <c r="K63" s="32">
        <f t="shared" si="19"/>
        <v>175000</v>
      </c>
      <c r="L63" s="26">
        <f t="shared" si="19"/>
        <v>6014430</v>
      </c>
      <c r="M63" s="32">
        <f t="shared" si="19"/>
        <v>6014430</v>
      </c>
      <c r="N63" s="33">
        <f t="shared" si="19"/>
        <v>0</v>
      </c>
      <c r="O63" s="173">
        <f t="shared" si="19"/>
        <v>0</v>
      </c>
    </row>
    <row r="64" spans="1:15" s="123" customFormat="1" ht="24" customHeight="1">
      <c r="A64" s="134"/>
      <c r="B64" s="115" t="s">
        <v>82</v>
      </c>
      <c r="C64" s="116" t="s">
        <v>83</v>
      </c>
      <c r="D64" s="116"/>
      <c r="E64" s="117"/>
      <c r="F64" s="135">
        <f>SUBTOTAL(9,F65:F67)</f>
        <v>5926080</v>
      </c>
      <c r="G64" s="135">
        <f>SUBTOTAL(9,G65:G67)</f>
        <v>141650</v>
      </c>
      <c r="H64" s="135">
        <f aca="true" t="shared" si="20" ref="H64:N64">SUBTOTAL(9,H65:H68)</f>
        <v>5789430</v>
      </c>
      <c r="I64" s="135">
        <f t="shared" si="20"/>
        <v>5789430</v>
      </c>
      <c r="J64" s="135">
        <f t="shared" si="20"/>
        <v>0</v>
      </c>
      <c r="K64" s="135">
        <f t="shared" si="20"/>
        <v>0</v>
      </c>
      <c r="L64" s="267">
        <f t="shared" si="20"/>
        <v>5789430</v>
      </c>
      <c r="M64" s="135">
        <f t="shared" si="20"/>
        <v>5789430</v>
      </c>
      <c r="N64" s="291">
        <f t="shared" si="20"/>
        <v>0</v>
      </c>
      <c r="O64" s="175">
        <f>SUBTOTAL(9,O65:O67)</f>
        <v>0</v>
      </c>
    </row>
    <row r="65" spans="1:15" s="61" customFormat="1" ht="86.25" customHeight="1">
      <c r="A65" s="62">
        <v>37</v>
      </c>
      <c r="B65" s="306" t="s">
        <v>161</v>
      </c>
      <c r="C65" s="64" t="s">
        <v>84</v>
      </c>
      <c r="D65" s="65" t="s">
        <v>27</v>
      </c>
      <c r="E65" s="66" t="s">
        <v>49</v>
      </c>
      <c r="F65" s="67">
        <v>4726080</v>
      </c>
      <c r="G65" s="68">
        <v>104150</v>
      </c>
      <c r="H65" s="67">
        <f>I65+J65</f>
        <v>4621930</v>
      </c>
      <c r="I65" s="67">
        <v>4621930</v>
      </c>
      <c r="J65" s="69">
        <v>0</v>
      </c>
      <c r="K65" s="145">
        <f>L65-H65</f>
        <v>0</v>
      </c>
      <c r="L65" s="71">
        <f>M65+N65</f>
        <v>4621930</v>
      </c>
      <c r="M65" s="72">
        <v>4621930</v>
      </c>
      <c r="N65" s="73">
        <v>0</v>
      </c>
      <c r="O65" s="146">
        <f>F65-G65-L65</f>
        <v>0</v>
      </c>
    </row>
    <row r="66" spans="1:15" s="61" customFormat="1" ht="22.5">
      <c r="A66" s="62">
        <v>38</v>
      </c>
      <c r="B66" s="125"/>
      <c r="C66" s="64" t="s">
        <v>85</v>
      </c>
      <c r="D66" s="65" t="s">
        <v>27</v>
      </c>
      <c r="E66" s="66" t="s">
        <v>39</v>
      </c>
      <c r="F66" s="67">
        <v>500000</v>
      </c>
      <c r="G66" s="176">
        <v>21500</v>
      </c>
      <c r="H66" s="67">
        <f>I66+J66</f>
        <v>478500</v>
      </c>
      <c r="I66" s="67">
        <v>478500</v>
      </c>
      <c r="J66" s="69">
        <v>0</v>
      </c>
      <c r="K66" s="145">
        <f>L66-H66</f>
        <v>0</v>
      </c>
      <c r="L66" s="71">
        <f>M66+N66</f>
        <v>478500</v>
      </c>
      <c r="M66" s="72">
        <v>478500</v>
      </c>
      <c r="N66" s="73">
        <v>0</v>
      </c>
      <c r="O66" s="146"/>
    </row>
    <row r="67" spans="1:15" s="61" customFormat="1" ht="22.5">
      <c r="A67" s="62">
        <v>39</v>
      </c>
      <c r="B67" s="125"/>
      <c r="C67" s="64" t="s">
        <v>86</v>
      </c>
      <c r="D67" s="65" t="s">
        <v>27</v>
      </c>
      <c r="E67" s="66" t="s">
        <v>39</v>
      </c>
      <c r="F67" s="67">
        <v>700000</v>
      </c>
      <c r="G67" s="176">
        <v>16000</v>
      </c>
      <c r="H67" s="67">
        <f>I67+J67</f>
        <v>684000</v>
      </c>
      <c r="I67" s="67">
        <v>684000</v>
      </c>
      <c r="J67" s="69">
        <v>0</v>
      </c>
      <c r="K67" s="145">
        <f>L67-H67</f>
        <v>0</v>
      </c>
      <c r="L67" s="71">
        <f>M67+N67</f>
        <v>684000</v>
      </c>
      <c r="M67" s="72">
        <v>684000</v>
      </c>
      <c r="N67" s="73">
        <v>0</v>
      </c>
      <c r="O67" s="146"/>
    </row>
    <row r="68" spans="1:15" s="61" customFormat="1" ht="34.5" thickBot="1">
      <c r="A68" s="75">
        <v>40</v>
      </c>
      <c r="B68" s="169"/>
      <c r="C68" s="76" t="s">
        <v>133</v>
      </c>
      <c r="D68" s="263"/>
      <c r="E68" s="77"/>
      <c r="F68" s="78"/>
      <c r="G68" s="264"/>
      <c r="H68" s="67">
        <f>I68+J68</f>
        <v>5000</v>
      </c>
      <c r="I68" s="67">
        <v>5000</v>
      </c>
      <c r="J68" s="69">
        <v>0</v>
      </c>
      <c r="K68" s="145">
        <f>L68-H68</f>
        <v>0</v>
      </c>
      <c r="L68" s="71">
        <f>M68+N68</f>
        <v>5000</v>
      </c>
      <c r="M68" s="72">
        <v>5000</v>
      </c>
      <c r="N68" s="73">
        <v>0</v>
      </c>
      <c r="O68" s="265"/>
    </row>
    <row r="69" spans="1:15" s="123" customFormat="1" ht="29.25" customHeight="1">
      <c r="A69" s="283"/>
      <c r="B69" s="222" t="s">
        <v>87</v>
      </c>
      <c r="C69" s="223" t="s">
        <v>88</v>
      </c>
      <c r="D69" s="223"/>
      <c r="E69" s="224"/>
      <c r="F69" s="284">
        <f>SUBTOTAL(9,F71)</f>
        <v>50000</v>
      </c>
      <c r="G69" s="284">
        <f>SUBTOTAL(9,G71)</f>
        <v>0</v>
      </c>
      <c r="H69" s="225">
        <f>SUBTOTAL(9,H70:H71)</f>
        <v>50000</v>
      </c>
      <c r="I69" s="225">
        <f aca="true" t="shared" si="21" ref="I69:N69">SUBTOTAL(9,I70:I71)</f>
        <v>50000</v>
      </c>
      <c r="J69" s="225">
        <f t="shared" si="21"/>
        <v>0</v>
      </c>
      <c r="K69" s="225">
        <f t="shared" si="21"/>
        <v>175000</v>
      </c>
      <c r="L69" s="308">
        <f t="shared" si="21"/>
        <v>225000</v>
      </c>
      <c r="M69" s="225">
        <f t="shared" si="21"/>
        <v>225000</v>
      </c>
      <c r="N69" s="225">
        <f t="shared" si="21"/>
        <v>0</v>
      </c>
      <c r="O69" s="180">
        <f>SUBTOTAL(9,O71)</f>
        <v>0</v>
      </c>
    </row>
    <row r="70" spans="1:15" s="61" customFormat="1" ht="22.5">
      <c r="A70" s="156">
        <v>41</v>
      </c>
      <c r="B70" s="181"/>
      <c r="C70" s="182" t="s">
        <v>162</v>
      </c>
      <c r="D70" s="183" t="s">
        <v>27</v>
      </c>
      <c r="E70" s="184"/>
      <c r="F70" s="176"/>
      <c r="G70" s="185"/>
      <c r="H70" s="185">
        <f>I70+J70</f>
        <v>0</v>
      </c>
      <c r="I70" s="186">
        <v>0</v>
      </c>
      <c r="J70" s="307">
        <v>0</v>
      </c>
      <c r="K70" s="68">
        <f>L70-H70</f>
        <v>175000</v>
      </c>
      <c r="L70" s="71">
        <f>M70+N70</f>
        <v>175000</v>
      </c>
      <c r="M70" s="72">
        <v>175000</v>
      </c>
      <c r="N70" s="73">
        <v>0</v>
      </c>
      <c r="O70" s="146"/>
    </row>
    <row r="71" spans="1:15" s="61" customFormat="1" ht="57" thickBot="1">
      <c r="A71" s="156">
        <v>42</v>
      </c>
      <c r="B71" s="181"/>
      <c r="C71" s="182" t="s">
        <v>89</v>
      </c>
      <c r="D71" s="183" t="s">
        <v>27</v>
      </c>
      <c r="E71" s="184" t="s">
        <v>90</v>
      </c>
      <c r="F71" s="176">
        <v>50000</v>
      </c>
      <c r="G71" s="185">
        <v>0</v>
      </c>
      <c r="H71" s="185">
        <f>I71+J71</f>
        <v>50000</v>
      </c>
      <c r="I71" s="186">
        <v>50000</v>
      </c>
      <c r="J71" s="187">
        <v>0</v>
      </c>
      <c r="K71" s="164">
        <f>L71-H71</f>
        <v>0</v>
      </c>
      <c r="L71" s="281">
        <f>M71+N71</f>
        <v>50000</v>
      </c>
      <c r="M71" s="282">
        <v>50000</v>
      </c>
      <c r="N71" s="273">
        <v>0</v>
      </c>
      <c r="O71" s="146">
        <f>F71-G71-L71</f>
        <v>0</v>
      </c>
    </row>
    <row r="72" spans="1:15" s="188" customFormat="1" ht="33" customHeight="1" thickBot="1">
      <c r="A72" s="172"/>
      <c r="B72" s="132" t="s">
        <v>91</v>
      </c>
      <c r="C72" s="111" t="s">
        <v>92</v>
      </c>
      <c r="D72" s="111"/>
      <c r="E72" s="112"/>
      <c r="F72" s="31">
        <f>SUBTOTAL(9,F74:F75)</f>
        <v>370000</v>
      </c>
      <c r="G72" s="31">
        <f>SUBTOTAL(9,G74:G75)</f>
        <v>30000</v>
      </c>
      <c r="H72" s="31">
        <f>SUBTOTAL(9,H74:H75)</f>
        <v>340000</v>
      </c>
      <c r="I72" s="31">
        <f>SUBTOTAL(9,I74:I75)</f>
        <v>340000</v>
      </c>
      <c r="J72" s="31">
        <f>SUBTOTAL(9,J74:J75)</f>
        <v>0</v>
      </c>
      <c r="K72" s="32">
        <f>SUBTOTAL(9,K75:K75)</f>
        <v>0</v>
      </c>
      <c r="L72" s="26">
        <f>SUBTOTAL(9,L75:L75)</f>
        <v>300000</v>
      </c>
      <c r="M72" s="32">
        <f>SUBTOTAL(9,M75:M75)</f>
        <v>300000</v>
      </c>
      <c r="N72" s="33">
        <f>SUBTOTAL(9,N75:N75)</f>
        <v>0</v>
      </c>
      <c r="O72" s="34">
        <f>SUBTOTAL(9,O75:O75)</f>
        <v>0</v>
      </c>
    </row>
    <row r="73" spans="1:15" s="123" customFormat="1" ht="29.25" customHeight="1">
      <c r="A73" s="134"/>
      <c r="B73" s="115" t="s">
        <v>93</v>
      </c>
      <c r="C73" s="116" t="s">
        <v>94</v>
      </c>
      <c r="D73" s="116"/>
      <c r="E73" s="117"/>
      <c r="F73" s="135">
        <f>SUBTOTAL(9,F74:F75)</f>
        <v>370000</v>
      </c>
      <c r="G73" s="135">
        <f>SUBTOTAL(9,G74:G75)</f>
        <v>30000</v>
      </c>
      <c r="H73" s="135">
        <f>SUBTOTAL(9,H74:H75)</f>
        <v>340000</v>
      </c>
      <c r="I73" s="135">
        <f>SUBTOTAL(9,I74:I75)</f>
        <v>340000</v>
      </c>
      <c r="J73" s="135">
        <f>SUBTOTAL(9,J74:J75)</f>
        <v>0</v>
      </c>
      <c r="K73" s="119">
        <f>SUBTOTAL(9,K75:K75)</f>
        <v>0</v>
      </c>
      <c r="L73" s="120">
        <f>SUBTOTAL(9,L75:L75)</f>
        <v>300000</v>
      </c>
      <c r="M73" s="119">
        <f>SUBTOTAL(9,M75:M75)</f>
        <v>300000</v>
      </c>
      <c r="N73" s="121">
        <f>SUBTOTAL(9,N75:N75)</f>
        <v>0</v>
      </c>
      <c r="O73" s="122">
        <f>SUBTOTAL(9,O75:O75)</f>
        <v>0</v>
      </c>
    </row>
    <row r="74" spans="1:15" s="190" customFormat="1" ht="22.5">
      <c r="A74" s="62">
        <v>43</v>
      </c>
      <c r="B74" s="125"/>
      <c r="C74" s="64" t="s">
        <v>95</v>
      </c>
      <c r="D74" s="65" t="s">
        <v>27</v>
      </c>
      <c r="E74" s="66" t="s">
        <v>39</v>
      </c>
      <c r="F74" s="68">
        <v>70000</v>
      </c>
      <c r="G74" s="176">
        <v>30000</v>
      </c>
      <c r="H74" s="67">
        <f>I74+J74</f>
        <v>40000</v>
      </c>
      <c r="I74" s="67">
        <v>40000</v>
      </c>
      <c r="J74" s="69">
        <v>0</v>
      </c>
      <c r="K74" s="271">
        <f>L74-H74</f>
        <v>0</v>
      </c>
      <c r="L74" s="71">
        <f>M74+N74</f>
        <v>40000</v>
      </c>
      <c r="M74" s="72">
        <v>40000</v>
      </c>
      <c r="N74" s="73">
        <v>0</v>
      </c>
      <c r="O74" s="146"/>
    </row>
    <row r="75" spans="1:15" s="190" customFormat="1" ht="23.25" thickBot="1">
      <c r="A75" s="81">
        <v>44</v>
      </c>
      <c r="B75" s="143"/>
      <c r="C75" s="83" t="s">
        <v>96</v>
      </c>
      <c r="D75" s="84" t="s">
        <v>27</v>
      </c>
      <c r="E75" s="85" t="s">
        <v>28</v>
      </c>
      <c r="F75" s="87">
        <v>300000</v>
      </c>
      <c r="G75" s="87">
        <v>0</v>
      </c>
      <c r="H75" s="86">
        <f>I75+J75</f>
        <v>300000</v>
      </c>
      <c r="I75" s="86">
        <v>300000</v>
      </c>
      <c r="J75" s="88">
        <v>0</v>
      </c>
      <c r="K75" s="305">
        <f>L75-H75</f>
        <v>0</v>
      </c>
      <c r="L75" s="166">
        <f>M75+N75</f>
        <v>300000</v>
      </c>
      <c r="M75" s="167">
        <v>300000</v>
      </c>
      <c r="N75" s="168">
        <v>0</v>
      </c>
      <c r="O75" s="146">
        <f>F75-(G75+H75)</f>
        <v>0</v>
      </c>
    </row>
    <row r="76" spans="1:15" s="188" customFormat="1" ht="33" customHeight="1" thickBot="1">
      <c r="A76" s="172"/>
      <c r="B76" s="132" t="s">
        <v>97</v>
      </c>
      <c r="C76" s="132" t="s">
        <v>98</v>
      </c>
      <c r="D76" s="132"/>
      <c r="E76" s="112"/>
      <c r="F76" s="31">
        <f aca="true" t="shared" si="22" ref="F76:O76">SUBTOTAL(9,F78:F80)</f>
        <v>16619000</v>
      </c>
      <c r="G76" s="31">
        <f t="shared" si="22"/>
        <v>55000</v>
      </c>
      <c r="H76" s="31">
        <f t="shared" si="22"/>
        <v>2700000</v>
      </c>
      <c r="I76" s="31">
        <f t="shared" si="22"/>
        <v>2700000</v>
      </c>
      <c r="J76" s="31">
        <f t="shared" si="22"/>
        <v>0</v>
      </c>
      <c r="K76" s="32">
        <f t="shared" si="22"/>
        <v>0</v>
      </c>
      <c r="L76" s="26">
        <f t="shared" si="22"/>
        <v>2700000</v>
      </c>
      <c r="M76" s="32">
        <f t="shared" si="22"/>
        <v>2700000</v>
      </c>
      <c r="N76" s="33">
        <f t="shared" si="22"/>
        <v>0</v>
      </c>
      <c r="O76" s="34" t="e">
        <f t="shared" si="22"/>
        <v>#REF!</v>
      </c>
    </row>
    <row r="77" spans="1:15" s="123" customFormat="1" ht="27" customHeight="1">
      <c r="A77" s="134"/>
      <c r="B77" s="115" t="s">
        <v>99</v>
      </c>
      <c r="C77" s="116" t="s">
        <v>100</v>
      </c>
      <c r="D77" s="116"/>
      <c r="E77" s="117"/>
      <c r="F77" s="118">
        <f aca="true" t="shared" si="23" ref="F77:O77">SUBTOTAL(9,F78:F80)</f>
        <v>16619000</v>
      </c>
      <c r="G77" s="118">
        <f t="shared" si="23"/>
        <v>55000</v>
      </c>
      <c r="H77" s="118">
        <f t="shared" si="23"/>
        <v>2700000</v>
      </c>
      <c r="I77" s="118">
        <f t="shared" si="23"/>
        <v>2700000</v>
      </c>
      <c r="J77" s="118">
        <f t="shared" si="23"/>
        <v>0</v>
      </c>
      <c r="K77" s="119">
        <f t="shared" si="23"/>
        <v>0</v>
      </c>
      <c r="L77" s="120">
        <f t="shared" si="23"/>
        <v>2700000</v>
      </c>
      <c r="M77" s="119">
        <f t="shared" si="23"/>
        <v>2700000</v>
      </c>
      <c r="N77" s="121">
        <f t="shared" si="23"/>
        <v>0</v>
      </c>
      <c r="O77" s="122" t="e">
        <f t="shared" si="23"/>
        <v>#REF!</v>
      </c>
    </row>
    <row r="78" spans="1:15" s="142" customFormat="1" ht="22.5">
      <c r="A78" s="62">
        <v>45</v>
      </c>
      <c r="B78" s="125"/>
      <c r="C78" s="127" t="s">
        <v>101</v>
      </c>
      <c r="D78" s="65" t="s">
        <v>27</v>
      </c>
      <c r="E78" s="66" t="s">
        <v>102</v>
      </c>
      <c r="F78" s="67">
        <v>16419000</v>
      </c>
      <c r="G78" s="68">
        <v>55000</v>
      </c>
      <c r="H78" s="67">
        <f>I78+J78</f>
        <v>2500000</v>
      </c>
      <c r="I78" s="67">
        <v>2500000</v>
      </c>
      <c r="J78" s="69">
        <v>0</v>
      </c>
      <c r="K78" s="191">
        <f>L78-H78</f>
        <v>0</v>
      </c>
      <c r="L78" s="71">
        <f>M78+N78</f>
        <v>2500000</v>
      </c>
      <c r="M78" s="72">
        <v>2500000</v>
      </c>
      <c r="N78" s="73">
        <v>0</v>
      </c>
      <c r="O78" s="146">
        <f>F78-(G78+H78)</f>
        <v>13864000</v>
      </c>
    </row>
    <row r="79" spans="1:15" s="142" customFormat="1" ht="22.5">
      <c r="A79" s="62">
        <v>46</v>
      </c>
      <c r="B79" s="125"/>
      <c r="C79" s="64" t="s">
        <v>103</v>
      </c>
      <c r="D79" s="65" t="s">
        <v>27</v>
      </c>
      <c r="E79" s="66" t="s">
        <v>28</v>
      </c>
      <c r="F79" s="67">
        <v>100000</v>
      </c>
      <c r="G79" s="192">
        <v>0</v>
      </c>
      <c r="H79" s="67">
        <f>I79+J79</f>
        <v>100000</v>
      </c>
      <c r="I79" s="67">
        <v>100000</v>
      </c>
      <c r="J79" s="69">
        <v>0</v>
      </c>
      <c r="K79" s="145">
        <f>L79-H79</f>
        <v>0</v>
      </c>
      <c r="L79" s="71">
        <f>M79+N79</f>
        <v>100000</v>
      </c>
      <c r="M79" s="72">
        <v>100000</v>
      </c>
      <c r="N79" s="73">
        <v>0</v>
      </c>
      <c r="O79" s="146"/>
    </row>
    <row r="80" spans="1:15" s="61" customFormat="1" ht="48.75" customHeight="1" thickBot="1">
      <c r="A80" s="62">
        <v>47</v>
      </c>
      <c r="B80" s="125"/>
      <c r="C80" s="64" t="s">
        <v>104</v>
      </c>
      <c r="D80" s="65" t="s">
        <v>27</v>
      </c>
      <c r="E80" s="66" t="s">
        <v>28</v>
      </c>
      <c r="F80" s="67">
        <v>100000</v>
      </c>
      <c r="G80" s="68">
        <v>0</v>
      </c>
      <c r="H80" s="67">
        <f>I80+J80</f>
        <v>100000</v>
      </c>
      <c r="I80" s="67">
        <v>100000</v>
      </c>
      <c r="J80" s="69">
        <v>0</v>
      </c>
      <c r="K80" s="145">
        <f>L80-H80</f>
        <v>0</v>
      </c>
      <c r="L80" s="71">
        <f>M80+N80</f>
        <v>100000</v>
      </c>
      <c r="M80" s="72">
        <v>100000</v>
      </c>
      <c r="N80" s="73">
        <v>0</v>
      </c>
      <c r="O80" s="146" t="e">
        <f>#REF!-#REF!-L80</f>
        <v>#REF!</v>
      </c>
    </row>
    <row r="81" spans="1:15" s="35" customFormat="1" ht="28.5" customHeight="1" thickBot="1">
      <c r="A81" s="322" t="s">
        <v>105</v>
      </c>
      <c r="B81" s="323"/>
      <c r="C81" s="324"/>
      <c r="D81" s="36"/>
      <c r="E81" s="37"/>
      <c r="F81" s="38">
        <f aca="true" t="shared" si="24" ref="F81:N81">SUBTOTAL(9,F84:F108)</f>
        <v>12385000</v>
      </c>
      <c r="G81" s="38">
        <f t="shared" si="24"/>
        <v>0</v>
      </c>
      <c r="H81" s="38">
        <f t="shared" si="24"/>
        <v>12504880</v>
      </c>
      <c r="I81" s="38">
        <f t="shared" si="24"/>
        <v>12504880</v>
      </c>
      <c r="J81" s="38">
        <f t="shared" si="24"/>
        <v>0</v>
      </c>
      <c r="K81" s="39">
        <f t="shared" si="24"/>
        <v>45000</v>
      </c>
      <c r="L81" s="39">
        <f t="shared" si="24"/>
        <v>12549880</v>
      </c>
      <c r="M81" s="39">
        <f t="shared" si="24"/>
        <v>12549880</v>
      </c>
      <c r="N81" s="40">
        <f t="shared" si="24"/>
        <v>0</v>
      </c>
      <c r="O81" s="193">
        <f>SUBTOTAL(9,O84:O104)</f>
        <v>-100000</v>
      </c>
    </row>
    <row r="82" spans="1:15" s="113" customFormat="1" ht="21.75" customHeight="1" thickBot="1">
      <c r="A82" s="109"/>
      <c r="B82" s="132" t="s">
        <v>60</v>
      </c>
      <c r="C82" s="111" t="s">
        <v>61</v>
      </c>
      <c r="D82" s="111"/>
      <c r="E82" s="112"/>
      <c r="F82" s="31">
        <f aca="true" t="shared" si="25" ref="F82:O82">SUBTOTAL(9,F84)</f>
        <v>4900000</v>
      </c>
      <c r="G82" s="31">
        <f t="shared" si="25"/>
        <v>0</v>
      </c>
      <c r="H82" s="31">
        <f t="shared" si="25"/>
        <v>4900000</v>
      </c>
      <c r="I82" s="31">
        <f t="shared" si="25"/>
        <v>4900000</v>
      </c>
      <c r="J82" s="31">
        <f t="shared" si="25"/>
        <v>0</v>
      </c>
      <c r="K82" s="32">
        <f t="shared" si="25"/>
        <v>0</v>
      </c>
      <c r="L82" s="26">
        <f t="shared" si="25"/>
        <v>4900000</v>
      </c>
      <c r="M82" s="32">
        <f t="shared" si="25"/>
        <v>4900000</v>
      </c>
      <c r="N82" s="33">
        <f t="shared" si="25"/>
        <v>0</v>
      </c>
      <c r="O82" s="34">
        <f t="shared" si="25"/>
        <v>0</v>
      </c>
    </row>
    <row r="83" spans="1:15" s="123" customFormat="1" ht="29.25" customHeight="1">
      <c r="A83" s="114"/>
      <c r="B83" s="115" t="s">
        <v>106</v>
      </c>
      <c r="C83" s="116" t="s">
        <v>107</v>
      </c>
      <c r="D83" s="116"/>
      <c r="E83" s="117"/>
      <c r="F83" s="118">
        <f aca="true" t="shared" si="26" ref="F83:O83">SUBTOTAL(9,F84)</f>
        <v>4900000</v>
      </c>
      <c r="G83" s="118">
        <f t="shared" si="26"/>
        <v>0</v>
      </c>
      <c r="H83" s="118">
        <f t="shared" si="26"/>
        <v>4900000</v>
      </c>
      <c r="I83" s="118">
        <f t="shared" si="26"/>
        <v>4900000</v>
      </c>
      <c r="J83" s="118">
        <f t="shared" si="26"/>
        <v>0</v>
      </c>
      <c r="K83" s="119">
        <f t="shared" si="26"/>
        <v>0</v>
      </c>
      <c r="L83" s="120">
        <f t="shared" si="26"/>
        <v>4900000</v>
      </c>
      <c r="M83" s="119">
        <f t="shared" si="26"/>
        <v>4900000</v>
      </c>
      <c r="N83" s="121">
        <f t="shared" si="26"/>
        <v>0</v>
      </c>
      <c r="O83" s="122">
        <f t="shared" si="26"/>
        <v>0</v>
      </c>
    </row>
    <row r="84" spans="1:15" s="198" customFormat="1" ht="18" customHeight="1">
      <c r="A84" s="194">
        <v>48</v>
      </c>
      <c r="B84" s="195"/>
      <c r="C84" s="64" t="s">
        <v>108</v>
      </c>
      <c r="D84" s="65" t="s">
        <v>109</v>
      </c>
      <c r="E84" s="66" t="s">
        <v>28</v>
      </c>
      <c r="F84" s="67">
        <v>4900000</v>
      </c>
      <c r="G84" s="176">
        <v>0</v>
      </c>
      <c r="H84" s="67">
        <f>I84+J84</f>
        <v>4900000</v>
      </c>
      <c r="I84" s="67">
        <v>4900000</v>
      </c>
      <c r="J84" s="69">
        <v>0</v>
      </c>
      <c r="K84" s="196">
        <f>L84-H84</f>
        <v>0</v>
      </c>
      <c r="L84" s="71">
        <f>SUM(M84:N84)</f>
        <v>4900000</v>
      </c>
      <c r="M84" s="72">
        <v>4900000</v>
      </c>
      <c r="N84" s="73">
        <v>0</v>
      </c>
      <c r="O84" s="197"/>
    </row>
    <row r="85" spans="1:15" s="123" customFormat="1" ht="29.25" customHeight="1">
      <c r="A85" s="199"/>
      <c r="B85" s="200" t="s">
        <v>110</v>
      </c>
      <c r="C85" s="201" t="s">
        <v>111</v>
      </c>
      <c r="D85" s="201"/>
      <c r="E85" s="202"/>
      <c r="F85" s="203">
        <f aca="true" t="shared" si="27" ref="F85:O85">SUBTOTAL(9,F86:F87)</f>
        <v>185000</v>
      </c>
      <c r="G85" s="203">
        <f t="shared" si="27"/>
        <v>0</v>
      </c>
      <c r="H85" s="203">
        <f t="shared" si="27"/>
        <v>200000</v>
      </c>
      <c r="I85" s="203">
        <f t="shared" si="27"/>
        <v>200000</v>
      </c>
      <c r="J85" s="203">
        <f t="shared" si="27"/>
        <v>0</v>
      </c>
      <c r="K85" s="203">
        <f t="shared" si="27"/>
        <v>45000</v>
      </c>
      <c r="L85" s="268">
        <f t="shared" si="27"/>
        <v>245000</v>
      </c>
      <c r="M85" s="203">
        <f t="shared" si="27"/>
        <v>245000</v>
      </c>
      <c r="N85" s="292">
        <f t="shared" si="27"/>
        <v>0</v>
      </c>
      <c r="O85" s="285">
        <f t="shared" si="27"/>
        <v>0</v>
      </c>
    </row>
    <row r="86" spans="1:15" s="123" customFormat="1" ht="24" customHeight="1">
      <c r="A86" s="204">
        <v>49</v>
      </c>
      <c r="B86" s="205"/>
      <c r="C86" s="206" t="s">
        <v>142</v>
      </c>
      <c r="D86" s="207" t="s">
        <v>112</v>
      </c>
      <c r="E86" s="66" t="s">
        <v>28</v>
      </c>
      <c r="F86" s="68">
        <v>65000</v>
      </c>
      <c r="G86" s="68">
        <v>0</v>
      </c>
      <c r="H86" s="67">
        <f>I86+J86</f>
        <v>80000</v>
      </c>
      <c r="I86" s="67">
        <v>80000</v>
      </c>
      <c r="J86" s="69">
        <v>0</v>
      </c>
      <c r="K86" s="208">
        <f>L86-H86</f>
        <v>20000</v>
      </c>
      <c r="L86" s="71">
        <f>SUM(M86:N86)</f>
        <v>100000</v>
      </c>
      <c r="M86" s="72">
        <v>100000</v>
      </c>
      <c r="N86" s="73">
        <v>0</v>
      </c>
      <c r="O86" s="209"/>
    </row>
    <row r="87" spans="1:15" s="123" customFormat="1" ht="17.25" customHeight="1" thickBot="1">
      <c r="A87" s="204">
        <v>50</v>
      </c>
      <c r="B87" s="205"/>
      <c r="C87" s="206" t="s">
        <v>113</v>
      </c>
      <c r="D87" s="65" t="s">
        <v>27</v>
      </c>
      <c r="E87" s="66" t="s">
        <v>28</v>
      </c>
      <c r="F87" s="68">
        <v>120000</v>
      </c>
      <c r="G87" s="68">
        <v>0</v>
      </c>
      <c r="H87" s="67">
        <f>I87+J87</f>
        <v>120000</v>
      </c>
      <c r="I87" s="67">
        <v>120000</v>
      </c>
      <c r="J87" s="69">
        <v>0</v>
      </c>
      <c r="K87" s="208">
        <f>L87-H87</f>
        <v>25000</v>
      </c>
      <c r="L87" s="71">
        <f>SUM(M87:N87)</f>
        <v>145000</v>
      </c>
      <c r="M87" s="72">
        <v>145000</v>
      </c>
      <c r="N87" s="73">
        <v>0</v>
      </c>
      <c r="O87" s="209"/>
    </row>
    <row r="88" spans="1:15" s="174" customFormat="1" ht="21" customHeight="1" thickBot="1">
      <c r="A88" s="172"/>
      <c r="B88" s="132" t="s">
        <v>80</v>
      </c>
      <c r="C88" s="111" t="s">
        <v>81</v>
      </c>
      <c r="D88" s="111"/>
      <c r="E88" s="112"/>
      <c r="F88" s="31">
        <f aca="true" t="shared" si="28" ref="F88:O88">SUBTOTAL(9,F90:F90)</f>
        <v>300000</v>
      </c>
      <c r="G88" s="31">
        <f t="shared" si="28"/>
        <v>0</v>
      </c>
      <c r="H88" s="31">
        <f t="shared" si="28"/>
        <v>400000</v>
      </c>
      <c r="I88" s="31">
        <f t="shared" si="28"/>
        <v>400000</v>
      </c>
      <c r="J88" s="31">
        <f t="shared" si="28"/>
        <v>0</v>
      </c>
      <c r="K88" s="31">
        <f t="shared" si="28"/>
        <v>0</v>
      </c>
      <c r="L88" s="25">
        <f t="shared" si="28"/>
        <v>400000</v>
      </c>
      <c r="M88" s="31">
        <f t="shared" si="28"/>
        <v>400000</v>
      </c>
      <c r="N88" s="288">
        <f t="shared" si="28"/>
        <v>0</v>
      </c>
      <c r="O88" s="286">
        <f t="shared" si="28"/>
        <v>-100000</v>
      </c>
    </row>
    <row r="89" spans="1:15" s="123" customFormat="1" ht="21" customHeight="1">
      <c r="A89" s="134"/>
      <c r="B89" s="115" t="s">
        <v>82</v>
      </c>
      <c r="C89" s="116" t="s">
        <v>83</v>
      </c>
      <c r="D89" s="116"/>
      <c r="E89" s="117"/>
      <c r="F89" s="135">
        <f aca="true" t="shared" si="29" ref="F89:N89">SUBTOTAL(9,F90:F90)</f>
        <v>300000</v>
      </c>
      <c r="G89" s="135">
        <f t="shared" si="29"/>
        <v>0</v>
      </c>
      <c r="H89" s="135">
        <f t="shared" si="29"/>
        <v>400000</v>
      </c>
      <c r="I89" s="135">
        <f t="shared" si="29"/>
        <v>400000</v>
      </c>
      <c r="J89" s="135">
        <f t="shared" si="29"/>
        <v>0</v>
      </c>
      <c r="K89" s="135">
        <f t="shared" si="29"/>
        <v>0</v>
      </c>
      <c r="L89" s="267">
        <f t="shared" si="29"/>
        <v>400000</v>
      </c>
      <c r="M89" s="135">
        <f t="shared" si="29"/>
        <v>400000</v>
      </c>
      <c r="N89" s="291">
        <f t="shared" si="29"/>
        <v>0</v>
      </c>
      <c r="O89" s="175">
        <f>SUBTOTAL(9,O90:O95)</f>
        <v>-100000</v>
      </c>
    </row>
    <row r="90" spans="1:15" s="61" customFormat="1" ht="18.75" customHeight="1" thickBot="1">
      <c r="A90" s="62">
        <v>51</v>
      </c>
      <c r="B90" s="125"/>
      <c r="C90" s="64" t="s">
        <v>114</v>
      </c>
      <c r="D90" s="65" t="s">
        <v>27</v>
      </c>
      <c r="E90" s="66" t="s">
        <v>28</v>
      </c>
      <c r="F90" s="67">
        <v>300000</v>
      </c>
      <c r="G90" s="68">
        <v>0</v>
      </c>
      <c r="H90" s="67">
        <f>I90+J90</f>
        <v>400000</v>
      </c>
      <c r="I90" s="67">
        <v>400000</v>
      </c>
      <c r="J90" s="69">
        <v>0</v>
      </c>
      <c r="K90" s="145">
        <f>L90-H90</f>
        <v>0</v>
      </c>
      <c r="L90" s="71">
        <f>M90+N90</f>
        <v>400000</v>
      </c>
      <c r="M90" s="72">
        <v>400000</v>
      </c>
      <c r="N90" s="73">
        <v>0</v>
      </c>
      <c r="O90" s="146">
        <f>F90-G90-L90</f>
        <v>-100000</v>
      </c>
    </row>
    <row r="91" spans="1:15" s="113" customFormat="1" ht="18.75" customHeight="1" thickBot="1">
      <c r="A91" s="109"/>
      <c r="B91" s="132" t="s">
        <v>150</v>
      </c>
      <c r="C91" s="111" t="s">
        <v>151</v>
      </c>
      <c r="D91" s="111"/>
      <c r="E91" s="112"/>
      <c r="F91" s="31"/>
      <c r="G91" s="31"/>
      <c r="H91" s="31">
        <f aca="true" t="shared" si="30" ref="H91:N91">SUBTOTAL(9,H93)</f>
        <v>4880</v>
      </c>
      <c r="I91" s="31">
        <f t="shared" si="30"/>
        <v>4880</v>
      </c>
      <c r="J91" s="31">
        <f t="shared" si="30"/>
        <v>0</v>
      </c>
      <c r="K91" s="32">
        <f t="shared" si="30"/>
        <v>0</v>
      </c>
      <c r="L91" s="26">
        <f t="shared" si="30"/>
        <v>4880</v>
      </c>
      <c r="M91" s="32">
        <f t="shared" si="30"/>
        <v>4880</v>
      </c>
      <c r="N91" s="33">
        <f t="shared" si="30"/>
        <v>0</v>
      </c>
      <c r="O91" s="34"/>
    </row>
    <row r="92" spans="1:15" s="123" customFormat="1" ht="18.75" customHeight="1" thickBot="1">
      <c r="A92" s="210"/>
      <c r="B92" s="211" t="s">
        <v>153</v>
      </c>
      <c r="C92" s="212" t="s">
        <v>152</v>
      </c>
      <c r="D92" s="212"/>
      <c r="E92" s="30"/>
      <c r="F92" s="31"/>
      <c r="G92" s="31"/>
      <c r="H92" s="302">
        <f aca="true" t="shared" si="31" ref="H92:N92">SUBTOTAL(9,H93)</f>
        <v>4880</v>
      </c>
      <c r="I92" s="302">
        <f t="shared" si="31"/>
        <v>4880</v>
      </c>
      <c r="J92" s="302">
        <f t="shared" si="31"/>
        <v>0</v>
      </c>
      <c r="K92" s="302">
        <f t="shared" si="31"/>
        <v>0</v>
      </c>
      <c r="L92" s="304">
        <f t="shared" si="31"/>
        <v>4880</v>
      </c>
      <c r="M92" s="302">
        <f t="shared" si="31"/>
        <v>4880</v>
      </c>
      <c r="N92" s="303">
        <f t="shared" si="31"/>
        <v>0</v>
      </c>
      <c r="O92" s="122"/>
    </row>
    <row r="93" spans="1:15" s="61" customFormat="1" ht="18.75" customHeight="1" thickBot="1">
      <c r="A93" s="156">
        <v>52</v>
      </c>
      <c r="B93" s="181"/>
      <c r="C93" s="295" t="s">
        <v>154</v>
      </c>
      <c r="D93" s="296" t="s">
        <v>155</v>
      </c>
      <c r="E93" s="159"/>
      <c r="F93" s="297"/>
      <c r="G93" s="264"/>
      <c r="H93" s="185">
        <f>I93+J93</f>
        <v>4880</v>
      </c>
      <c r="I93" s="185">
        <v>4880</v>
      </c>
      <c r="J93" s="299">
        <v>0</v>
      </c>
      <c r="K93" s="300">
        <f>L93-H93</f>
        <v>0</v>
      </c>
      <c r="L93" s="269">
        <f>M93+N93</f>
        <v>4880</v>
      </c>
      <c r="M93" s="270">
        <v>4880</v>
      </c>
      <c r="N93" s="301">
        <v>0</v>
      </c>
      <c r="O93" s="298"/>
    </row>
    <row r="94" spans="1:15" s="113" customFormat="1" ht="27.75" customHeight="1" thickBot="1">
      <c r="A94" s="109"/>
      <c r="B94" s="132" t="s">
        <v>91</v>
      </c>
      <c r="C94" s="111" t="s">
        <v>92</v>
      </c>
      <c r="D94" s="111"/>
      <c r="E94" s="112"/>
      <c r="F94" s="31">
        <f aca="true" t="shared" si="32" ref="F94:O94">SUBTOTAL(9,F96)</f>
        <v>7000000</v>
      </c>
      <c r="G94" s="31">
        <f t="shared" si="32"/>
        <v>0</v>
      </c>
      <c r="H94" s="31">
        <f t="shared" si="32"/>
        <v>7000000</v>
      </c>
      <c r="I94" s="31">
        <f t="shared" si="32"/>
        <v>7000000</v>
      </c>
      <c r="J94" s="31">
        <f t="shared" si="32"/>
        <v>0</v>
      </c>
      <c r="K94" s="32">
        <f t="shared" si="32"/>
        <v>0</v>
      </c>
      <c r="L94" s="26">
        <f t="shared" si="32"/>
        <v>7000000</v>
      </c>
      <c r="M94" s="32">
        <f t="shared" si="32"/>
        <v>7000000</v>
      </c>
      <c r="N94" s="33">
        <f t="shared" si="32"/>
        <v>0</v>
      </c>
      <c r="O94" s="34">
        <f t="shared" si="32"/>
        <v>0</v>
      </c>
    </row>
    <row r="95" spans="1:15" s="123" customFormat="1" ht="30.75" customHeight="1" thickBot="1">
      <c r="A95" s="210"/>
      <c r="B95" s="211" t="s">
        <v>115</v>
      </c>
      <c r="C95" s="212" t="s">
        <v>116</v>
      </c>
      <c r="D95" s="212"/>
      <c r="E95" s="30"/>
      <c r="F95" s="31">
        <f aca="true" t="shared" si="33" ref="F95:O95">SUBTOTAL(9,F96)</f>
        <v>7000000</v>
      </c>
      <c r="G95" s="31">
        <f t="shared" si="33"/>
        <v>0</v>
      </c>
      <c r="H95" s="31">
        <f t="shared" si="33"/>
        <v>7000000</v>
      </c>
      <c r="I95" s="31">
        <f t="shared" si="33"/>
        <v>7000000</v>
      </c>
      <c r="J95" s="31">
        <f t="shared" si="33"/>
        <v>0</v>
      </c>
      <c r="K95" s="32">
        <f t="shared" si="33"/>
        <v>0</v>
      </c>
      <c r="L95" s="26">
        <f t="shared" si="33"/>
        <v>7000000</v>
      </c>
      <c r="M95" s="32">
        <f t="shared" si="33"/>
        <v>7000000</v>
      </c>
      <c r="N95" s="33">
        <f t="shared" si="33"/>
        <v>0</v>
      </c>
      <c r="O95" s="122">
        <f t="shared" si="33"/>
        <v>0</v>
      </c>
    </row>
    <row r="96" spans="1:15" s="198" customFormat="1" ht="51.75" customHeight="1" thickBot="1">
      <c r="A96" s="213">
        <v>53</v>
      </c>
      <c r="B96" s="214"/>
      <c r="C96" s="103" t="s">
        <v>117</v>
      </c>
      <c r="D96" s="104" t="s">
        <v>118</v>
      </c>
      <c r="E96" s="105" t="s">
        <v>28</v>
      </c>
      <c r="F96" s="106">
        <v>7000000</v>
      </c>
      <c r="G96" s="107">
        <v>0</v>
      </c>
      <c r="H96" s="106">
        <f>I96+J96</f>
        <v>7000000</v>
      </c>
      <c r="I96" s="106">
        <v>7000000</v>
      </c>
      <c r="J96" s="108">
        <v>0</v>
      </c>
      <c r="K96" s="272">
        <f>L96-H96</f>
        <v>0</v>
      </c>
      <c r="L96" s="269">
        <f>SUM(M96:N96)</f>
        <v>7000000</v>
      </c>
      <c r="M96" s="270">
        <v>7000000</v>
      </c>
      <c r="N96" s="273">
        <v>0</v>
      </c>
      <c r="O96" s="197"/>
    </row>
    <row r="97" spans="1:15" s="174" customFormat="1" ht="27.75" customHeight="1" hidden="1" thickBot="1">
      <c r="A97" s="215"/>
      <c r="B97" s="216" t="s">
        <v>80</v>
      </c>
      <c r="C97" s="217" t="s">
        <v>81</v>
      </c>
      <c r="D97" s="217"/>
      <c r="E97" s="218"/>
      <c r="F97" s="219">
        <f aca="true" t="shared" si="34" ref="F97:O97">SUBTOTAL(9,F99:F104)</f>
        <v>0</v>
      </c>
      <c r="G97" s="219">
        <f t="shared" si="34"/>
        <v>0</v>
      </c>
      <c r="H97" s="219">
        <f t="shared" si="34"/>
        <v>0</v>
      </c>
      <c r="I97" s="219">
        <f t="shared" si="34"/>
        <v>0</v>
      </c>
      <c r="J97" s="219">
        <f t="shared" si="34"/>
        <v>0</v>
      </c>
      <c r="K97" s="32">
        <f t="shared" si="34"/>
        <v>0</v>
      </c>
      <c r="L97" s="26">
        <f t="shared" si="34"/>
        <v>0</v>
      </c>
      <c r="M97" s="32">
        <f t="shared" si="34"/>
        <v>0</v>
      </c>
      <c r="N97" s="33">
        <f t="shared" si="34"/>
        <v>0</v>
      </c>
      <c r="O97" s="220">
        <f t="shared" si="34"/>
        <v>0</v>
      </c>
    </row>
    <row r="98" spans="1:15" s="123" customFormat="1" ht="29.25" customHeight="1" hidden="1">
      <c r="A98" s="221"/>
      <c r="B98" s="222" t="s">
        <v>82</v>
      </c>
      <c r="C98" s="223" t="s">
        <v>83</v>
      </c>
      <c r="D98" s="223"/>
      <c r="E98" s="224"/>
      <c r="F98" s="225">
        <f aca="true" t="shared" si="35" ref="F98:O98">SUBTOTAL(9,F99:F100)</f>
        <v>0</v>
      </c>
      <c r="G98" s="225">
        <f t="shared" si="35"/>
        <v>0</v>
      </c>
      <c r="H98" s="225">
        <f t="shared" si="35"/>
        <v>0</v>
      </c>
      <c r="I98" s="225">
        <f t="shared" si="35"/>
        <v>0</v>
      </c>
      <c r="J98" s="225">
        <f t="shared" si="35"/>
        <v>0</v>
      </c>
      <c r="K98" s="177">
        <f t="shared" si="35"/>
        <v>0</v>
      </c>
      <c r="L98" s="178">
        <f t="shared" si="35"/>
        <v>0</v>
      </c>
      <c r="M98" s="177">
        <f t="shared" si="35"/>
        <v>0</v>
      </c>
      <c r="N98" s="179">
        <f t="shared" si="35"/>
        <v>0</v>
      </c>
      <c r="O98" s="226">
        <f t="shared" si="35"/>
        <v>0</v>
      </c>
    </row>
    <row r="99" spans="1:15" s="229" customFormat="1" ht="22.5" customHeight="1" hidden="1">
      <c r="A99" s="227">
        <v>51</v>
      </c>
      <c r="B99" s="125"/>
      <c r="C99" s="64" t="s">
        <v>119</v>
      </c>
      <c r="D99" s="64"/>
      <c r="E99" s="66"/>
      <c r="F99" s="67"/>
      <c r="G99" s="68"/>
      <c r="H99" s="67">
        <f>I99+J99</f>
        <v>0</v>
      </c>
      <c r="I99" s="67"/>
      <c r="J99" s="228"/>
      <c r="K99" s="196"/>
      <c r="L99" s="71"/>
      <c r="M99" s="72"/>
      <c r="N99" s="73"/>
      <c r="O99" s="197"/>
    </row>
    <row r="100" spans="1:15" s="229" customFormat="1" ht="23.25" customHeight="1" hidden="1" thickBot="1">
      <c r="A100" s="230">
        <v>52</v>
      </c>
      <c r="B100" s="169"/>
      <c r="C100" s="64" t="s">
        <v>119</v>
      </c>
      <c r="D100" s="64"/>
      <c r="E100" s="66"/>
      <c r="F100" s="67"/>
      <c r="G100" s="176"/>
      <c r="H100" s="67">
        <f>I100+J100</f>
        <v>0</v>
      </c>
      <c r="I100" s="67"/>
      <c r="J100" s="228"/>
      <c r="K100" s="196"/>
      <c r="L100" s="71"/>
      <c r="M100" s="72"/>
      <c r="N100" s="73"/>
      <c r="O100" s="197"/>
    </row>
    <row r="101" spans="1:15" s="123" customFormat="1" ht="29.25" customHeight="1" hidden="1">
      <c r="A101" s="231"/>
      <c r="B101" s="115" t="s">
        <v>120</v>
      </c>
      <c r="C101" s="116" t="s">
        <v>121</v>
      </c>
      <c r="D101" s="116"/>
      <c r="E101" s="117"/>
      <c r="F101" s="118">
        <f aca="true" t="shared" si="36" ref="F101:O101">SUBTOTAL(9,F102)</f>
        <v>0</v>
      </c>
      <c r="G101" s="118">
        <f t="shared" si="36"/>
        <v>0</v>
      </c>
      <c r="H101" s="118">
        <f t="shared" si="36"/>
        <v>0</v>
      </c>
      <c r="I101" s="118">
        <f t="shared" si="36"/>
        <v>0</v>
      </c>
      <c r="J101" s="118">
        <f t="shared" si="36"/>
        <v>0</v>
      </c>
      <c r="K101" s="119">
        <f t="shared" si="36"/>
        <v>0</v>
      </c>
      <c r="L101" s="120">
        <f t="shared" si="36"/>
        <v>0</v>
      </c>
      <c r="M101" s="119">
        <f t="shared" si="36"/>
        <v>0</v>
      </c>
      <c r="N101" s="121">
        <f t="shared" si="36"/>
        <v>0</v>
      </c>
      <c r="O101" s="122">
        <f t="shared" si="36"/>
        <v>0</v>
      </c>
    </row>
    <row r="102" spans="1:15" s="229" customFormat="1" ht="12.75" customHeight="1" hidden="1">
      <c r="A102" s="230">
        <v>53</v>
      </c>
      <c r="B102" s="169"/>
      <c r="C102" s="232" t="s">
        <v>122</v>
      </c>
      <c r="D102" s="232"/>
      <c r="E102" s="66"/>
      <c r="F102" s="67"/>
      <c r="G102" s="176"/>
      <c r="H102" s="67">
        <f>I102+J102</f>
        <v>0</v>
      </c>
      <c r="I102" s="67"/>
      <c r="J102" s="228"/>
      <c r="K102" s="196"/>
      <c r="L102" s="71"/>
      <c r="M102" s="72"/>
      <c r="N102" s="73"/>
      <c r="O102" s="197"/>
    </row>
    <row r="103" spans="1:15" s="123" customFormat="1" ht="29.25" customHeight="1" hidden="1">
      <c r="A103" s="221"/>
      <c r="B103" s="222" t="s">
        <v>87</v>
      </c>
      <c r="C103" s="223" t="s">
        <v>88</v>
      </c>
      <c r="D103" s="223"/>
      <c r="E103" s="224" t="s">
        <v>123</v>
      </c>
      <c r="F103" s="225">
        <f aca="true" t="shared" si="37" ref="F103:O103">SUBTOTAL(9,F104:F104)</f>
        <v>0</v>
      </c>
      <c r="G103" s="225">
        <f t="shared" si="37"/>
        <v>0</v>
      </c>
      <c r="H103" s="225">
        <f t="shared" si="37"/>
        <v>0</v>
      </c>
      <c r="I103" s="225">
        <f t="shared" si="37"/>
        <v>0</v>
      </c>
      <c r="J103" s="225">
        <f t="shared" si="37"/>
        <v>0</v>
      </c>
      <c r="K103" s="177">
        <f t="shared" si="37"/>
        <v>0</v>
      </c>
      <c r="L103" s="178">
        <f t="shared" si="37"/>
        <v>0</v>
      </c>
      <c r="M103" s="177">
        <f t="shared" si="37"/>
        <v>0</v>
      </c>
      <c r="N103" s="179">
        <f t="shared" si="37"/>
        <v>0</v>
      </c>
      <c r="O103" s="226">
        <f t="shared" si="37"/>
        <v>0</v>
      </c>
    </row>
    <row r="104" spans="1:15" s="229" customFormat="1" ht="13.5" customHeight="1" hidden="1" thickBot="1">
      <c r="A104" s="230"/>
      <c r="B104" s="169"/>
      <c r="C104" s="76"/>
      <c r="D104" s="76"/>
      <c r="E104" s="77"/>
      <c r="F104" s="78"/>
      <c r="G104" s="79"/>
      <c r="H104" s="78">
        <f>SUM(I104:J104)</f>
        <v>0</v>
      </c>
      <c r="I104" s="78"/>
      <c r="J104" s="233">
        <v>0</v>
      </c>
      <c r="K104" s="234">
        <f>L104-H104</f>
        <v>0</v>
      </c>
      <c r="L104" s="138">
        <f>SUM(M104:N104)</f>
        <v>0</v>
      </c>
      <c r="M104" s="139"/>
      <c r="N104" s="168">
        <v>0</v>
      </c>
      <c r="O104" s="197"/>
    </row>
    <row r="105" spans="1:15" s="174" customFormat="1" ht="27.75" customHeight="1" hidden="1" thickBot="1">
      <c r="A105" s="235"/>
      <c r="B105" s="132" t="s">
        <v>97</v>
      </c>
      <c r="C105" s="111" t="s">
        <v>98</v>
      </c>
      <c r="D105" s="111"/>
      <c r="E105" s="112"/>
      <c r="F105" s="31">
        <f aca="true" t="shared" si="38" ref="F105:N105">SUBTOTAL(9,F107:F108)</f>
        <v>0</v>
      </c>
      <c r="G105" s="31">
        <f t="shared" si="38"/>
        <v>0</v>
      </c>
      <c r="H105" s="31">
        <f t="shared" si="38"/>
        <v>0</v>
      </c>
      <c r="I105" s="31">
        <f t="shared" si="38"/>
        <v>0</v>
      </c>
      <c r="J105" s="31">
        <f t="shared" si="38"/>
        <v>0</v>
      </c>
      <c r="K105" s="31">
        <f t="shared" si="38"/>
        <v>0</v>
      </c>
      <c r="L105" s="31">
        <f t="shared" si="38"/>
        <v>0</v>
      </c>
      <c r="M105" s="31">
        <f t="shared" si="38"/>
        <v>0</v>
      </c>
      <c r="N105" s="288">
        <f t="shared" si="38"/>
        <v>0</v>
      </c>
      <c r="O105" s="220"/>
    </row>
    <row r="106" spans="1:15" s="123" customFormat="1" ht="29.25" customHeight="1" hidden="1">
      <c r="A106" s="231"/>
      <c r="B106" s="115" t="s">
        <v>99</v>
      </c>
      <c r="C106" s="116" t="s">
        <v>100</v>
      </c>
      <c r="D106" s="116"/>
      <c r="E106" s="117"/>
      <c r="F106" s="225">
        <f aca="true" t="shared" si="39" ref="F106:N106">SUBTOTAL(9,F107:F108)</f>
        <v>0</v>
      </c>
      <c r="G106" s="225">
        <f t="shared" si="39"/>
        <v>0</v>
      </c>
      <c r="H106" s="225">
        <f t="shared" si="39"/>
        <v>0</v>
      </c>
      <c r="I106" s="225">
        <f t="shared" si="39"/>
        <v>0</v>
      </c>
      <c r="J106" s="225">
        <f t="shared" si="39"/>
        <v>0</v>
      </c>
      <c r="K106" s="119">
        <f t="shared" si="39"/>
        <v>0</v>
      </c>
      <c r="L106" s="120">
        <f t="shared" si="39"/>
        <v>0</v>
      </c>
      <c r="M106" s="119">
        <f t="shared" si="39"/>
        <v>0</v>
      </c>
      <c r="N106" s="121">
        <f t="shared" si="39"/>
        <v>0</v>
      </c>
      <c r="O106" s="122"/>
    </row>
    <row r="107" spans="1:15" s="61" customFormat="1" ht="12.75" customHeight="1" hidden="1">
      <c r="A107" s="227">
        <v>54</v>
      </c>
      <c r="B107" s="124"/>
      <c r="C107" s="127"/>
      <c r="D107" s="127"/>
      <c r="E107" s="66"/>
      <c r="F107" s="67"/>
      <c r="G107" s="68"/>
      <c r="H107" s="67">
        <f>I107+J107</f>
        <v>0</v>
      </c>
      <c r="I107" s="67"/>
      <c r="J107" s="69">
        <v>0</v>
      </c>
      <c r="K107" s="236">
        <f>L107-H107</f>
        <v>0</v>
      </c>
      <c r="L107" s="71">
        <f>M107+N107</f>
        <v>0</v>
      </c>
      <c r="M107" s="72">
        <v>0</v>
      </c>
      <c r="N107" s="73">
        <v>0</v>
      </c>
      <c r="O107" s="74"/>
    </row>
    <row r="108" spans="1:15" s="247" customFormat="1" ht="12" customHeight="1" hidden="1" thickBot="1">
      <c r="A108" s="237">
        <v>55</v>
      </c>
      <c r="B108" s="238"/>
      <c r="C108" s="239"/>
      <c r="D108" s="239"/>
      <c r="E108" s="239"/>
      <c r="F108" s="240"/>
      <c r="G108" s="241"/>
      <c r="H108" s="242">
        <f>I108+J108</f>
        <v>0</v>
      </c>
      <c r="I108" s="242"/>
      <c r="J108" s="242">
        <v>0</v>
      </c>
      <c r="K108" s="243">
        <f>L108-H108</f>
        <v>0</v>
      </c>
      <c r="L108" s="244">
        <f>M108+N108</f>
        <v>0</v>
      </c>
      <c r="M108" s="245">
        <v>0</v>
      </c>
      <c r="N108" s="246">
        <v>0</v>
      </c>
      <c r="O108" s="24"/>
    </row>
    <row r="109" spans="1:15" s="123" customFormat="1" ht="29.25" customHeight="1" thickBot="1">
      <c r="A109" s="310" t="s">
        <v>124</v>
      </c>
      <c r="B109" s="311"/>
      <c r="C109" s="312"/>
      <c r="D109" s="53"/>
      <c r="E109" s="37"/>
      <c r="F109" s="38">
        <f>SUBTOTAL(9,F112:F115)</f>
        <v>550000</v>
      </c>
      <c r="G109" s="38">
        <f>SUBTOTAL(9,G112:G115)</f>
        <v>450000</v>
      </c>
      <c r="H109" s="38">
        <f aca="true" t="shared" si="40" ref="H109:N109">SUBTOTAL(9,H112:H118)</f>
        <v>101800</v>
      </c>
      <c r="I109" s="38">
        <f t="shared" si="40"/>
        <v>101800</v>
      </c>
      <c r="J109" s="38">
        <f t="shared" si="40"/>
        <v>0</v>
      </c>
      <c r="K109" s="38">
        <f t="shared" si="40"/>
        <v>0</v>
      </c>
      <c r="L109" s="38">
        <f t="shared" si="40"/>
        <v>101800</v>
      </c>
      <c r="M109" s="38">
        <f t="shared" si="40"/>
        <v>101800</v>
      </c>
      <c r="N109" s="293">
        <f t="shared" si="40"/>
        <v>0</v>
      </c>
      <c r="O109" s="248">
        <f>SUBTOTAL(9,O112:O115)</f>
        <v>0</v>
      </c>
    </row>
    <row r="110" spans="1:15" s="174" customFormat="1" ht="27.75" customHeight="1" hidden="1" thickBot="1">
      <c r="A110" s="235"/>
      <c r="B110" s="132" t="s">
        <v>22</v>
      </c>
      <c r="C110" s="111" t="s">
        <v>23</v>
      </c>
      <c r="D110" s="111"/>
      <c r="E110" s="112"/>
      <c r="F110" s="31">
        <f aca="true" t="shared" si="41" ref="F110:O110">SUBTOTAL(9,F112)</f>
        <v>0</v>
      </c>
      <c r="G110" s="31">
        <f t="shared" si="41"/>
        <v>0</v>
      </c>
      <c r="H110" s="31">
        <f t="shared" si="41"/>
        <v>0</v>
      </c>
      <c r="I110" s="31">
        <f t="shared" si="41"/>
        <v>0</v>
      </c>
      <c r="J110" s="31">
        <f t="shared" si="41"/>
        <v>0</v>
      </c>
      <c r="K110" s="32">
        <f t="shared" si="41"/>
        <v>0</v>
      </c>
      <c r="L110" s="26">
        <f t="shared" si="41"/>
        <v>0</v>
      </c>
      <c r="M110" s="32">
        <f t="shared" si="41"/>
        <v>0</v>
      </c>
      <c r="N110" s="33">
        <f t="shared" si="41"/>
        <v>0</v>
      </c>
      <c r="O110" s="34">
        <f t="shared" si="41"/>
        <v>0</v>
      </c>
    </row>
    <row r="111" spans="1:15" s="123" customFormat="1" ht="55.5" customHeight="1" hidden="1">
      <c r="A111" s="199"/>
      <c r="B111" s="200" t="s">
        <v>24</v>
      </c>
      <c r="C111" s="201" t="s">
        <v>125</v>
      </c>
      <c r="D111" s="201"/>
      <c r="E111" s="202"/>
      <c r="F111" s="203">
        <f aca="true" t="shared" si="42" ref="F111:O111">SUBTOTAL(9,F112)</f>
        <v>0</v>
      </c>
      <c r="G111" s="203">
        <f t="shared" si="42"/>
        <v>0</v>
      </c>
      <c r="H111" s="203">
        <f t="shared" si="42"/>
        <v>0</v>
      </c>
      <c r="I111" s="203">
        <f t="shared" si="42"/>
        <v>0</v>
      </c>
      <c r="J111" s="203">
        <f t="shared" si="42"/>
        <v>0</v>
      </c>
      <c r="K111" s="249">
        <f t="shared" si="42"/>
        <v>0</v>
      </c>
      <c r="L111" s="250">
        <f t="shared" si="42"/>
        <v>0</v>
      </c>
      <c r="M111" s="249">
        <f t="shared" si="42"/>
        <v>0</v>
      </c>
      <c r="N111" s="251">
        <f t="shared" si="42"/>
        <v>0</v>
      </c>
      <c r="O111" s="209">
        <f t="shared" si="42"/>
        <v>0</v>
      </c>
    </row>
    <row r="112" spans="1:15" s="229" customFormat="1" ht="13.5" customHeight="1" hidden="1" thickBot="1">
      <c r="A112" s="252"/>
      <c r="B112" s="253"/>
      <c r="C112" s="64"/>
      <c r="D112" s="64"/>
      <c r="E112" s="66"/>
      <c r="F112" s="67"/>
      <c r="G112" s="176"/>
      <c r="H112" s="67">
        <f>I112+J112</f>
        <v>0</v>
      </c>
      <c r="I112" s="67"/>
      <c r="J112" s="228">
        <v>0</v>
      </c>
      <c r="K112" s="196">
        <f>L112-H112</f>
        <v>0</v>
      </c>
      <c r="L112" s="71">
        <f>M112+N112</f>
        <v>0</v>
      </c>
      <c r="M112" s="72"/>
      <c r="N112" s="168">
        <v>0</v>
      </c>
      <c r="O112" s="197">
        <f>F112-G112-L112</f>
        <v>0</v>
      </c>
    </row>
    <row r="113" spans="1:15" s="113" customFormat="1" ht="29.25" customHeight="1" thickBot="1">
      <c r="A113" s="254"/>
      <c r="B113" s="110" t="s">
        <v>42</v>
      </c>
      <c r="C113" s="111" t="s">
        <v>43</v>
      </c>
      <c r="D113" s="111"/>
      <c r="E113" s="112"/>
      <c r="F113" s="31">
        <f aca="true" t="shared" si="43" ref="F113:O113">SUBTOTAL(9,F115)</f>
        <v>550000</v>
      </c>
      <c r="G113" s="31">
        <f t="shared" si="43"/>
        <v>450000</v>
      </c>
      <c r="H113" s="31">
        <f t="shared" si="43"/>
        <v>100000</v>
      </c>
      <c r="I113" s="31">
        <f t="shared" si="43"/>
        <v>100000</v>
      </c>
      <c r="J113" s="31">
        <f t="shared" si="43"/>
        <v>0</v>
      </c>
      <c r="K113" s="32">
        <f t="shared" si="43"/>
        <v>0</v>
      </c>
      <c r="L113" s="26">
        <f t="shared" si="43"/>
        <v>100000</v>
      </c>
      <c r="M113" s="32">
        <f t="shared" si="43"/>
        <v>100000</v>
      </c>
      <c r="N113" s="33">
        <f t="shared" si="43"/>
        <v>0</v>
      </c>
      <c r="O113" s="34">
        <f t="shared" si="43"/>
        <v>0</v>
      </c>
    </row>
    <row r="114" spans="1:15" s="123" customFormat="1" ht="29.25" customHeight="1">
      <c r="A114" s="231"/>
      <c r="B114" s="115" t="s">
        <v>126</v>
      </c>
      <c r="C114" s="116" t="s">
        <v>127</v>
      </c>
      <c r="D114" s="116"/>
      <c r="E114" s="117"/>
      <c r="F114" s="118">
        <f aca="true" t="shared" si="44" ref="F114:O114">SUBTOTAL(9,F115)</f>
        <v>550000</v>
      </c>
      <c r="G114" s="118">
        <f t="shared" si="44"/>
        <v>450000</v>
      </c>
      <c r="H114" s="118">
        <f t="shared" si="44"/>
        <v>100000</v>
      </c>
      <c r="I114" s="118">
        <f t="shared" si="44"/>
        <v>100000</v>
      </c>
      <c r="J114" s="118">
        <f t="shared" si="44"/>
        <v>0</v>
      </c>
      <c r="K114" s="118">
        <f t="shared" si="44"/>
        <v>0</v>
      </c>
      <c r="L114" s="266">
        <f t="shared" si="44"/>
        <v>100000</v>
      </c>
      <c r="M114" s="118">
        <f t="shared" si="44"/>
        <v>100000</v>
      </c>
      <c r="N114" s="290">
        <f t="shared" si="44"/>
        <v>0</v>
      </c>
      <c r="O114" s="122">
        <f t="shared" si="44"/>
        <v>0</v>
      </c>
    </row>
    <row r="115" spans="1:15" s="61" customFormat="1" ht="57" thickBot="1">
      <c r="A115" s="230">
        <v>54</v>
      </c>
      <c r="B115" s="63"/>
      <c r="C115" s="274" t="s">
        <v>143</v>
      </c>
      <c r="D115" s="263" t="s">
        <v>27</v>
      </c>
      <c r="E115" s="77" t="s">
        <v>39</v>
      </c>
      <c r="F115" s="78">
        <v>550000</v>
      </c>
      <c r="G115" s="79">
        <v>450000</v>
      </c>
      <c r="H115" s="78">
        <f>I115+J115</f>
        <v>100000</v>
      </c>
      <c r="I115" s="78">
        <v>100000</v>
      </c>
      <c r="J115" s="80">
        <v>0</v>
      </c>
      <c r="K115" s="275">
        <f>L115-H115</f>
        <v>0</v>
      </c>
      <c r="L115" s="138">
        <f>M115+N115</f>
        <v>100000</v>
      </c>
      <c r="M115" s="139">
        <v>100000</v>
      </c>
      <c r="N115" s="140">
        <v>0</v>
      </c>
      <c r="O115" s="74">
        <f>F115-G115-L115</f>
        <v>0</v>
      </c>
    </row>
    <row r="116" spans="1:15" s="61" customFormat="1" ht="13.5" thickBot="1">
      <c r="A116" s="109"/>
      <c r="B116" s="132" t="s">
        <v>134</v>
      </c>
      <c r="C116" s="111" t="s">
        <v>135</v>
      </c>
      <c r="D116" s="111"/>
      <c r="E116" s="112"/>
      <c r="F116" s="31" t="e">
        <f>SUBTOTAL(9,#REF!)</f>
        <v>#REF!</v>
      </c>
      <c r="G116" s="31" t="e">
        <f>SUBTOTAL(9,#REF!)</f>
        <v>#REF!</v>
      </c>
      <c r="H116" s="31">
        <f aca="true" t="shared" si="45" ref="H116:N116">SUBTOTAL(9,H118)</f>
        <v>1800</v>
      </c>
      <c r="I116" s="31">
        <f t="shared" si="45"/>
        <v>1800</v>
      </c>
      <c r="J116" s="31">
        <f t="shared" si="45"/>
        <v>0</v>
      </c>
      <c r="K116" s="32">
        <f t="shared" si="45"/>
        <v>0</v>
      </c>
      <c r="L116" s="26">
        <f t="shared" si="45"/>
        <v>1800</v>
      </c>
      <c r="M116" s="32">
        <f t="shared" si="45"/>
        <v>1800</v>
      </c>
      <c r="N116" s="33">
        <f t="shared" si="45"/>
        <v>0</v>
      </c>
      <c r="O116" s="279"/>
    </row>
    <row r="117" spans="1:15" s="61" customFormat="1" ht="25.5">
      <c r="A117" s="231"/>
      <c r="B117" s="115" t="s">
        <v>110</v>
      </c>
      <c r="C117" s="201" t="s">
        <v>111</v>
      </c>
      <c r="D117" s="201"/>
      <c r="E117" s="202"/>
      <c r="F117" s="203">
        <f>SUBTOTAL(9,F118:F118)</f>
        <v>0</v>
      </c>
      <c r="G117" s="203">
        <f>SUBTOTAL(9,G118:G118)</f>
        <v>0</v>
      </c>
      <c r="H117" s="203">
        <f aca="true" t="shared" si="46" ref="H117:N117">SUBTOTAL(9,H118)</f>
        <v>1800</v>
      </c>
      <c r="I117" s="203">
        <f t="shared" si="46"/>
        <v>1800</v>
      </c>
      <c r="J117" s="203">
        <f t="shared" si="46"/>
        <v>0</v>
      </c>
      <c r="K117" s="203">
        <f t="shared" si="46"/>
        <v>0</v>
      </c>
      <c r="L117" s="268">
        <f t="shared" si="46"/>
        <v>1800</v>
      </c>
      <c r="M117" s="203">
        <f t="shared" si="46"/>
        <v>1800</v>
      </c>
      <c r="N117" s="292">
        <f t="shared" si="46"/>
        <v>0</v>
      </c>
      <c r="O117" s="279"/>
    </row>
    <row r="118" spans="1:15" ht="57" thickBot="1">
      <c r="A118" s="237">
        <v>55</v>
      </c>
      <c r="B118" s="280"/>
      <c r="C118" s="83" t="s">
        <v>117</v>
      </c>
      <c r="D118" s="294" t="s">
        <v>118</v>
      </c>
      <c r="E118" s="276"/>
      <c r="F118" s="277"/>
      <c r="G118" s="278"/>
      <c r="H118" s="86">
        <f>I118+J118</f>
        <v>1800</v>
      </c>
      <c r="I118" s="86">
        <v>1800</v>
      </c>
      <c r="J118" s="88">
        <v>0</v>
      </c>
      <c r="K118" s="255">
        <f>L118-H118</f>
        <v>0</v>
      </c>
      <c r="L118" s="166">
        <f>M118+N118</f>
        <v>1800</v>
      </c>
      <c r="M118" s="167">
        <v>1800</v>
      </c>
      <c r="N118" s="168">
        <v>0</v>
      </c>
      <c r="O118" s="259"/>
    </row>
    <row r="119" spans="1:15" s="7" customFormat="1" ht="40.5" customHeight="1">
      <c r="A119" s="313" t="s">
        <v>123</v>
      </c>
      <c r="B119" s="313"/>
      <c r="C119" s="313"/>
      <c r="D119" s="313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</row>
    <row r="120" spans="1:25" s="7" customFormat="1" ht="45.75" customHeight="1">
      <c r="A120" s="8"/>
      <c r="B120" s="8"/>
      <c r="C120" s="8"/>
      <c r="D120" s="8"/>
      <c r="E120" s="8"/>
      <c r="F120" s="8"/>
      <c r="G120" s="8"/>
      <c r="H120" s="260"/>
      <c r="J120" s="314"/>
      <c r="K120" s="314"/>
      <c r="L120" s="314"/>
      <c r="M120" s="314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  <c r="Y120" s="315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5" ht="12.75">
      <c r="G202" s="257"/>
      <c r="K202" s="258"/>
      <c r="O202" s="259"/>
    </row>
    <row r="203" spans="7:15" ht="12.75">
      <c r="G203" s="257"/>
      <c r="K203" s="258"/>
      <c r="O203" s="259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spans="7:11" ht="12.75">
      <c r="G219" s="257"/>
      <c r="K219" s="258"/>
    </row>
    <row r="220" spans="7:11" ht="12.75">
      <c r="G220" s="257"/>
      <c r="K220" s="258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  <row r="715" ht="12.75">
      <c r="G715" s="257"/>
    </row>
    <row r="716" ht="12.75">
      <c r="G716" s="257"/>
    </row>
  </sheetData>
  <mergeCells count="27">
    <mergeCell ref="L2:N2"/>
    <mergeCell ref="A109:C109"/>
    <mergeCell ref="A119:O119"/>
    <mergeCell ref="J120:M120"/>
    <mergeCell ref="N120:Y120"/>
    <mergeCell ref="A9:E9"/>
    <mergeCell ref="A10:C10"/>
    <mergeCell ref="A11:C11"/>
    <mergeCell ref="A81:C81"/>
    <mergeCell ref="L5:N5"/>
    <mergeCell ref="O5:O7"/>
    <mergeCell ref="H6:H7"/>
    <mergeCell ref="I6:J6"/>
    <mergeCell ref="L6:L7"/>
    <mergeCell ref="M6:N6"/>
    <mergeCell ref="F5:F7"/>
    <mergeCell ref="G5:G7"/>
    <mergeCell ref="H5:J5"/>
    <mergeCell ref="K5:K7"/>
    <mergeCell ref="A5:A7"/>
    <mergeCell ref="B5:B7"/>
    <mergeCell ref="C5:C7"/>
    <mergeCell ref="D5:D7"/>
    <mergeCell ref="A3:N3"/>
    <mergeCell ref="I4:J4"/>
    <mergeCell ref="K4:N4"/>
    <mergeCell ref="O4:AB4"/>
  </mergeCells>
  <printOptions/>
  <pageMargins left="0.75" right="0.75" top="1" bottom="1" header="0.5" footer="0.5"/>
  <pageSetup fitToHeight="0" fitToWidth="1" horizontalDpi="600" verticalDpi="600" orientation="landscape" paperSize="9" scale="85" r:id="rId3"/>
  <headerFooter alignWithMargins="0">
    <oddHeader xml:space="preserve">&amp;R. </oddHeader>
    <oddFooter>&amp;CStrona &amp;P z &amp;N</oddFooter>
  </headerFooter>
  <rowBreaks count="2" manualBreakCount="2">
    <brk id="17" max="14" man="1"/>
    <brk id="75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ANNA NOWAK</cp:lastModifiedBy>
  <cp:lastPrinted>2007-05-23T12:13:14Z</cp:lastPrinted>
  <dcterms:created xsi:type="dcterms:W3CDTF">2007-03-14T10:33:35Z</dcterms:created>
  <dcterms:modified xsi:type="dcterms:W3CDTF">2007-05-24T10:53:55Z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