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Załącznik Nr 1" sheetId="1" r:id="rId1"/>
    <sheet name="Arkusz1" sheetId="2" state="hidden" r:id="rId2"/>
    <sheet name="Arkusz3" sheetId="3" state="hidden" r:id="rId3"/>
  </sheets>
  <definedNames>
    <definedName name="_xlnm.Print_Titles" localSheetId="0">'Załącznik Nr 1'!$9:$12</definedName>
  </definedNames>
  <calcPr fullCalcOnLoad="1"/>
</workbook>
</file>

<file path=xl/sharedStrings.xml><?xml version="1.0" encoding="utf-8"?>
<sst xmlns="http://schemas.openxmlformats.org/spreadsheetml/2006/main" count="267" uniqueCount="169">
  <si>
    <t>Załącznik Nr  1</t>
  </si>
  <si>
    <t>w tym:</t>
  </si>
  <si>
    <t>Wyszczególnienie</t>
  </si>
  <si>
    <t>wykonanie</t>
  </si>
  <si>
    <t>Dz</t>
  </si>
  <si>
    <t>Rozdz</t>
  </si>
  <si>
    <t>§</t>
  </si>
  <si>
    <t>ogółem</t>
  </si>
  <si>
    <t xml:space="preserve">zlecone </t>
  </si>
  <si>
    <t>010</t>
  </si>
  <si>
    <t>ROLNICTWO  I  ŁOWIECTWO</t>
  </si>
  <si>
    <t>01010</t>
  </si>
  <si>
    <t xml:space="preserve"> Infrastruktura wodociągowa i sanitacyjna wsi</t>
  </si>
  <si>
    <t xml:space="preserve"> </t>
  </si>
  <si>
    <t>01095</t>
  </si>
  <si>
    <t>Pozostała działalność</t>
  </si>
  <si>
    <t>0690</t>
  </si>
  <si>
    <t>GOSPODARKA  MIESZKANIOWA</t>
  </si>
  <si>
    <t>Różne jednostki obsługi gospodarki mieszkaniowej i komunalnej</t>
  </si>
  <si>
    <t>0750</t>
  </si>
  <si>
    <t>Dochody z najmu i dzierżawy składników majątkowych Skarbu Państwa lub jednostek samorządu terytorialnego oraz innych umów o podobnym charakterze</t>
  </si>
  <si>
    <t>0920</t>
  </si>
  <si>
    <t>Pozostałe odsetki</t>
  </si>
  <si>
    <t>0970</t>
  </si>
  <si>
    <t>Wpływy z różnych dochodów ( zwroty refaktur za rok ub)</t>
  </si>
  <si>
    <t>Gospodarka gruntami i nieruchomościami</t>
  </si>
  <si>
    <t>0470</t>
  </si>
  <si>
    <t>Wpływy z opłat za zarząd, użytkowanie i użytkowanie wieczyste nieruchomości</t>
  </si>
  <si>
    <t>0490</t>
  </si>
  <si>
    <t>0760</t>
  </si>
  <si>
    <t>Wpływy z tytułu przekształcenia prawa użytkowania  wieczystego przysługującego osobom fizyczn. w prawo własności</t>
  </si>
  <si>
    <t>Wpływy z różnych dochodów</t>
  </si>
  <si>
    <t>ADMINISTRACJA  PUBLICZNA</t>
  </si>
  <si>
    <t>Urzędy wojewódzkie</t>
  </si>
  <si>
    <t>Dotacje celowe otrzymane z budżetu państwa na realizację zadań bieżących z zakresu administracji rządowej oraz innych zadań zleconych gminie ustawami</t>
  </si>
  <si>
    <t xml:space="preserve">Dochody jednostek samorządu terytorialnego związane z realizacją zadań z zakresu administracji rządowej oraz innych zadań zleconych ustawami </t>
  </si>
  <si>
    <t xml:space="preserve">Urzędy gmin </t>
  </si>
  <si>
    <t>Wpływy z różnych dochodów (wynagr. dla płatnika z U.Skarb)</t>
  </si>
  <si>
    <t>0830</t>
  </si>
  <si>
    <t>Wpływy z usług (ogłoszenia w gazecie babickiej)</t>
  </si>
  <si>
    <t>URZĘDY NACZELNYCH ORGANÓW WŁADZY PAŃSTWOWEJ, KONTROLI I OCHRONY PRAWA ORAZ SĄDOWNICTWA</t>
  </si>
  <si>
    <t>Urzędy naczelnych organów władzy państwowej, kontroli i ochrony prawa</t>
  </si>
  <si>
    <t>Dotacje celowe otrzymane z budżetu państwa na realizację zadań bieżących z zakresu administracji rządowej oraz innych zadań zleconych gminie  ustawami</t>
  </si>
  <si>
    <t>OBRONA  NARODOWA</t>
  </si>
  <si>
    <t>Pozostałe wydatki obronne</t>
  </si>
  <si>
    <t>BEZPIECZEŃSTWO PUBLICZNE I OCHRONA PRZECIWPOŻAROWA</t>
  </si>
  <si>
    <t>Obrona cywilna</t>
  </si>
  <si>
    <t>DOCHODY OD OSÓB PRAWNYCH, OD OSÓB FIZYCZNYCH I OD INNYCH JEDNOSTEK NIE POSIADAJĄCYCH OSOBOWOŚCI PRAWNEJ ORAZ WYDATKI  ZWIĄZANE Z  ICH POBOREM</t>
  </si>
  <si>
    <t>Wpływy z podatku dochodowego od osób fizycznych</t>
  </si>
  <si>
    <t>0350</t>
  </si>
  <si>
    <t>Podatek od działalności gospodarczej osób fizycznych, opłacany w formie karty podatkowej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</si>
  <si>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</si>
  <si>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</si>
  <si>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</si>
  <si>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</si>
  <si>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</si>
  <si>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</si>
  <si>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</si>
  <si>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</si>
  <si>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0360</t>
  </si>
  <si>
    <t>Podatek od spadków i darowizn</t>
  </si>
  <si>
    <t>0370</t>
  </si>
  <si>
    <t>Podatek od posiadania psów</t>
  </si>
  <si>
    <t>0430</t>
  </si>
  <si>
    <t>Wpływy z oplaty targowej</t>
  </si>
  <si>
    <t>0450</t>
  </si>
  <si>
    <t>Wpływy z opłaty administracyjnej za czynności urzędowe</t>
  </si>
  <si>
    <t>0500</t>
  </si>
  <si>
    <t>Podatek od czynności cywilno prawnych</t>
  </si>
  <si>
    <t>0910</t>
  </si>
  <si>
    <t>Odsetki od nieterminowych wpłat z tytułu podatków i opłat</t>
  </si>
  <si>
    <t>Wpływy z opłaty skarbowej</t>
  </si>
  <si>
    <t>0410</t>
  </si>
  <si>
    <t>0480</t>
  </si>
  <si>
    <t>Wpływy z opłat za zezwolenie na sprzedaż alkoholu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</si>
  <si>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</si>
  <si>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</si>
  <si>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</si>
  <si>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</si>
  <si>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</si>
  <si>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RÓŻNE  ROZLICZENIA</t>
  </si>
  <si>
    <t>Część oświatowa subwencji ogólnej dla jednostek samorządu terytorialnego</t>
  </si>
  <si>
    <t>Subwencje ogólne z budżetu państwa</t>
  </si>
  <si>
    <t>Różne rozliczenia finansowe</t>
  </si>
  <si>
    <t xml:space="preserve"> Pozostałe odsetki</t>
  </si>
  <si>
    <t>OŚWIATA I WYCHOWANIE</t>
  </si>
  <si>
    <t>Szkoły podstawowe</t>
  </si>
  <si>
    <t xml:space="preserve">Przedszkole </t>
  </si>
  <si>
    <t>Wpływy z usług</t>
  </si>
  <si>
    <t>Gimnazja</t>
  </si>
  <si>
    <t>Wpływy z usług     ( za obiady)</t>
  </si>
  <si>
    <t>Zespoły ekonomiczno-administracyjn</t>
  </si>
  <si>
    <t>Pomoc społeczna</t>
  </si>
  <si>
    <t>Składki na ubezpieczenie zdrowotne opłacane za osoby pobierające niektóre świadczenia z pomocy społecznej</t>
  </si>
  <si>
    <t>Zasiłki i pomoc w naturze oraz składki na ubezpieczenie społeczne</t>
  </si>
  <si>
    <t>Ośrodki pomocy społecznej</t>
  </si>
  <si>
    <t>GOSPODARKA KOMUNALNA I OCHRONA ŚRODOWISKA</t>
  </si>
  <si>
    <t>Oświetlenie ulic, placów i dróg</t>
  </si>
  <si>
    <t>KULTURA I OCHRONA DZIEDZICTWA NARODOWEGO</t>
  </si>
  <si>
    <t>Wpływy z usług (wpłaty za zajęcia plastyczne i tkackie)</t>
  </si>
  <si>
    <t>OGÓŁEM  DOCHODY</t>
  </si>
  <si>
    <t>Przychody i rozchody związane z finansowaniem niedoboru i rozdysponowaniem nadwyżki budżetowej</t>
  </si>
  <si>
    <t>Przychody z innych rozliczeń krajowych (wolnych środków na rachunku bankowym pochodzących z pożyczek z lat ubiegłych po potrąceniu spłat pożyczek przypadających w danym roku)</t>
  </si>
  <si>
    <t>Nadwyżki z lat ubiegłych</t>
  </si>
  <si>
    <t>Przychody z zaciągniętych pożyczek i kredytów na rynku krajowym</t>
  </si>
  <si>
    <t>Łącznie przychody i dochody</t>
  </si>
  <si>
    <t>`</t>
  </si>
  <si>
    <t>Wpływy z usług (ksero,ogł.na tabl.oglosz)</t>
  </si>
  <si>
    <t>Wpływy z opłat lokalnych pobieranych przez jednostki samorządu terytorial. na podstawie odrębnych ustaw (opłaty za wpis do ewid. działalności gospodar. i zmiany we wpisie)</t>
  </si>
  <si>
    <t>Świadczenia rodzinne oraz składki na ubezpieczenia emerytalne i rentowe z ubezpieczenia społecznego</t>
  </si>
  <si>
    <t>Dotacje cel. otrzym. z budżetu państwa na realiz. zadań bież. z zakresu adm. rządowej oraz innych zadań zlec. gminie ustawami</t>
  </si>
  <si>
    <t>Doch. z najmu i dzierżawy skład. majątk. Skarbu Państwa lub jedn. samorz. teryt. oraz innych umów o podob. charak.</t>
  </si>
  <si>
    <t>I</t>
  </si>
  <si>
    <t>II</t>
  </si>
  <si>
    <t>III</t>
  </si>
  <si>
    <t>Wpływy z podatku rolnego, podatku leśnego, podatku od czynności cywilnoprawnych,  podatków i opłat lokalnych od osób prawnych i innych jednostek organizacyjnych</t>
  </si>
  <si>
    <t>Wpływy z podatku rolnego, podatku leśnego, podatku od spadku i darowizn,podatku od czynnosci cywilnoprawnych oraz podatkow i opłat lokalnych od osób fizycznych</t>
  </si>
  <si>
    <t>Wpływy z innych opłat  stanowiących dochody jednostek samorządu terytorialnego na podstawie ustaw</t>
  </si>
  <si>
    <t xml:space="preserve">Środki na dofinansowanie własnych inwestycji gmin , pozyskane z innych źródeł </t>
  </si>
  <si>
    <t>Wpływy z innych opłat pobier. przez jednostki samorządu terytorialnego na podstawie odrębnych ustaw    (renty planistyczne,opłaty adiacenckie,)</t>
  </si>
  <si>
    <t>Środki na dofinansowanie własnych inwestycji gmin , pozyskane z innych źródeł  (środki ludn)</t>
  </si>
  <si>
    <t>pożyczka z WFOŚiGW</t>
  </si>
  <si>
    <t>Drogi publiczne gminne</t>
  </si>
  <si>
    <t>TRANSPORT I ŁĄCZNOŚĆ</t>
  </si>
  <si>
    <t>SPRAWOZDANIE Z WYKONANIA DOCHODÓW GMINY</t>
  </si>
  <si>
    <t>Wójta Gminy Stare Babice</t>
  </si>
  <si>
    <t>Plan wg</t>
  </si>
  <si>
    <t>uchwały na</t>
  </si>
  <si>
    <t>Plan po</t>
  </si>
  <si>
    <t>zmianach</t>
  </si>
  <si>
    <t>zadania</t>
  </si>
  <si>
    <t>Dochody -</t>
  </si>
  <si>
    <t>%</t>
  </si>
  <si>
    <t>7 : 6</t>
  </si>
  <si>
    <t>0870</t>
  </si>
  <si>
    <t>Przychody z zaciągniętych pożyczek na finansowanie zadań realizowanych z udziałem środków pochodzących z Unii Europejskiej</t>
  </si>
  <si>
    <t>Wpływy za sprzedaży składników majątkowych</t>
  </si>
  <si>
    <t>Edukacyjna opieka wychowawcza</t>
  </si>
  <si>
    <t>Pomoc materialna dla uczniów</t>
  </si>
  <si>
    <t>0960</t>
  </si>
  <si>
    <t>Otrzymane spadki, zapisy i darowizny w postaci pieniężnej</t>
  </si>
  <si>
    <t>Dotacje celowe  otrzym. z budżetu państwa na realizację własnych zadań bieżących gmin</t>
  </si>
  <si>
    <t>Biblioteki</t>
  </si>
  <si>
    <t>Dotacje celowe przekazane z budżetu państwa na zadania bieżące realizowane przez gminę na podstawie porozumień z organami administracji rządowej</t>
  </si>
  <si>
    <t>Wpływy z opłat różnych</t>
  </si>
  <si>
    <t>Wpływy z różnych opłat (Opłaty za SIWZ,koszty egezekucji - podatkowe, prowizje ze znaków skarbowych)</t>
  </si>
  <si>
    <t>Dotacje celowe  otrzym. z budżetu państwa na realizację  własnych zadań bieżących gmin</t>
  </si>
  <si>
    <t>ZA  2006 ROK</t>
  </si>
  <si>
    <t>2006 r.</t>
  </si>
  <si>
    <t>Dotacje celowe przekazane z budżetu państwa na realizację zadań bieżących  z zakresu administarcji rządowej oraz innych zadań zleconych gminom</t>
  </si>
  <si>
    <t>Wpływy z tytułu pomocy finansowej udzielanej między jednostkami samorządu terytorialnego na dofinansowanie własnych zadań inwestycyjnych i zakupów inwetycyjnych</t>
  </si>
  <si>
    <t>0770</t>
  </si>
  <si>
    <t>Wpływy z tytułu odpłatnego nabycia prawa własności oraz z prawa użytkowania wieczystego nieruchomości</t>
  </si>
  <si>
    <t>Wpływy ze sprzedaży składników majątkowych</t>
  </si>
  <si>
    <t>6300</t>
  </si>
  <si>
    <t>Wybory do rad gmin, rad powiatów i sejmików województw, wybory wójtów, burmistrzów i prezydentów miast oraz referenda gminne, powiatowe i wojewódzkie</t>
  </si>
  <si>
    <t>Rekompensaty utraconych dochodów w podatkach i opłatach lokalnych</t>
  </si>
  <si>
    <t>Dotacje otrzymane z funduszy celowych na finansowanie lub dofinansowanie kosztów realizacji inwestycji i zakupów inwestycyjnych jednostek sektora finansów publicznych</t>
  </si>
  <si>
    <t>Dotacje celowe otrzymane z gminy na zadania bieżące realizowane na podstawie porozumień (umów) między jednostkami samorządu terytoraialnego</t>
  </si>
  <si>
    <t>Wpływy z dochodów różnych</t>
  </si>
  <si>
    <t>Usuwanie klęsk zywiołowych</t>
  </si>
  <si>
    <t>Wpływy ze zwrotu dotacji wykorzystanych niezgodnie z przeznaczeniem lub pobranych w nadmiernej wysokości</t>
  </si>
  <si>
    <t>Usługi opiekuńcze i specjalistyczne usługi opiekuńcze</t>
  </si>
  <si>
    <t>Środki na dofinansowanie własnych inwestycji gmin( związków gmin), powiatów( związków powiatów), samorzadów województw , pozyskane z innych źródeł</t>
  </si>
  <si>
    <t>0580</t>
  </si>
  <si>
    <t>Grzywny i inne kary pieniężne od osób prawnych i innych jednostek organizacyjnych</t>
  </si>
  <si>
    <t>Ochotnicze straże pożarne</t>
  </si>
  <si>
    <t>z dnia 19 marca 2007 r.</t>
  </si>
  <si>
    <t>Do Zarządzenia Nr  22/07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</si>
</sst>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</numFmts>
  <fonts count="27">
    <font>
      <sz val="10"/>
      <name val="Arial CE"/>
      <family val="0"/>
    </font>
    <font>
      <sz val="12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b/>
      <sz val="12"/>
      <name val="Arial CE"/>
      <family val="0"/>
    </font>
    <font>
      <b/>
      <sz val="12"/>
      <name val="Times New Roman CE"/>
      <family val="1"/>
    </font>
    <font>
      <sz val="14"/>
      <name val="Times New Roman CE"/>
      <family val="1"/>
    </font>
    <font>
      <b/>
      <sz val="8"/>
      <name val="Times New Roman CE"/>
      <family val="1"/>
    </font>
    <font>
      <b/>
      <sz val="9"/>
      <name val="Times New Roman CE"/>
      <family val="1"/>
    </font>
    <font>
      <b/>
      <sz val="11"/>
      <name val="Times New Roman CE"/>
      <family val="0"/>
    </font>
    <font>
      <i/>
      <sz val="11"/>
      <name val="Times New Roman CE"/>
      <family val="1"/>
    </font>
    <font>
      <i/>
      <sz val="10"/>
      <name val="Times New Roman CE"/>
      <family val="1"/>
    </font>
    <font>
      <sz val="11"/>
      <name val="Times New Roman CE"/>
      <family val="1"/>
    </font>
    <font>
      <i/>
      <sz val="10"/>
      <name val="Arial CE"/>
      <family val="0"/>
    </font>
    <font>
      <b/>
      <sz val="10"/>
      <name val="Arial CE"/>
      <family val="0"/>
    </font>
    <font>
      <sz val="11"/>
      <name val="Arial CE"/>
      <family val="0"/>
    </font>
    <font>
      <b/>
      <i/>
      <sz val="11"/>
      <name val="Times New Roman CE"/>
      <family val="1"/>
    </font>
    <font>
      <b/>
      <i/>
      <sz val="10"/>
      <name val="Times New Roman CE"/>
      <family val="1"/>
    </font>
    <font>
      <b/>
      <i/>
      <sz val="11"/>
      <name val="Arial CE"/>
      <family val="0"/>
    </font>
    <font>
      <b/>
      <i/>
      <sz val="10"/>
      <name val="Arial CE"/>
      <family val="0"/>
    </font>
    <font>
      <b/>
      <i/>
      <sz val="12"/>
      <name val="Times New Roman CE"/>
      <family val="0"/>
    </font>
    <font>
      <sz val="9"/>
      <name val="Times New Roman CE"/>
      <family val="1"/>
    </font>
    <font>
      <sz val="9"/>
      <name val="Arial CE"/>
      <family val="0"/>
    </font>
    <font>
      <b/>
      <sz val="14"/>
      <name val="Times New Roman CE"/>
      <family val="1"/>
    </font>
    <font>
      <sz val="8"/>
      <name val="Times New Roman CE"/>
      <family val="1"/>
    </font>
    <font>
      <sz val="8"/>
      <name val="Arial CE"/>
      <family val="0"/>
    </font>
    <font>
      <b/>
      <i/>
      <sz val="9"/>
      <name val="Times New Roman CE"/>
      <family val="1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55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1" fontId="6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13" fillId="0" borderId="0" xfId="0" applyFont="1" applyAlignment="1">
      <alignment wrapText="1" shrinkToFit="1"/>
    </xf>
    <xf numFmtId="0" fontId="12" fillId="0" borderId="11" xfId="0" applyFont="1" applyBorder="1" applyAlignment="1">
      <alignment horizontal="center"/>
    </xf>
    <xf numFmtId="3" fontId="12" fillId="0" borderId="11" xfId="0" applyNumberFormat="1" applyFont="1" applyBorder="1" applyAlignment="1">
      <alignment horizontal="right"/>
    </xf>
    <xf numFmtId="0" fontId="13" fillId="0" borderId="0" xfId="0" applyFont="1" applyAlignment="1">
      <alignment/>
    </xf>
    <xf numFmtId="0" fontId="12" fillId="0" borderId="12" xfId="0" applyFont="1" applyBorder="1" applyAlignment="1">
      <alignment horizontal="center"/>
    </xf>
    <xf numFmtId="0" fontId="12" fillId="0" borderId="11" xfId="0" applyFont="1" applyBorder="1" applyAlignment="1">
      <alignment/>
    </xf>
    <xf numFmtId="0" fontId="12" fillId="0" borderId="11" xfId="0" applyFont="1" applyBorder="1" applyAlignment="1" quotePrefix="1">
      <alignment horizontal="center"/>
    </xf>
    <xf numFmtId="49" fontId="2" fillId="0" borderId="11" xfId="0" applyNumberFormat="1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9" fillId="2" borderId="1" xfId="0" applyFont="1" applyFill="1" applyBorder="1" applyAlignment="1">
      <alignment horizontal="center"/>
    </xf>
    <xf numFmtId="0" fontId="9" fillId="2" borderId="2" xfId="0" applyFont="1" applyFill="1" applyBorder="1" applyAlignment="1">
      <alignment/>
    </xf>
    <xf numFmtId="0" fontId="9" fillId="2" borderId="2" xfId="0" applyFont="1" applyFill="1" applyBorder="1" applyAlignment="1">
      <alignment horizontal="center"/>
    </xf>
    <xf numFmtId="3" fontId="9" fillId="2" borderId="2" xfId="0" applyNumberFormat="1" applyFont="1" applyFill="1" applyBorder="1" applyAlignment="1">
      <alignment horizontal="right"/>
    </xf>
    <xf numFmtId="0" fontId="14" fillId="0" borderId="0" xfId="0" applyFont="1" applyAlignment="1">
      <alignment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/>
    </xf>
    <xf numFmtId="0" fontId="12" fillId="0" borderId="15" xfId="0" applyFont="1" applyBorder="1" applyAlignment="1" quotePrefix="1">
      <alignment horizontal="center"/>
    </xf>
    <xf numFmtId="3" fontId="12" fillId="0" borderId="15" xfId="0" applyNumberFormat="1" applyFont="1" applyBorder="1" applyAlignment="1">
      <alignment horizontal="right"/>
    </xf>
    <xf numFmtId="0" fontId="10" fillId="0" borderId="14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3" xfId="0" applyFont="1" applyBorder="1" applyAlignment="1">
      <alignment/>
    </xf>
    <xf numFmtId="0" fontId="12" fillId="0" borderId="13" xfId="0" applyFont="1" applyBorder="1" applyAlignment="1" quotePrefix="1">
      <alignment horizontal="center"/>
    </xf>
    <xf numFmtId="3" fontId="12" fillId="0" borderId="13" xfId="0" applyNumberFormat="1" applyFont="1" applyBorder="1" applyAlignment="1">
      <alignment horizontal="right"/>
    </xf>
    <xf numFmtId="49" fontId="12" fillId="0" borderId="15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left" vertical="top" wrapText="1"/>
    </xf>
    <xf numFmtId="0" fontId="12" fillId="0" borderId="17" xfId="0" applyFont="1" applyBorder="1" applyAlignment="1" quotePrefix="1">
      <alignment horizontal="center"/>
    </xf>
    <xf numFmtId="3" fontId="0" fillId="0" borderId="17" xfId="0" applyNumberFormat="1" applyFont="1" applyBorder="1" applyAlignment="1">
      <alignment/>
    </xf>
    <xf numFmtId="3" fontId="12" fillId="0" borderId="9" xfId="0" applyNumberFormat="1" applyFont="1" applyBorder="1" applyAlignment="1">
      <alignment horizontal="right"/>
    </xf>
    <xf numFmtId="3" fontId="0" fillId="0" borderId="18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12" fillId="0" borderId="15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17" xfId="0" applyFont="1" applyBorder="1" applyAlignment="1">
      <alignment/>
    </xf>
    <xf numFmtId="3" fontId="12" fillId="0" borderId="17" xfId="0" applyNumberFormat="1" applyFont="1" applyBorder="1" applyAlignment="1">
      <alignment horizontal="right" wrapText="1"/>
    </xf>
    <xf numFmtId="49" fontId="12" fillId="0" borderId="17" xfId="0" applyNumberFormat="1" applyFont="1" applyBorder="1" applyAlignment="1">
      <alignment horizontal="center"/>
    </xf>
    <xf numFmtId="3" fontId="12" fillId="0" borderId="17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10" fillId="0" borderId="13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2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2" xfId="0" applyFont="1" applyFill="1" applyBorder="1" applyAlignment="1">
      <alignment horizontal="center"/>
    </xf>
    <xf numFmtId="3" fontId="3" fillId="3" borderId="2" xfId="0" applyNumberFormat="1" applyFont="1" applyFill="1" applyBorder="1" applyAlignment="1">
      <alignment horizontal="right"/>
    </xf>
    <xf numFmtId="3" fontId="3" fillId="2" borderId="2" xfId="0" applyNumberFormat="1" applyFont="1" applyFill="1" applyBorder="1" applyAlignment="1">
      <alignment horizontal="right"/>
    </xf>
    <xf numFmtId="3" fontId="10" fillId="0" borderId="20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3" fontId="12" fillId="0" borderId="20" xfId="0" applyNumberFormat="1" applyFont="1" applyBorder="1" applyAlignment="1">
      <alignment horizontal="right"/>
    </xf>
    <xf numFmtId="3" fontId="12" fillId="0" borderId="21" xfId="0" applyNumberFormat="1" applyFont="1" applyBorder="1" applyAlignment="1">
      <alignment horizontal="right"/>
    </xf>
    <xf numFmtId="3" fontId="12" fillId="0" borderId="18" xfId="0" applyNumberFormat="1" applyFont="1" applyBorder="1" applyAlignment="1">
      <alignment horizontal="right"/>
    </xf>
    <xf numFmtId="0" fontId="12" fillId="0" borderId="5" xfId="0" applyFont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9" fillId="2" borderId="23" xfId="0" applyFont="1" applyFill="1" applyBorder="1" applyAlignment="1">
      <alignment/>
    </xf>
    <xf numFmtId="0" fontId="9" fillId="2" borderId="24" xfId="0" applyFont="1" applyFill="1" applyBorder="1" applyAlignment="1">
      <alignment horizontal="center"/>
    </xf>
    <xf numFmtId="3" fontId="9" fillId="2" borderId="25" xfId="0" applyNumberFormat="1" applyFont="1" applyFill="1" applyBorder="1" applyAlignment="1">
      <alignment horizontal="right"/>
    </xf>
    <xf numFmtId="3" fontId="12" fillId="0" borderId="17" xfId="0" applyNumberFormat="1" applyFont="1" applyFill="1" applyBorder="1" applyAlignment="1">
      <alignment horizontal="right"/>
    </xf>
    <xf numFmtId="0" fontId="16" fillId="2" borderId="2" xfId="0" applyFont="1" applyFill="1" applyBorder="1" applyAlignment="1">
      <alignment/>
    </xf>
    <xf numFmtId="3" fontId="10" fillId="0" borderId="11" xfId="0" applyNumberFormat="1" applyFont="1" applyBorder="1" applyAlignment="1">
      <alignment horizontal="right"/>
    </xf>
    <xf numFmtId="0" fontId="10" fillId="0" borderId="17" xfId="0" applyFont="1" applyBorder="1" applyAlignment="1">
      <alignment/>
    </xf>
    <xf numFmtId="0" fontId="12" fillId="0" borderId="6" xfId="0" applyFont="1" applyBorder="1" applyAlignment="1">
      <alignment/>
    </xf>
    <xf numFmtId="0" fontId="12" fillId="0" borderId="6" xfId="0" applyFont="1" applyBorder="1" applyAlignment="1" quotePrefix="1">
      <alignment horizontal="center"/>
    </xf>
    <xf numFmtId="0" fontId="13" fillId="0" borderId="0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5" xfId="0" applyFont="1" applyBorder="1" applyAlignment="1">
      <alignment/>
    </xf>
    <xf numFmtId="3" fontId="12" fillId="0" borderId="6" xfId="0" applyNumberFormat="1" applyFont="1" applyBorder="1" applyAlignment="1">
      <alignment horizontal="right"/>
    </xf>
    <xf numFmtId="0" fontId="10" fillId="0" borderId="11" xfId="0" applyFont="1" applyBorder="1" applyAlignment="1">
      <alignment/>
    </xf>
    <xf numFmtId="0" fontId="14" fillId="0" borderId="0" xfId="0" applyFont="1" applyBorder="1" applyAlignment="1">
      <alignment/>
    </xf>
    <xf numFmtId="0" fontId="9" fillId="0" borderId="16" xfId="0" applyFont="1" applyFill="1" applyBorder="1" applyAlignment="1">
      <alignment horizontal="center"/>
    </xf>
    <xf numFmtId="0" fontId="16" fillId="0" borderId="13" xfId="0" applyFont="1" applyFill="1" applyBorder="1" applyAlignment="1">
      <alignment/>
    </xf>
    <xf numFmtId="3" fontId="12" fillId="0" borderId="26" xfId="0" applyNumberFormat="1" applyFont="1" applyFill="1" applyBorder="1" applyAlignment="1">
      <alignment horizontal="right"/>
    </xf>
    <xf numFmtId="0" fontId="12" fillId="0" borderId="8" xfId="0" applyFont="1" applyBorder="1" applyAlignment="1">
      <alignment horizontal="center"/>
    </xf>
    <xf numFmtId="3" fontId="3" fillId="2" borderId="27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9" fillId="2" borderId="2" xfId="0" applyFont="1" applyFill="1" applyBorder="1" applyAlignment="1" quotePrefix="1">
      <alignment horizontal="center"/>
    </xf>
    <xf numFmtId="49" fontId="9" fillId="0" borderId="14" xfId="0" applyNumberFormat="1" applyFont="1" applyBorder="1" applyAlignment="1">
      <alignment horizontal="center"/>
    </xf>
    <xf numFmtId="1" fontId="9" fillId="0" borderId="15" xfId="0" applyNumberFormat="1" applyFont="1" applyBorder="1" applyAlignment="1">
      <alignment/>
    </xf>
    <xf numFmtId="0" fontId="9" fillId="0" borderId="15" xfId="0" applyFont="1" applyBorder="1" applyAlignment="1">
      <alignment horizontal="center"/>
    </xf>
    <xf numFmtId="3" fontId="3" fillId="0" borderId="15" xfId="0" applyNumberFormat="1" applyFont="1" applyBorder="1" applyAlignment="1">
      <alignment horizontal="right"/>
    </xf>
    <xf numFmtId="0" fontId="18" fillId="0" borderId="15" xfId="0" applyFont="1" applyBorder="1" applyAlignment="1">
      <alignment horizontal="center"/>
    </xf>
    <xf numFmtId="3" fontId="19" fillId="0" borderId="15" xfId="0" applyNumberFormat="1" applyFont="1" applyBorder="1" applyAlignment="1">
      <alignment/>
    </xf>
    <xf numFmtId="0" fontId="15" fillId="0" borderId="14" xfId="0" applyFont="1" applyBorder="1" applyAlignment="1">
      <alignment horizontal="center"/>
    </xf>
    <xf numFmtId="49" fontId="18" fillId="0" borderId="15" xfId="0" applyNumberFormat="1" applyFont="1" applyBorder="1" applyAlignment="1">
      <alignment horizontal="right"/>
    </xf>
    <xf numFmtId="0" fontId="15" fillId="0" borderId="19" xfId="0" applyFont="1" applyBorder="1" applyAlignment="1">
      <alignment horizontal="center"/>
    </xf>
    <xf numFmtId="49" fontId="18" fillId="0" borderId="17" xfId="0" applyNumberFormat="1" applyFont="1" applyBorder="1" applyAlignment="1">
      <alignment horizontal="right"/>
    </xf>
    <xf numFmtId="0" fontId="18" fillId="0" borderId="17" xfId="0" applyFont="1" applyBorder="1" applyAlignment="1">
      <alignment horizontal="center"/>
    </xf>
    <xf numFmtId="3" fontId="19" fillId="0" borderId="17" xfId="0" applyNumberFormat="1" applyFont="1" applyBorder="1" applyAlignment="1">
      <alignment/>
    </xf>
    <xf numFmtId="0" fontId="20" fillId="3" borderId="2" xfId="0" applyFont="1" applyFill="1" applyBorder="1" applyAlignment="1">
      <alignment/>
    </xf>
    <xf numFmtId="0" fontId="20" fillId="3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3" fontId="0" fillId="0" borderId="13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 horizontal="right"/>
    </xf>
    <xf numFmtId="0" fontId="10" fillId="0" borderId="15" xfId="0" applyFont="1" applyFill="1" applyBorder="1" applyAlignment="1">
      <alignment/>
    </xf>
    <xf numFmtId="49" fontId="2" fillId="0" borderId="17" xfId="0" applyNumberFormat="1" applyFont="1" applyBorder="1" applyAlignment="1">
      <alignment horizontal="left" vertical="top" wrapText="1"/>
    </xf>
    <xf numFmtId="0" fontId="2" fillId="0" borderId="15" xfId="0" applyFont="1" applyBorder="1" applyAlignment="1">
      <alignment horizontal="left" wrapText="1"/>
    </xf>
    <xf numFmtId="3" fontId="12" fillId="0" borderId="15" xfId="0" applyNumberFormat="1" applyFont="1" applyFill="1" applyBorder="1" applyAlignment="1">
      <alignment horizontal="right"/>
    </xf>
    <xf numFmtId="0" fontId="12" fillId="0" borderId="15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11" fillId="0" borderId="11" xfId="0" applyFont="1" applyBorder="1" applyAlignment="1">
      <alignment/>
    </xf>
    <xf numFmtId="0" fontId="2" fillId="0" borderId="11" xfId="0" applyFont="1" applyBorder="1" applyAlignment="1" quotePrefix="1">
      <alignment horizontal="center"/>
    </xf>
    <xf numFmtId="3" fontId="2" fillId="0" borderId="11" xfId="0" applyNumberFormat="1" applyFont="1" applyBorder="1" applyAlignment="1">
      <alignment horizontal="right"/>
    </xf>
    <xf numFmtId="3" fontId="2" fillId="0" borderId="15" xfId="0" applyNumberFormat="1" applyFont="1" applyBorder="1" applyAlignment="1">
      <alignment horizontal="right"/>
    </xf>
    <xf numFmtId="0" fontId="9" fillId="0" borderId="14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0" fontId="9" fillId="3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2" xfId="0" applyFont="1" applyFill="1" applyBorder="1" applyAlignment="1">
      <alignment/>
    </xf>
    <xf numFmtId="0" fontId="9" fillId="0" borderId="2" xfId="0" applyFont="1" applyFill="1" applyBorder="1" applyAlignment="1">
      <alignment horizontal="center"/>
    </xf>
    <xf numFmtId="3" fontId="3" fillId="0" borderId="27" xfId="0" applyNumberFormat="1" applyFont="1" applyFill="1" applyBorder="1" applyAlignment="1">
      <alignment horizontal="right"/>
    </xf>
    <xf numFmtId="0" fontId="3" fillId="2" borderId="1" xfId="0" applyFont="1" applyFill="1" applyBorder="1" applyAlignment="1" quotePrefix="1">
      <alignment horizontal="center"/>
    </xf>
    <xf numFmtId="0" fontId="3" fillId="2" borderId="2" xfId="0" applyFont="1" applyFill="1" applyBorder="1" applyAlignment="1">
      <alignment horizontal="left" wrapText="1"/>
    </xf>
    <xf numFmtId="0" fontId="24" fillId="0" borderId="0" xfId="0" applyFont="1" applyAlignment="1">
      <alignment/>
    </xf>
    <xf numFmtId="0" fontId="24" fillId="0" borderId="0" xfId="0" applyFont="1" applyAlignment="1">
      <alignment horizontal="right"/>
    </xf>
    <xf numFmtId="1" fontId="7" fillId="0" borderId="0" xfId="0" applyNumberFormat="1" applyFont="1" applyAlignment="1">
      <alignment horizontal="left"/>
    </xf>
    <xf numFmtId="0" fontId="24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7" fillId="2" borderId="2" xfId="0" applyFont="1" applyFill="1" applyBorder="1" applyAlignment="1">
      <alignment/>
    </xf>
    <xf numFmtId="0" fontId="16" fillId="0" borderId="16" xfId="0" applyFont="1" applyBorder="1" applyAlignment="1">
      <alignment horizontal="center"/>
    </xf>
    <xf numFmtId="0" fontId="16" fillId="4" borderId="13" xfId="0" applyFont="1" applyFill="1" applyBorder="1" applyAlignment="1">
      <alignment/>
    </xf>
    <xf numFmtId="0" fontId="16" fillId="0" borderId="31" xfId="0" applyFont="1" applyBorder="1" applyAlignment="1">
      <alignment horizontal="center"/>
    </xf>
    <xf numFmtId="0" fontId="16" fillId="4" borderId="32" xfId="0" applyFont="1" applyFill="1" applyBorder="1" applyAlignment="1">
      <alignment/>
    </xf>
    <xf numFmtId="0" fontId="16" fillId="0" borderId="1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6" fillId="4" borderId="17" xfId="0" applyFont="1" applyFill="1" applyBorder="1" applyAlignment="1">
      <alignment/>
    </xf>
    <xf numFmtId="0" fontId="16" fillId="0" borderId="17" xfId="0" applyFont="1" applyBorder="1" applyAlignment="1">
      <alignment horizontal="center"/>
    </xf>
    <xf numFmtId="3" fontId="17" fillId="0" borderId="17" xfId="0" applyNumberFormat="1" applyFont="1" applyBorder="1" applyAlignment="1">
      <alignment horizontal="right" wrapText="1"/>
    </xf>
    <xf numFmtId="0" fontId="16" fillId="0" borderId="14" xfId="0" applyFont="1" applyBorder="1" applyAlignment="1">
      <alignment horizontal="center"/>
    </xf>
    <xf numFmtId="0" fontId="16" fillId="4" borderId="15" xfId="0" applyFont="1" applyFill="1" applyBorder="1" applyAlignment="1">
      <alignment/>
    </xf>
    <xf numFmtId="0" fontId="16" fillId="0" borderId="15" xfId="0" applyFont="1" applyBorder="1" applyAlignment="1">
      <alignment horizontal="center"/>
    </xf>
    <xf numFmtId="3" fontId="16" fillId="0" borderId="15" xfId="0" applyNumberFormat="1" applyFont="1" applyBorder="1" applyAlignment="1">
      <alignment horizontal="right"/>
    </xf>
    <xf numFmtId="0" fontId="16" fillId="4" borderId="11" xfId="0" applyFont="1" applyFill="1" applyBorder="1" applyAlignment="1">
      <alignment/>
    </xf>
    <xf numFmtId="3" fontId="16" fillId="0" borderId="11" xfId="0" applyNumberFormat="1" applyFont="1" applyFill="1" applyBorder="1" applyAlignment="1">
      <alignment horizontal="right"/>
    </xf>
    <xf numFmtId="0" fontId="16" fillId="0" borderId="12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32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3" fontId="16" fillId="0" borderId="13" xfId="0" applyNumberFormat="1" applyFont="1" applyBorder="1" applyAlignment="1">
      <alignment horizontal="right"/>
    </xf>
    <xf numFmtId="3" fontId="16" fillId="0" borderId="13" xfId="0" applyNumberFormat="1" applyFont="1" applyFill="1" applyBorder="1" applyAlignment="1">
      <alignment horizontal="right"/>
    </xf>
    <xf numFmtId="3" fontId="17" fillId="0" borderId="32" xfId="0" applyNumberFormat="1" applyFont="1" applyBorder="1" applyAlignment="1">
      <alignment horizontal="right"/>
    </xf>
    <xf numFmtId="3" fontId="16" fillId="0" borderId="33" xfId="0" applyNumberFormat="1" applyFont="1" applyBorder="1" applyAlignment="1">
      <alignment horizontal="right"/>
    </xf>
    <xf numFmtId="3" fontId="9" fillId="0" borderId="20" xfId="0" applyNumberFormat="1" applyFont="1" applyBorder="1" applyAlignment="1">
      <alignment horizontal="right"/>
    </xf>
    <xf numFmtId="3" fontId="16" fillId="0" borderId="20" xfId="0" applyNumberFormat="1" applyFont="1" applyBorder="1" applyAlignment="1">
      <alignment horizontal="right"/>
    </xf>
    <xf numFmtId="3" fontId="17" fillId="0" borderId="15" xfId="0" applyNumberFormat="1" applyFont="1" applyBorder="1" applyAlignment="1">
      <alignment horizontal="right"/>
    </xf>
    <xf numFmtId="0" fontId="17" fillId="0" borderId="16" xfId="0" applyFont="1" applyFill="1" applyBorder="1" applyAlignment="1">
      <alignment horizontal="center"/>
    </xf>
    <xf numFmtId="0" fontId="17" fillId="4" borderId="13" xfId="0" applyFont="1" applyFill="1" applyBorder="1" applyAlignment="1">
      <alignment/>
    </xf>
    <xf numFmtId="0" fontId="17" fillId="0" borderId="13" xfId="0" applyFont="1" applyFill="1" applyBorder="1" applyAlignment="1">
      <alignment horizontal="center"/>
    </xf>
    <xf numFmtId="3" fontId="17" fillId="0" borderId="13" xfId="0" applyNumberFormat="1" applyFont="1" applyFill="1" applyBorder="1" applyAlignment="1">
      <alignment horizontal="right"/>
    </xf>
    <xf numFmtId="0" fontId="16" fillId="0" borderId="13" xfId="0" applyFont="1" applyBorder="1" applyAlignment="1" quotePrefix="1">
      <alignment horizontal="center"/>
    </xf>
    <xf numFmtId="0" fontId="16" fillId="0" borderId="11" xfId="0" applyFont="1" applyBorder="1" applyAlignment="1" quotePrefix="1">
      <alignment horizontal="center"/>
    </xf>
    <xf numFmtId="0" fontId="17" fillId="0" borderId="14" xfId="0" applyFont="1" applyBorder="1" applyAlignment="1">
      <alignment horizontal="center"/>
    </xf>
    <xf numFmtId="0" fontId="17" fillId="4" borderId="15" xfId="0" applyFont="1" applyFill="1" applyBorder="1" applyAlignment="1">
      <alignment/>
    </xf>
    <xf numFmtId="0" fontId="4" fillId="0" borderId="0" xfId="0" applyFont="1" applyAlignment="1">
      <alignment horizontal="left"/>
    </xf>
    <xf numFmtId="0" fontId="5" fillId="0" borderId="3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16" fillId="0" borderId="35" xfId="0" applyNumberFormat="1" applyFont="1" applyBorder="1" applyAlignment="1">
      <alignment horizontal="right"/>
    </xf>
    <xf numFmtId="0" fontId="3" fillId="0" borderId="11" xfId="0" applyFont="1" applyFill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1" fontId="3" fillId="0" borderId="29" xfId="0" applyNumberFormat="1" applyFont="1" applyBorder="1" applyAlignment="1">
      <alignment shrinkToFit="1"/>
    </xf>
    <xf numFmtId="1" fontId="3" fillId="0" borderId="34" xfId="0" applyNumberFormat="1" applyFont="1" applyBorder="1" applyAlignment="1">
      <alignment horizontal="center" shrinkToFit="1"/>
    </xf>
    <xf numFmtId="0" fontId="9" fillId="2" borderId="27" xfId="0" applyFont="1" applyFill="1" applyBorder="1" applyAlignment="1" quotePrefix="1">
      <alignment horizontal="center"/>
    </xf>
    <xf numFmtId="49" fontId="3" fillId="2" borderId="2" xfId="0" applyNumberFormat="1" applyFont="1" applyFill="1" applyBorder="1" applyAlignment="1">
      <alignment horizontal="left" vertical="top" wrapText="1"/>
    </xf>
    <xf numFmtId="0" fontId="16" fillId="0" borderId="14" xfId="0" applyFont="1" applyBorder="1" applyAlignment="1" quotePrefix="1">
      <alignment horizontal="center"/>
    </xf>
    <xf numFmtId="0" fontId="16" fillId="4" borderId="15" xfId="0" applyFont="1" applyFill="1" applyBorder="1" applyAlignment="1" quotePrefix="1">
      <alignment horizontal="right"/>
    </xf>
    <xf numFmtId="49" fontId="17" fillId="0" borderId="11" xfId="0" applyNumberFormat="1" applyFont="1" applyBorder="1" applyAlignment="1">
      <alignment horizontal="left" vertical="top" wrapText="1"/>
    </xf>
    <xf numFmtId="0" fontId="17" fillId="0" borderId="15" xfId="0" applyFont="1" applyBorder="1" applyAlignment="1" quotePrefix="1">
      <alignment horizontal="center"/>
    </xf>
    <xf numFmtId="3" fontId="17" fillId="0" borderId="15" xfId="0" applyNumberFormat="1" applyFont="1" applyFill="1" applyBorder="1" applyAlignment="1">
      <alignment horizontal="right"/>
    </xf>
    <xf numFmtId="2" fontId="2" fillId="0" borderId="37" xfId="0" applyNumberFormat="1" applyFont="1" applyFill="1" applyBorder="1" applyAlignment="1">
      <alignment horizontal="right"/>
    </xf>
    <xf numFmtId="2" fontId="2" fillId="0" borderId="38" xfId="0" applyNumberFormat="1" applyFont="1" applyFill="1" applyBorder="1" applyAlignment="1">
      <alignment horizontal="right"/>
    </xf>
    <xf numFmtId="3" fontId="3" fillId="2" borderId="39" xfId="0" applyNumberFormat="1" applyFont="1" applyFill="1" applyBorder="1" applyAlignment="1">
      <alignment horizontal="right"/>
    </xf>
    <xf numFmtId="3" fontId="12" fillId="0" borderId="40" xfId="0" applyNumberFormat="1" applyFont="1" applyBorder="1" applyAlignment="1">
      <alignment horizontal="right"/>
    </xf>
    <xf numFmtId="3" fontId="17" fillId="0" borderId="20" xfId="0" applyNumberFormat="1" applyFont="1" applyFill="1" applyBorder="1" applyAlignment="1">
      <alignment horizontal="right"/>
    </xf>
    <xf numFmtId="3" fontId="2" fillId="0" borderId="18" xfId="0" applyNumberFormat="1" applyFont="1" applyBorder="1" applyAlignment="1">
      <alignment horizontal="right"/>
    </xf>
    <xf numFmtId="3" fontId="15" fillId="0" borderId="20" xfId="0" applyNumberFormat="1" applyFont="1" applyBorder="1" applyAlignment="1">
      <alignment/>
    </xf>
    <xf numFmtId="3" fontId="15" fillId="0" borderId="21" xfId="0" applyNumberFormat="1" applyFont="1" applyBorder="1" applyAlignment="1">
      <alignment/>
    </xf>
    <xf numFmtId="3" fontId="12" fillId="0" borderId="41" xfId="0" applyNumberFormat="1" applyFont="1" applyBorder="1" applyAlignment="1">
      <alignment horizontal="right"/>
    </xf>
    <xf numFmtId="3" fontId="16" fillId="0" borderId="18" xfId="0" applyNumberFormat="1" applyFont="1" applyBorder="1" applyAlignment="1">
      <alignment horizontal="right"/>
    </xf>
    <xf numFmtId="3" fontId="9" fillId="2" borderId="22" xfId="0" applyNumberFormat="1" applyFont="1" applyFill="1" applyBorder="1" applyAlignment="1">
      <alignment horizontal="right"/>
    </xf>
    <xf numFmtId="3" fontId="9" fillId="0" borderId="21" xfId="0" applyNumberFormat="1" applyFont="1" applyBorder="1" applyAlignment="1">
      <alignment horizontal="right"/>
    </xf>
    <xf numFmtId="3" fontId="11" fillId="0" borderId="20" xfId="0" applyNumberFormat="1" applyFont="1" applyBorder="1" applyAlignment="1">
      <alignment horizontal="right"/>
    </xf>
    <xf numFmtId="3" fontId="2" fillId="0" borderId="40" xfId="0" applyNumberFormat="1" applyFont="1" applyBorder="1" applyAlignment="1">
      <alignment horizontal="right"/>
    </xf>
    <xf numFmtId="3" fontId="12" fillId="0" borderId="25" xfId="0" applyNumberFormat="1" applyFont="1" applyBorder="1" applyAlignment="1">
      <alignment horizontal="right"/>
    </xf>
    <xf numFmtId="3" fontId="3" fillId="0" borderId="20" xfId="0" applyNumberFormat="1" applyFont="1" applyFill="1" applyBorder="1" applyAlignment="1">
      <alignment horizontal="right"/>
    </xf>
    <xf numFmtId="3" fontId="3" fillId="0" borderId="3" xfId="0" applyNumberFormat="1" applyFont="1" applyFill="1" applyBorder="1" applyAlignment="1">
      <alignment horizontal="right"/>
    </xf>
    <xf numFmtId="3" fontId="9" fillId="0" borderId="20" xfId="0" applyNumberFormat="1" applyFont="1" applyBorder="1" applyAlignment="1">
      <alignment horizontal="right"/>
    </xf>
    <xf numFmtId="0" fontId="18" fillId="0" borderId="20" xfId="0" applyFont="1" applyBorder="1" applyAlignment="1">
      <alignment/>
    </xf>
    <xf numFmtId="0" fontId="18" fillId="0" borderId="21" xfId="0" applyFont="1" applyBorder="1" applyAlignment="1">
      <alignment/>
    </xf>
    <xf numFmtId="2" fontId="2" fillId="0" borderId="42" xfId="0" applyNumberFormat="1" applyFont="1" applyFill="1" applyBorder="1" applyAlignment="1">
      <alignment horizontal="right"/>
    </xf>
    <xf numFmtId="2" fontId="2" fillId="0" borderId="43" xfId="0" applyNumberFormat="1" applyFont="1" applyFill="1" applyBorder="1" applyAlignment="1">
      <alignment horizontal="right"/>
    </xf>
    <xf numFmtId="0" fontId="16" fillId="0" borderId="15" xfId="0" applyFont="1" applyBorder="1" applyAlignment="1" quotePrefix="1">
      <alignment horizontal="center"/>
    </xf>
    <xf numFmtId="0" fontId="9" fillId="0" borderId="15" xfId="0" applyFont="1" applyBorder="1" applyAlignment="1" quotePrefix="1">
      <alignment horizontal="center"/>
    </xf>
    <xf numFmtId="3" fontId="16" fillId="0" borderId="15" xfId="0" applyNumberFormat="1" applyFont="1" applyFill="1" applyBorder="1" applyAlignment="1">
      <alignment horizontal="right"/>
    </xf>
    <xf numFmtId="3" fontId="17" fillId="0" borderId="20" xfId="0" applyNumberFormat="1" applyFont="1" applyBorder="1" applyAlignment="1">
      <alignment horizontal="right"/>
    </xf>
    <xf numFmtId="49" fontId="9" fillId="0" borderId="16" xfId="0" applyNumberFormat="1" applyFont="1" applyBorder="1" applyAlignment="1">
      <alignment horizontal="center"/>
    </xf>
    <xf numFmtId="1" fontId="9" fillId="0" borderId="13" xfId="0" applyNumberFormat="1" applyFont="1" applyBorder="1" applyAlignment="1">
      <alignment/>
    </xf>
    <xf numFmtId="0" fontId="9" fillId="0" borderId="13" xfId="0" applyFont="1" applyBorder="1" applyAlignment="1">
      <alignment horizontal="center"/>
    </xf>
    <xf numFmtId="3" fontId="3" fillId="0" borderId="13" xfId="0" applyNumberFormat="1" applyFont="1" applyBorder="1" applyAlignment="1">
      <alignment horizontal="right"/>
    </xf>
    <xf numFmtId="3" fontId="9" fillId="0" borderId="18" xfId="0" applyNumberFormat="1" applyFont="1" applyBorder="1" applyAlignment="1">
      <alignment horizontal="right"/>
    </xf>
    <xf numFmtId="0" fontId="9" fillId="3" borderId="8" xfId="0" applyFont="1" applyFill="1" applyBorder="1" applyAlignment="1">
      <alignment horizontal="center"/>
    </xf>
    <xf numFmtId="0" fontId="9" fillId="3" borderId="9" xfId="0" applyFont="1" applyFill="1" applyBorder="1" applyAlignment="1">
      <alignment/>
    </xf>
    <xf numFmtId="3" fontId="3" fillId="3" borderId="44" xfId="0" applyNumberFormat="1" applyFont="1" applyFill="1" applyBorder="1" applyAlignment="1">
      <alignment horizontal="right"/>
    </xf>
    <xf numFmtId="2" fontId="2" fillId="0" borderId="45" xfId="0" applyNumberFormat="1" applyFont="1" applyFill="1" applyBorder="1" applyAlignment="1">
      <alignment horizontal="right"/>
    </xf>
    <xf numFmtId="2" fontId="2" fillId="0" borderId="10" xfId="0" applyNumberFormat="1" applyFont="1" applyFill="1" applyBorder="1" applyAlignment="1">
      <alignment horizontal="right"/>
    </xf>
    <xf numFmtId="2" fontId="3" fillId="3" borderId="45" xfId="0" applyNumberFormat="1" applyFont="1" applyFill="1" applyBorder="1" applyAlignment="1">
      <alignment horizontal="right"/>
    </xf>
    <xf numFmtId="0" fontId="9" fillId="3" borderId="9" xfId="0" applyFont="1" applyFill="1" applyBorder="1" applyAlignment="1">
      <alignment horizontal="center"/>
    </xf>
    <xf numFmtId="2" fontId="3" fillId="3" borderId="37" xfId="0" applyNumberFormat="1" applyFont="1" applyFill="1" applyBorder="1" applyAlignment="1">
      <alignment horizontal="right"/>
    </xf>
    <xf numFmtId="3" fontId="10" fillId="0" borderId="46" xfId="0" applyNumberFormat="1" applyFont="1" applyBorder="1" applyAlignment="1">
      <alignment horizontal="right"/>
    </xf>
    <xf numFmtId="0" fontId="12" fillId="0" borderId="13" xfId="0" applyFont="1" applyFill="1" applyBorder="1" applyAlignment="1">
      <alignment/>
    </xf>
    <xf numFmtId="3" fontId="2" fillId="0" borderId="13" xfId="0" applyNumberFormat="1" applyFont="1" applyBorder="1" applyAlignment="1">
      <alignment horizontal="right"/>
    </xf>
    <xf numFmtId="0" fontId="16" fillId="0" borderId="12" xfId="0" applyFont="1" applyBorder="1" applyAlignment="1" quotePrefix="1">
      <alignment horizontal="center" wrapText="1" shrinkToFit="1"/>
    </xf>
    <xf numFmtId="0" fontId="16" fillId="4" borderId="11" xfId="0" applyFont="1" applyFill="1" applyBorder="1" applyAlignment="1" quotePrefix="1">
      <alignment horizontal="left" wrapText="1" shrinkToFit="1"/>
    </xf>
    <xf numFmtId="0" fontId="16" fillId="0" borderId="11" xfId="0" applyFont="1" applyBorder="1" applyAlignment="1">
      <alignment horizontal="center" wrapText="1" shrinkToFit="1"/>
    </xf>
    <xf numFmtId="0" fontId="17" fillId="0" borderId="11" xfId="0" applyFont="1" applyBorder="1" applyAlignment="1">
      <alignment horizontal="left" wrapText="1" shrinkToFit="1"/>
    </xf>
    <xf numFmtId="3" fontId="17" fillId="0" borderId="11" xfId="0" applyNumberFormat="1" applyFont="1" applyBorder="1" applyAlignment="1">
      <alignment horizontal="right" wrapText="1" shrinkToFit="1"/>
    </xf>
    <xf numFmtId="2" fontId="3" fillId="2" borderId="45" xfId="0" applyNumberFormat="1" applyFont="1" applyFill="1" applyBorder="1" applyAlignment="1">
      <alignment horizontal="right"/>
    </xf>
    <xf numFmtId="0" fontId="9" fillId="0" borderId="13" xfId="0" applyFont="1" applyBorder="1" applyAlignment="1">
      <alignment horizontal="center"/>
    </xf>
    <xf numFmtId="3" fontId="19" fillId="0" borderId="11" xfId="0" applyNumberFormat="1" applyFont="1" applyFill="1" applyBorder="1" applyAlignment="1">
      <alignment/>
    </xf>
    <xf numFmtId="0" fontId="9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left" wrapText="1"/>
    </xf>
    <xf numFmtId="3" fontId="9" fillId="2" borderId="39" xfId="0" applyNumberFormat="1" applyFont="1" applyFill="1" applyBorder="1" applyAlignment="1">
      <alignment horizontal="right"/>
    </xf>
    <xf numFmtId="49" fontId="2" fillId="0" borderId="13" xfId="0" applyNumberFormat="1" applyFont="1" applyBorder="1" applyAlignment="1">
      <alignment horizontal="left" vertical="top" wrapText="1"/>
    </xf>
    <xf numFmtId="0" fontId="10" fillId="0" borderId="17" xfId="0" applyFont="1" applyFill="1" applyBorder="1" applyAlignment="1">
      <alignment/>
    </xf>
    <xf numFmtId="0" fontId="9" fillId="2" borderId="1" xfId="0" applyFont="1" applyFill="1" applyBorder="1" applyAlignment="1">
      <alignment/>
    </xf>
    <xf numFmtId="0" fontId="9" fillId="2" borderId="47" xfId="0" applyFont="1" applyFill="1" applyBorder="1" applyAlignment="1">
      <alignment horizontal="center"/>
    </xf>
    <xf numFmtId="0" fontId="16" fillId="2" borderId="1" xfId="0" applyFont="1" applyFill="1" applyBorder="1" applyAlignment="1">
      <alignment/>
    </xf>
    <xf numFmtId="49" fontId="17" fillId="0" borderId="17" xfId="0" applyNumberFormat="1" applyFont="1" applyBorder="1" applyAlignment="1">
      <alignment horizontal="left" vertical="top" wrapText="1"/>
    </xf>
    <xf numFmtId="49" fontId="2" fillId="0" borderId="20" xfId="0" applyNumberFormat="1" applyFont="1" applyBorder="1" applyAlignment="1">
      <alignment horizontal="left" vertical="top" wrapText="1"/>
    </xf>
    <xf numFmtId="0" fontId="3" fillId="0" borderId="26" xfId="0" applyFont="1" applyBorder="1" applyAlignment="1">
      <alignment horizontal="left" wrapText="1"/>
    </xf>
    <xf numFmtId="0" fontId="3" fillId="0" borderId="46" xfId="0" applyFont="1" applyBorder="1" applyAlignment="1">
      <alignment horizontal="left" wrapText="1"/>
    </xf>
    <xf numFmtId="0" fontId="19" fillId="0" borderId="46" xfId="0" applyFont="1" applyBorder="1" applyAlignment="1">
      <alignment horizontal="left" wrapText="1"/>
    </xf>
    <xf numFmtId="0" fontId="19" fillId="0" borderId="48" xfId="0" applyFont="1" applyBorder="1" applyAlignment="1">
      <alignment horizontal="left" wrapText="1"/>
    </xf>
    <xf numFmtId="49" fontId="17" fillId="0" borderId="15" xfId="0" applyNumberFormat="1" applyFont="1" applyBorder="1" applyAlignment="1">
      <alignment horizontal="left" vertical="top" wrapText="1"/>
    </xf>
    <xf numFmtId="49" fontId="17" fillId="0" borderId="13" xfId="0" applyNumberFormat="1" applyFont="1" applyBorder="1" applyAlignment="1">
      <alignment horizontal="left" vertical="top" wrapText="1"/>
    </xf>
    <xf numFmtId="49" fontId="8" fillId="2" borderId="39" xfId="0" applyNumberFormat="1" applyFont="1" applyFill="1" applyBorder="1" applyAlignment="1">
      <alignment horizontal="left" vertical="top" wrapText="1"/>
    </xf>
    <xf numFmtId="49" fontId="3" fillId="2" borderId="2" xfId="0" applyNumberFormat="1" applyFont="1" applyFill="1" applyBorder="1" applyAlignment="1">
      <alignment horizontal="left" vertical="top" wrapText="1"/>
    </xf>
    <xf numFmtId="49" fontId="26" fillId="0" borderId="15" xfId="0" applyNumberFormat="1" applyFont="1" applyBorder="1" applyAlignment="1">
      <alignment horizontal="left" vertical="top" wrapText="1"/>
    </xf>
    <xf numFmtId="49" fontId="2" fillId="0" borderId="18" xfId="0" applyNumberFormat="1" applyFont="1" applyBorder="1" applyAlignment="1">
      <alignment horizontal="left" vertical="top" wrapText="1"/>
    </xf>
    <xf numFmtId="49" fontId="2" fillId="0" borderId="21" xfId="0" applyNumberFormat="1" applyFont="1" applyBorder="1" applyAlignment="1">
      <alignment horizontal="left" vertical="top" wrapText="1"/>
    </xf>
    <xf numFmtId="49" fontId="21" fillId="0" borderId="15" xfId="0" applyNumberFormat="1" applyFont="1" applyBorder="1" applyAlignment="1">
      <alignment horizontal="left" vertical="top" wrapText="1"/>
    </xf>
    <xf numFmtId="49" fontId="3" fillId="2" borderId="24" xfId="0" applyNumberFormat="1" applyFont="1" applyFill="1" applyBorder="1" applyAlignment="1">
      <alignment horizontal="left" vertical="top" wrapText="1"/>
    </xf>
    <xf numFmtId="49" fontId="17" fillId="0" borderId="32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left" vertical="top" wrapText="1"/>
    </xf>
    <xf numFmtId="49" fontId="3" fillId="2" borderId="27" xfId="0" applyNumberFormat="1" applyFont="1" applyFill="1" applyBorder="1" applyAlignment="1">
      <alignment horizontal="left" vertical="top" wrapText="1"/>
    </xf>
    <xf numFmtId="49" fontId="17" fillId="0" borderId="13" xfId="0" applyNumberFormat="1" applyFont="1" applyFill="1" applyBorder="1" applyAlignment="1">
      <alignment horizontal="left" vertical="top" wrapText="1"/>
    </xf>
    <xf numFmtId="49" fontId="17" fillId="0" borderId="35" xfId="0" applyNumberFormat="1" applyFont="1" applyBorder="1" applyAlignment="1">
      <alignment horizontal="left" vertical="top" wrapText="1"/>
    </xf>
    <xf numFmtId="49" fontId="2" fillId="0" borderId="46" xfId="0" applyNumberFormat="1" applyFont="1" applyBorder="1" applyAlignment="1">
      <alignment horizontal="left" vertical="top" wrapText="1"/>
    </xf>
    <xf numFmtId="0" fontId="3" fillId="3" borderId="44" xfId="0" applyFont="1" applyFill="1" applyBorder="1" applyAlignment="1">
      <alignment horizontal="left" wrapText="1"/>
    </xf>
    <xf numFmtId="0" fontId="3" fillId="0" borderId="27" xfId="0" applyFont="1" applyFill="1" applyBorder="1" applyAlignment="1">
      <alignment horizontal="left" wrapText="1"/>
    </xf>
    <xf numFmtId="0" fontId="17" fillId="3" borderId="27" xfId="0" applyFont="1" applyFill="1" applyBorder="1" applyAlignment="1">
      <alignment horizontal="left" wrapText="1"/>
    </xf>
    <xf numFmtId="2" fontId="17" fillId="0" borderId="43" xfId="0" applyNumberFormat="1" applyFont="1" applyFill="1" applyBorder="1" applyAlignment="1">
      <alignment horizontal="right"/>
    </xf>
    <xf numFmtId="2" fontId="17" fillId="0" borderId="38" xfId="0" applyNumberFormat="1" applyFont="1" applyFill="1" applyBorder="1" applyAlignment="1">
      <alignment horizontal="right"/>
    </xf>
    <xf numFmtId="2" fontId="17" fillId="0" borderId="10" xfId="0" applyNumberFormat="1" applyFont="1" applyFill="1" applyBorder="1" applyAlignment="1">
      <alignment horizontal="right"/>
    </xf>
    <xf numFmtId="0" fontId="10" fillId="0" borderId="11" xfId="0" applyFont="1" applyFill="1" applyBorder="1" applyAlignment="1">
      <alignment/>
    </xf>
    <xf numFmtId="3" fontId="10" fillId="0" borderId="13" xfId="0" applyNumberFormat="1" applyFont="1" applyBorder="1" applyAlignment="1">
      <alignment horizontal="right"/>
    </xf>
    <xf numFmtId="0" fontId="17" fillId="0" borderId="15" xfId="0" applyFont="1" applyBorder="1" applyAlignment="1">
      <alignment horizontal="center"/>
    </xf>
    <xf numFmtId="49" fontId="17" fillId="0" borderId="46" xfId="0" applyNumberFormat="1" applyFont="1" applyBorder="1" applyAlignment="1">
      <alignment horizontal="left" vertical="top" wrapText="1"/>
    </xf>
    <xf numFmtId="3" fontId="17" fillId="0" borderId="46" xfId="0" applyNumberFormat="1" applyFont="1" applyFill="1" applyBorder="1" applyAlignment="1">
      <alignment horizontal="right"/>
    </xf>
    <xf numFmtId="0" fontId="10" fillId="0" borderId="19" xfId="0" applyFont="1" applyBorder="1" applyAlignment="1">
      <alignment horizontal="center"/>
    </xf>
    <xf numFmtId="3" fontId="0" fillId="0" borderId="6" xfId="0" applyNumberFormat="1" applyFont="1" applyBorder="1" applyAlignment="1">
      <alignment/>
    </xf>
    <xf numFmtId="0" fontId="12" fillId="0" borderId="6" xfId="0" applyFont="1" applyBorder="1" applyAlignment="1">
      <alignment horizontal="right"/>
    </xf>
    <xf numFmtId="0" fontId="12" fillId="0" borderId="6" xfId="0" applyFont="1" applyBorder="1" applyAlignment="1" quotePrefix="1">
      <alignment horizontal="right"/>
    </xf>
    <xf numFmtId="3" fontId="10" fillId="0" borderId="41" xfId="0" applyNumberFormat="1" applyFont="1" applyBorder="1" applyAlignment="1">
      <alignment horizontal="right"/>
    </xf>
    <xf numFmtId="0" fontId="12" fillId="0" borderId="9" xfId="0" applyFont="1" applyBorder="1" applyAlignment="1">
      <alignment horizontal="right"/>
    </xf>
    <xf numFmtId="49" fontId="12" fillId="0" borderId="9" xfId="0" applyNumberFormat="1" applyFont="1" applyBorder="1" applyAlignment="1">
      <alignment horizontal="right"/>
    </xf>
    <xf numFmtId="49" fontId="2" fillId="0" borderId="9" xfId="0" applyNumberFormat="1" applyFont="1" applyBorder="1" applyAlignment="1">
      <alignment horizontal="left" vertical="top" wrapText="1"/>
    </xf>
    <xf numFmtId="3" fontId="10" fillId="0" borderId="49" xfId="0" applyNumberFormat="1" applyFont="1" applyBorder="1" applyAlignment="1">
      <alignment horizontal="right"/>
    </xf>
    <xf numFmtId="2" fontId="2" fillId="0" borderId="50" xfId="0" applyNumberFormat="1" applyFont="1" applyFill="1" applyBorder="1" applyAlignment="1">
      <alignment horizontal="right"/>
    </xf>
    <xf numFmtId="0" fontId="16" fillId="4" borderId="24" xfId="0" applyFont="1" applyFill="1" applyBorder="1" applyAlignment="1">
      <alignment/>
    </xf>
    <xf numFmtId="0" fontId="16" fillId="0" borderId="24" xfId="0" applyFont="1" applyBorder="1" applyAlignment="1">
      <alignment horizontal="center"/>
    </xf>
    <xf numFmtId="49" fontId="17" fillId="0" borderId="24" xfId="0" applyNumberFormat="1" applyFont="1" applyBorder="1" applyAlignment="1">
      <alignment horizontal="left" vertical="top" wrapText="1"/>
    </xf>
    <xf numFmtId="3" fontId="16" fillId="0" borderId="24" xfId="0" applyNumberFormat="1" applyFont="1" applyFill="1" applyBorder="1" applyAlignment="1">
      <alignment horizontal="right"/>
    </xf>
    <xf numFmtId="2" fontId="17" fillId="0" borderId="51" xfId="0" applyNumberFormat="1" applyFont="1" applyFill="1" applyBorder="1" applyAlignment="1">
      <alignment horizontal="right"/>
    </xf>
    <xf numFmtId="3" fontId="11" fillId="0" borderId="21" xfId="0" applyNumberFormat="1" applyFont="1" applyBorder="1" applyAlignment="1">
      <alignment horizontal="right"/>
    </xf>
    <xf numFmtId="2" fontId="17" fillId="0" borderId="52" xfId="0" applyNumberFormat="1" applyFont="1" applyFill="1" applyBorder="1" applyAlignment="1">
      <alignment horizontal="right"/>
    </xf>
    <xf numFmtId="0" fontId="3" fillId="0" borderId="36" xfId="0" applyFont="1" applyBorder="1" applyAlignment="1">
      <alignment horizontal="center" wrapText="1"/>
    </xf>
    <xf numFmtId="49" fontId="3" fillId="0" borderId="30" xfId="0" applyNumberFormat="1" applyFont="1" applyBorder="1" applyAlignment="1">
      <alignment horizontal="center" wrapText="1"/>
    </xf>
    <xf numFmtId="0" fontId="3" fillId="0" borderId="29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0" fontId="12" fillId="0" borderId="13" xfId="0" applyFont="1" applyFill="1" applyBorder="1" applyAlignment="1" quotePrefix="1">
      <alignment horizontal="center"/>
    </xf>
    <xf numFmtId="49" fontId="2" fillId="0" borderId="13" xfId="0" applyNumberFormat="1" applyFont="1" applyFill="1" applyBorder="1" applyAlignment="1">
      <alignment horizontal="left" vertical="top" wrapText="1"/>
    </xf>
    <xf numFmtId="3" fontId="3" fillId="0" borderId="13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0" fontId="16" fillId="4" borderId="2" xfId="0" applyFont="1" applyFill="1" applyBorder="1" applyAlignment="1">
      <alignment/>
    </xf>
    <xf numFmtId="0" fontId="3" fillId="0" borderId="2" xfId="0" applyFont="1" applyFill="1" applyBorder="1" applyAlignment="1">
      <alignment horizontal="center"/>
    </xf>
    <xf numFmtId="49" fontId="17" fillId="0" borderId="27" xfId="0" applyNumberFormat="1" applyFont="1" applyBorder="1" applyAlignment="1">
      <alignment horizontal="left" vertical="top" wrapText="1"/>
    </xf>
    <xf numFmtId="3" fontId="0" fillId="0" borderId="11" xfId="0" applyNumberFormat="1" applyFont="1" applyBorder="1" applyAlignment="1">
      <alignment/>
    </xf>
    <xf numFmtId="0" fontId="12" fillId="0" borderId="23" xfId="0" applyFont="1" applyBorder="1" applyAlignment="1">
      <alignment horizontal="center"/>
    </xf>
    <xf numFmtId="0" fontId="12" fillId="0" borderId="24" xfId="0" applyFont="1" applyBorder="1" applyAlignment="1">
      <alignment/>
    </xf>
    <xf numFmtId="0" fontId="12" fillId="0" borderId="24" xfId="0" applyFont="1" applyBorder="1" applyAlignment="1" quotePrefix="1">
      <alignment horizontal="center"/>
    </xf>
    <xf numFmtId="49" fontId="2" fillId="0" borderId="24" xfId="0" applyNumberFormat="1" applyFont="1" applyBorder="1" applyAlignment="1">
      <alignment horizontal="left" vertical="top" wrapText="1"/>
    </xf>
    <xf numFmtId="3" fontId="0" fillId="0" borderId="25" xfId="0" applyNumberFormat="1" applyFont="1" applyBorder="1" applyAlignment="1">
      <alignment/>
    </xf>
    <xf numFmtId="2" fontId="2" fillId="0" borderId="51" xfId="0" applyNumberFormat="1" applyFont="1" applyFill="1" applyBorder="1" applyAlignment="1">
      <alignment horizontal="right"/>
    </xf>
    <xf numFmtId="0" fontId="16" fillId="0" borderId="15" xfId="0" applyFont="1" applyFill="1" applyBorder="1" applyAlignment="1">
      <alignment/>
    </xf>
    <xf numFmtId="49" fontId="2" fillId="0" borderId="35" xfId="0" applyNumberFormat="1" applyFont="1" applyBorder="1" applyAlignment="1">
      <alignment horizontal="left" vertical="top" wrapText="1"/>
    </xf>
    <xf numFmtId="49" fontId="3" fillId="0" borderId="15" xfId="0" applyNumberFormat="1" applyFont="1" applyBorder="1" applyAlignment="1">
      <alignment horizontal="left" vertical="top" wrapText="1"/>
    </xf>
    <xf numFmtId="3" fontId="16" fillId="0" borderId="32" xfId="0" applyNumberFormat="1" applyFont="1" applyBorder="1" applyAlignment="1">
      <alignment horizontal="right"/>
    </xf>
    <xf numFmtId="43" fontId="12" fillId="0" borderId="15" xfId="15" applyFont="1" applyBorder="1" applyAlignment="1">
      <alignment horizontal="right"/>
    </xf>
    <xf numFmtId="43" fontId="17" fillId="0" borderId="11" xfId="15" applyFont="1" applyBorder="1" applyAlignment="1">
      <alignment horizontal="right" wrapText="1" shrinkToFit="1"/>
    </xf>
    <xf numFmtId="43" fontId="12" fillId="0" borderId="11" xfId="15" applyFont="1" applyBorder="1" applyAlignment="1">
      <alignment horizontal="right"/>
    </xf>
    <xf numFmtId="43" fontId="16" fillId="0" borderId="15" xfId="15" applyFont="1" applyBorder="1" applyAlignment="1">
      <alignment horizontal="right"/>
    </xf>
    <xf numFmtId="43" fontId="9" fillId="2" borderId="2" xfId="15" applyFont="1" applyFill="1" applyBorder="1" applyAlignment="1">
      <alignment horizontal="right"/>
    </xf>
    <xf numFmtId="43" fontId="3" fillId="2" borderId="2" xfId="15" applyFont="1" applyFill="1" applyBorder="1" applyAlignment="1">
      <alignment horizontal="right"/>
    </xf>
    <xf numFmtId="43" fontId="19" fillId="0" borderId="11" xfId="15" applyFont="1" applyFill="1" applyBorder="1" applyAlignment="1">
      <alignment/>
    </xf>
    <xf numFmtId="43" fontId="12" fillId="0" borderId="17" xfId="15" applyFont="1" applyBorder="1" applyAlignment="1">
      <alignment horizontal="right"/>
    </xf>
    <xf numFmtId="43" fontId="17" fillId="0" borderId="15" xfId="15" applyFont="1" applyFill="1" applyBorder="1" applyAlignment="1">
      <alignment horizontal="right"/>
    </xf>
    <xf numFmtId="43" fontId="0" fillId="0" borderId="13" xfId="15" applyFont="1" applyBorder="1" applyAlignment="1">
      <alignment/>
    </xf>
    <xf numFmtId="43" fontId="0" fillId="0" borderId="15" xfId="15" applyFont="1" applyBorder="1" applyAlignment="1">
      <alignment/>
    </xf>
    <xf numFmtId="43" fontId="0" fillId="0" borderId="15" xfId="15" applyFont="1" applyBorder="1" applyAlignment="1">
      <alignment horizontal="right"/>
    </xf>
    <xf numFmtId="43" fontId="0" fillId="0" borderId="13" xfId="15" applyFont="1" applyBorder="1" applyAlignment="1">
      <alignment/>
    </xf>
    <xf numFmtId="43" fontId="0" fillId="0" borderId="24" xfId="15" applyFont="1" applyBorder="1" applyAlignment="1">
      <alignment/>
    </xf>
    <xf numFmtId="43" fontId="0" fillId="0" borderId="25" xfId="15" applyFont="1" applyBorder="1" applyAlignment="1">
      <alignment/>
    </xf>
    <xf numFmtId="43" fontId="9" fillId="2" borderId="39" xfId="15" applyFont="1" applyFill="1" applyBorder="1" applyAlignment="1">
      <alignment horizontal="right"/>
    </xf>
    <xf numFmtId="43" fontId="0" fillId="0" borderId="18" xfId="15" applyFont="1" applyBorder="1" applyAlignment="1">
      <alignment/>
    </xf>
    <xf numFmtId="43" fontId="17" fillId="0" borderId="17" xfId="15" applyFont="1" applyBorder="1" applyAlignment="1">
      <alignment horizontal="right" wrapText="1"/>
    </xf>
    <xf numFmtId="3" fontId="17" fillId="0" borderId="21" xfId="0" applyNumberFormat="1" applyFont="1" applyBorder="1" applyAlignment="1">
      <alignment horizontal="right" wrapText="1"/>
    </xf>
    <xf numFmtId="0" fontId="16" fillId="0" borderId="17" xfId="0" applyFont="1" applyFill="1" applyBorder="1" applyAlignment="1">
      <alignment/>
    </xf>
    <xf numFmtId="3" fontId="2" fillId="0" borderId="17" xfId="0" applyNumberFormat="1" applyFont="1" applyBorder="1" applyAlignment="1">
      <alignment horizontal="right" wrapText="1"/>
    </xf>
    <xf numFmtId="43" fontId="2" fillId="0" borderId="17" xfId="15" applyFont="1" applyBorder="1" applyAlignment="1">
      <alignment horizontal="right" wrapText="1"/>
    </xf>
    <xf numFmtId="43" fontId="0" fillId="0" borderId="17" xfId="15" applyFont="1" applyBorder="1" applyAlignment="1">
      <alignment/>
    </xf>
    <xf numFmtId="43" fontId="0" fillId="0" borderId="17" xfId="15" applyFont="1" applyBorder="1" applyAlignment="1">
      <alignment horizontal="right"/>
    </xf>
    <xf numFmtId="43" fontId="2" fillId="0" borderId="17" xfId="15" applyFont="1" applyBorder="1" applyAlignment="1">
      <alignment horizontal="center" wrapText="1"/>
    </xf>
    <xf numFmtId="165" fontId="17" fillId="0" borderId="17" xfId="15" applyNumberFormat="1" applyFont="1" applyBorder="1" applyAlignment="1">
      <alignment horizontal="right" wrapText="1"/>
    </xf>
    <xf numFmtId="43" fontId="10" fillId="0" borderId="11" xfId="15" applyFont="1" applyBorder="1" applyAlignment="1">
      <alignment horizontal="right"/>
    </xf>
    <xf numFmtId="43" fontId="16" fillId="0" borderId="11" xfId="15" applyFont="1" applyFill="1" applyBorder="1" applyAlignment="1">
      <alignment horizontal="right"/>
    </xf>
    <xf numFmtId="43" fontId="16" fillId="0" borderId="40" xfId="15" applyFont="1" applyFill="1" applyBorder="1" applyAlignment="1">
      <alignment horizontal="right"/>
    </xf>
    <xf numFmtId="43" fontId="12" fillId="0" borderId="17" xfId="15" applyFont="1" applyFill="1" applyBorder="1" applyAlignment="1">
      <alignment horizontal="right"/>
    </xf>
    <xf numFmtId="43" fontId="16" fillId="0" borderId="13" xfId="15" applyFont="1" applyFill="1" applyBorder="1" applyAlignment="1">
      <alignment horizontal="right"/>
    </xf>
    <xf numFmtId="0" fontId="14" fillId="0" borderId="0" xfId="0" applyFont="1" applyFill="1" applyAlignment="1">
      <alignment/>
    </xf>
    <xf numFmtId="43" fontId="16" fillId="0" borderId="13" xfId="15" applyFont="1" applyBorder="1" applyAlignment="1">
      <alignment horizontal="right"/>
    </xf>
    <xf numFmtId="43" fontId="12" fillId="0" borderId="21" xfId="15" applyFont="1" applyBorder="1" applyAlignment="1">
      <alignment horizontal="right"/>
    </xf>
    <xf numFmtId="43" fontId="12" fillId="0" borderId="40" xfId="15" applyFont="1" applyBorder="1" applyAlignment="1">
      <alignment horizontal="right"/>
    </xf>
    <xf numFmtId="43" fontId="12" fillId="0" borderId="6" xfId="15" applyFont="1" applyBorder="1" applyAlignment="1">
      <alignment horizontal="right"/>
    </xf>
    <xf numFmtId="43" fontId="12" fillId="0" borderId="9" xfId="15" applyFont="1" applyBorder="1" applyAlignment="1">
      <alignment horizontal="right"/>
    </xf>
    <xf numFmtId="43" fontId="11" fillId="0" borderId="15" xfId="15" applyFont="1" applyBorder="1" applyAlignment="1">
      <alignment horizontal="right"/>
    </xf>
    <xf numFmtId="43" fontId="12" fillId="0" borderId="13" xfId="15" applyFont="1" applyBorder="1" applyAlignment="1">
      <alignment horizontal="right"/>
    </xf>
    <xf numFmtId="43" fontId="16" fillId="0" borderId="15" xfId="15" applyFont="1" applyFill="1" applyBorder="1" applyAlignment="1">
      <alignment horizontal="right"/>
    </xf>
    <xf numFmtId="43" fontId="12" fillId="0" borderId="18" xfId="15" applyFont="1" applyBorder="1" applyAlignment="1">
      <alignment horizontal="right"/>
    </xf>
    <xf numFmtId="43" fontId="17" fillId="0" borderId="15" xfId="15" applyFont="1" applyBorder="1" applyAlignment="1">
      <alignment horizontal="right"/>
    </xf>
    <xf numFmtId="43" fontId="3" fillId="2" borderId="39" xfId="15" applyFont="1" applyFill="1" applyBorder="1" applyAlignment="1">
      <alignment horizontal="right"/>
    </xf>
    <xf numFmtId="43" fontId="9" fillId="2" borderId="36" xfId="15" applyFont="1" applyFill="1" applyBorder="1" applyAlignment="1">
      <alignment horizontal="right"/>
    </xf>
    <xf numFmtId="43" fontId="17" fillId="0" borderId="32" xfId="15" applyFont="1" applyBorder="1" applyAlignment="1">
      <alignment horizontal="right"/>
    </xf>
    <xf numFmtId="43" fontId="12" fillId="0" borderId="20" xfId="15" applyFont="1" applyBorder="1" applyAlignment="1">
      <alignment horizontal="right"/>
    </xf>
    <xf numFmtId="43" fontId="16" fillId="0" borderId="24" xfId="15" applyFont="1" applyFill="1" applyBorder="1" applyAlignment="1">
      <alignment horizontal="right"/>
    </xf>
    <xf numFmtId="43" fontId="2" fillId="0" borderId="11" xfId="15" applyFont="1" applyBorder="1" applyAlignment="1">
      <alignment horizontal="right"/>
    </xf>
    <xf numFmtId="43" fontId="3" fillId="2" borderId="27" xfId="15" applyFont="1" applyFill="1" applyBorder="1" applyAlignment="1">
      <alignment horizontal="right"/>
    </xf>
    <xf numFmtId="43" fontId="17" fillId="0" borderId="13" xfId="15" applyFont="1" applyFill="1" applyBorder="1" applyAlignment="1">
      <alignment horizontal="right"/>
    </xf>
    <xf numFmtId="43" fontId="12" fillId="0" borderId="15" xfId="15" applyFont="1" applyFill="1" applyBorder="1" applyAlignment="1">
      <alignment horizontal="right"/>
    </xf>
    <xf numFmtId="43" fontId="17" fillId="0" borderId="18" xfId="15" applyFont="1" applyFill="1" applyBorder="1" applyAlignment="1">
      <alignment horizontal="right"/>
    </xf>
    <xf numFmtId="43" fontId="12" fillId="0" borderId="20" xfId="15" applyFont="1" applyFill="1" applyBorder="1" applyAlignment="1">
      <alignment horizontal="right"/>
    </xf>
    <xf numFmtId="43" fontId="12" fillId="0" borderId="26" xfId="15" applyFont="1" applyFill="1" applyBorder="1" applyAlignment="1">
      <alignment horizontal="right"/>
    </xf>
    <xf numFmtId="43" fontId="12" fillId="0" borderId="53" xfId="15" applyFont="1" applyFill="1" applyBorder="1" applyAlignment="1">
      <alignment horizontal="right"/>
    </xf>
    <xf numFmtId="43" fontId="17" fillId="0" borderId="46" xfId="15" applyFont="1" applyFill="1" applyBorder="1" applyAlignment="1">
      <alignment horizontal="right"/>
    </xf>
    <xf numFmtId="43" fontId="10" fillId="0" borderId="13" xfId="15" applyFont="1" applyBorder="1" applyAlignment="1">
      <alignment horizontal="right"/>
    </xf>
    <xf numFmtId="43" fontId="2" fillId="0" borderId="13" xfId="15" applyFont="1" applyBorder="1" applyAlignment="1">
      <alignment horizontal="right"/>
    </xf>
    <xf numFmtId="43" fontId="2" fillId="0" borderId="15" xfId="15" applyFont="1" applyBorder="1" applyAlignment="1">
      <alignment horizontal="right"/>
    </xf>
    <xf numFmtId="43" fontId="3" fillId="0" borderId="27" xfId="15" applyFont="1" applyFill="1" applyBorder="1" applyAlignment="1">
      <alignment horizontal="right"/>
    </xf>
    <xf numFmtId="43" fontId="2" fillId="0" borderId="13" xfId="15" applyFont="1" applyFill="1" applyBorder="1" applyAlignment="1">
      <alignment horizontal="right"/>
    </xf>
    <xf numFmtId="43" fontId="16" fillId="0" borderId="35" xfId="15" applyFont="1" applyBorder="1" applyAlignment="1">
      <alignment horizontal="right"/>
    </xf>
    <xf numFmtId="43" fontId="10" fillId="0" borderId="54" xfId="15" applyFont="1" applyBorder="1" applyAlignment="1">
      <alignment horizontal="right"/>
    </xf>
    <xf numFmtId="43" fontId="10" fillId="0" borderId="15" xfId="15" applyFont="1" applyBorder="1" applyAlignment="1">
      <alignment horizontal="right"/>
    </xf>
    <xf numFmtId="43" fontId="12" fillId="0" borderId="41" xfId="15" applyFont="1" applyBorder="1" applyAlignment="1">
      <alignment horizontal="right"/>
    </xf>
    <xf numFmtId="43" fontId="3" fillId="3" borderId="44" xfId="15" applyFont="1" applyFill="1" applyBorder="1" applyAlignment="1">
      <alignment horizontal="right"/>
    </xf>
    <xf numFmtId="43" fontId="3" fillId="3" borderId="2" xfId="15" applyFont="1" applyFill="1" applyBorder="1" applyAlignment="1">
      <alignment horizontal="right"/>
    </xf>
    <xf numFmtId="43" fontId="3" fillId="0" borderId="13" xfId="15" applyFont="1" applyBorder="1" applyAlignment="1">
      <alignment horizontal="right"/>
    </xf>
    <xf numFmtId="43" fontId="3" fillId="0" borderId="15" xfId="15" applyFont="1" applyBorder="1" applyAlignment="1">
      <alignment horizontal="right"/>
    </xf>
    <xf numFmtId="43" fontId="19" fillId="0" borderId="15" xfId="15" applyFont="1" applyBorder="1" applyAlignment="1">
      <alignment/>
    </xf>
    <xf numFmtId="43" fontId="19" fillId="0" borderId="17" xfId="15" applyFont="1" applyBorder="1" applyAlignment="1">
      <alignment/>
    </xf>
    <xf numFmtId="0" fontId="16" fillId="0" borderId="15" xfId="0" applyFont="1" applyFill="1" applyBorder="1" applyAlignment="1" quotePrefix="1">
      <alignment horizontal="right"/>
    </xf>
    <xf numFmtId="3" fontId="16" fillId="0" borderId="32" xfId="0" applyNumberFormat="1" applyFont="1" applyFill="1" applyBorder="1" applyAlignment="1">
      <alignment horizontal="right"/>
    </xf>
    <xf numFmtId="43" fontId="16" fillId="0" borderId="32" xfId="15" applyFont="1" applyFill="1" applyBorder="1" applyAlignment="1">
      <alignment horizontal="right"/>
    </xf>
    <xf numFmtId="3" fontId="10" fillId="0" borderId="15" xfId="0" applyNumberFormat="1" applyFont="1" applyBorder="1" applyAlignment="1">
      <alignment horizontal="right"/>
    </xf>
    <xf numFmtId="3" fontId="10" fillId="0" borderId="6" xfId="0" applyNumberFormat="1" applyFont="1" applyBorder="1" applyAlignment="1">
      <alignment horizontal="right"/>
    </xf>
    <xf numFmtId="43" fontId="10" fillId="0" borderId="6" xfId="15" applyFont="1" applyBorder="1" applyAlignment="1">
      <alignment horizontal="right"/>
    </xf>
    <xf numFmtId="0" fontId="9" fillId="0" borderId="31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49" fontId="3" fillId="0" borderId="32" xfId="0" applyNumberFormat="1" applyFont="1" applyFill="1" applyBorder="1" applyAlignment="1">
      <alignment horizontal="left" vertical="top" wrapText="1"/>
    </xf>
    <xf numFmtId="3" fontId="9" fillId="0" borderId="32" xfId="0" applyNumberFormat="1" applyFont="1" applyFill="1" applyBorder="1" applyAlignment="1">
      <alignment horizontal="right"/>
    </xf>
    <xf numFmtId="43" fontId="9" fillId="0" borderId="32" xfId="15" applyFont="1" applyFill="1" applyBorder="1" applyAlignment="1">
      <alignment horizontal="right"/>
    </xf>
    <xf numFmtId="3" fontId="9" fillId="0" borderId="52" xfId="0" applyNumberFormat="1" applyFont="1" applyFill="1" applyBorder="1" applyAlignment="1">
      <alignment horizontal="right"/>
    </xf>
    <xf numFmtId="0" fontId="9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/>
    </xf>
    <xf numFmtId="0" fontId="3" fillId="2" borderId="6" xfId="0" applyFont="1" applyFill="1" applyBorder="1" applyAlignment="1">
      <alignment horizontal="center"/>
    </xf>
    <xf numFmtId="49" fontId="8" fillId="2" borderId="6" xfId="0" applyNumberFormat="1" applyFont="1" applyFill="1" applyBorder="1" applyAlignment="1">
      <alignment horizontal="left" vertical="top" wrapText="1"/>
    </xf>
    <xf numFmtId="3" fontId="3" fillId="2" borderId="6" xfId="0" applyNumberFormat="1" applyFont="1" applyFill="1" applyBorder="1" applyAlignment="1">
      <alignment horizontal="right"/>
    </xf>
    <xf numFmtId="43" fontId="3" fillId="2" borderId="6" xfId="15" applyFont="1" applyFill="1" applyBorder="1" applyAlignment="1">
      <alignment horizontal="right"/>
    </xf>
    <xf numFmtId="2" fontId="3" fillId="2" borderId="42" xfId="0" applyNumberFormat="1" applyFont="1" applyFill="1" applyBorder="1" applyAlignment="1">
      <alignment horizontal="right"/>
    </xf>
    <xf numFmtId="3" fontId="9" fillId="0" borderId="15" xfId="0" applyNumberFormat="1" applyFont="1" applyBorder="1" applyAlignment="1">
      <alignment horizontal="right"/>
    </xf>
    <xf numFmtId="43" fontId="9" fillId="0" borderId="15" xfId="15" applyFont="1" applyBorder="1" applyAlignment="1">
      <alignment horizontal="right"/>
    </xf>
    <xf numFmtId="0" fontId="16" fillId="0" borderId="32" xfId="0" applyFont="1" applyBorder="1" applyAlignment="1" quotePrefix="1">
      <alignment horizontal="center"/>
    </xf>
    <xf numFmtId="43" fontId="16" fillId="0" borderId="32" xfId="15" applyFont="1" applyBorder="1" applyAlignment="1">
      <alignment horizontal="right"/>
    </xf>
    <xf numFmtId="2" fontId="17" fillId="0" borderId="42" xfId="0" applyNumberFormat="1" applyFont="1" applyFill="1" applyBorder="1" applyAlignment="1">
      <alignment horizontal="right"/>
    </xf>
    <xf numFmtId="2" fontId="11" fillId="0" borderId="10" xfId="0" applyNumberFormat="1" applyFont="1" applyFill="1" applyBorder="1" applyAlignment="1">
      <alignment horizontal="right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/>
    </xf>
    <xf numFmtId="3" fontId="9" fillId="0" borderId="15" xfId="0" applyNumberFormat="1" applyFont="1" applyFill="1" applyBorder="1" applyAlignment="1">
      <alignment horizontal="right"/>
    </xf>
    <xf numFmtId="43" fontId="9" fillId="0" borderId="15" xfId="15" applyFont="1" applyFill="1" applyBorder="1" applyAlignment="1">
      <alignment horizontal="right"/>
    </xf>
    <xf numFmtId="3" fontId="9" fillId="0" borderId="38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0"/>
  <sheetViews>
    <sheetView tabSelected="1" view="pageBreakPreview" zoomScaleSheetLayoutView="100" workbookViewId="0" topLeftCell="D1">
      <selection activeCell="K15" sqref="K15"/>
    </sheetView>
  </sheetViews>
  <sheetFormatPr defaultColWidth="9.00390625" defaultRowHeight="12.75"/>
  <cols>
    <col min="1" max="1" width="4.625" style="113" customWidth="1"/>
    <col min="2" max="2" width="7.25390625" style="0" customWidth="1"/>
    <col min="3" max="3" width="5.625" style="0" customWidth="1"/>
    <col min="4" max="4" width="35.25390625" style="32" customWidth="1"/>
    <col min="5" max="5" width="10.25390625" style="32" customWidth="1"/>
    <col min="6" max="6" width="12.25390625" style="0" customWidth="1"/>
    <col min="7" max="7" width="16.375" style="0" customWidth="1"/>
    <col min="8" max="8" width="15.125" style="0" customWidth="1"/>
    <col min="9" max="9" width="10.25390625" style="115" customWidth="1"/>
  </cols>
  <sheetData>
    <row r="1" spans="1:9" ht="15.75">
      <c r="A1" s="1"/>
      <c r="B1" s="2"/>
      <c r="C1" s="2"/>
      <c r="D1" s="3"/>
      <c r="E1" s="143"/>
      <c r="F1" s="143"/>
      <c r="G1" s="143" t="s">
        <v>0</v>
      </c>
      <c r="H1" s="144"/>
      <c r="I1" s="145"/>
    </row>
    <row r="2" spans="1:10" ht="15.75">
      <c r="A2" s="1"/>
      <c r="B2" s="2"/>
      <c r="C2" s="2"/>
      <c r="D2" s="3"/>
      <c r="E2" s="146"/>
      <c r="F2" s="146"/>
      <c r="G2" s="146" t="s">
        <v>168</v>
      </c>
      <c r="H2" s="145"/>
      <c r="I2" s="147"/>
      <c r="J2" s="133"/>
    </row>
    <row r="3" spans="1:9" ht="15.75">
      <c r="A3" s="1"/>
      <c r="B3" s="2"/>
      <c r="C3" s="2"/>
      <c r="D3" s="3"/>
      <c r="E3" s="143"/>
      <c r="F3" s="143"/>
      <c r="G3" s="143" t="s">
        <v>125</v>
      </c>
      <c r="H3" s="144"/>
      <c r="I3" s="145"/>
    </row>
    <row r="4" spans="1:9" ht="16.5" customHeight="1">
      <c r="A4" s="4"/>
      <c r="B4" s="5"/>
      <c r="C4" s="4"/>
      <c r="D4" s="134"/>
      <c r="E4" s="6"/>
      <c r="F4" s="143"/>
      <c r="G4" s="143" t="s">
        <v>167</v>
      </c>
      <c r="H4" s="8"/>
      <c r="I4" s="9"/>
    </row>
    <row r="5" spans="1:9" ht="16.5" customHeight="1">
      <c r="A5" s="4"/>
      <c r="B5" s="5"/>
      <c r="C5" s="4"/>
      <c r="D5" s="134"/>
      <c r="E5" s="6"/>
      <c r="F5" s="143"/>
      <c r="G5" s="143"/>
      <c r="H5" s="8"/>
      <c r="I5" s="9"/>
    </row>
    <row r="6" spans="1:9" ht="16.5" customHeight="1">
      <c r="A6" s="4"/>
      <c r="B6" s="188" t="s">
        <v>124</v>
      </c>
      <c r="C6" s="4"/>
      <c r="D6" s="134"/>
      <c r="E6" s="6"/>
      <c r="F6" s="7"/>
      <c r="G6" s="7"/>
      <c r="H6" s="8"/>
      <c r="I6" s="9"/>
    </row>
    <row r="7" spans="1:9" ht="16.5" customHeight="1">
      <c r="A7" s="4"/>
      <c r="B7" s="188" t="s">
        <v>147</v>
      </c>
      <c r="C7" s="5"/>
      <c r="D7" s="135"/>
      <c r="E7" s="10"/>
      <c r="F7" s="7"/>
      <c r="G7" s="7"/>
      <c r="H7" s="11"/>
      <c r="I7" s="9"/>
    </row>
    <row r="8" spans="1:9" ht="16.5" customHeight="1" thickBot="1">
      <c r="A8" s="148"/>
      <c r="B8" s="5"/>
      <c r="C8" s="5"/>
      <c r="D8" s="135"/>
      <c r="E8" s="10"/>
      <c r="F8" s="7"/>
      <c r="G8" s="7"/>
      <c r="H8" s="11"/>
      <c r="I8" s="9"/>
    </row>
    <row r="9" spans="1:9" ht="16.5" thickBot="1">
      <c r="A9" s="12"/>
      <c r="B9" s="13"/>
      <c r="C9" s="14"/>
      <c r="D9" s="131"/>
      <c r="E9" s="315" t="s">
        <v>126</v>
      </c>
      <c r="F9" s="15" t="s">
        <v>128</v>
      </c>
      <c r="G9" s="194" t="s">
        <v>131</v>
      </c>
      <c r="H9" s="15" t="s">
        <v>1</v>
      </c>
      <c r="I9" s="197"/>
    </row>
    <row r="10" spans="1:9" ht="16.5" thickBot="1">
      <c r="A10" s="16"/>
      <c r="B10" s="17"/>
      <c r="C10" s="18"/>
      <c r="D10" s="189" t="s">
        <v>2</v>
      </c>
      <c r="E10" s="316" t="s">
        <v>127</v>
      </c>
      <c r="F10" s="190" t="s">
        <v>129</v>
      </c>
      <c r="G10" s="195" t="s">
        <v>3</v>
      </c>
      <c r="H10" s="190" t="s">
        <v>130</v>
      </c>
      <c r="I10" s="198" t="s">
        <v>132</v>
      </c>
    </row>
    <row r="11" spans="1:9" ht="16.5" thickBot="1">
      <c r="A11" s="16" t="s">
        <v>4</v>
      </c>
      <c r="B11" s="17" t="s">
        <v>5</v>
      </c>
      <c r="C11" s="18" t="s">
        <v>6</v>
      </c>
      <c r="D11" s="132"/>
      <c r="E11" s="317" t="s">
        <v>148</v>
      </c>
      <c r="F11" s="193"/>
      <c r="G11" s="196" t="s">
        <v>7</v>
      </c>
      <c r="H11" s="313" t="s">
        <v>8</v>
      </c>
      <c r="I11" s="314" t="s">
        <v>133</v>
      </c>
    </row>
    <row r="12" spans="1:9" ht="16.5" thickBot="1">
      <c r="A12" s="19">
        <v>1</v>
      </c>
      <c r="B12" s="20">
        <v>2</v>
      </c>
      <c r="C12" s="20">
        <v>3</v>
      </c>
      <c r="D12" s="21">
        <v>4</v>
      </c>
      <c r="E12" s="192">
        <v>5</v>
      </c>
      <c r="F12" s="22">
        <v>6</v>
      </c>
      <c r="G12" s="22">
        <v>7</v>
      </c>
      <c r="H12" s="22">
        <v>8</v>
      </c>
      <c r="I12" s="23">
        <v>9</v>
      </c>
    </row>
    <row r="13" spans="1:9" ht="13.5" thickBot="1">
      <c r="A13" s="141" t="s">
        <v>9</v>
      </c>
      <c r="B13" s="67"/>
      <c r="C13" s="67"/>
      <c r="D13" s="142" t="s">
        <v>10</v>
      </c>
      <c r="E13" s="69">
        <f>SUM(E14+E18)</f>
        <v>60400</v>
      </c>
      <c r="F13" s="69">
        <f>SUM(F14+F18)</f>
        <v>13251932</v>
      </c>
      <c r="G13" s="343">
        <f>SUM(G14+G18)</f>
        <v>13416508.860000001</v>
      </c>
      <c r="H13" s="343">
        <f>SUM(H14+H18)</f>
        <v>2708.27</v>
      </c>
      <c r="I13" s="253">
        <f>G13/F13*100</f>
        <v>101.24190842512624</v>
      </c>
    </row>
    <row r="14" spans="1:9" s="24" customFormat="1" ht="30">
      <c r="A14" s="248" t="s">
        <v>9</v>
      </c>
      <c r="B14" s="249" t="s">
        <v>11</v>
      </c>
      <c r="C14" s="250"/>
      <c r="D14" s="251" t="s">
        <v>12</v>
      </c>
      <c r="E14" s="252">
        <f>SUM(E15:E17)</f>
        <v>60400</v>
      </c>
      <c r="F14" s="252">
        <f>SUM(F15:F17)</f>
        <v>13249222</v>
      </c>
      <c r="G14" s="339">
        <f>SUM(G15:G17)</f>
        <v>13413484.360000001</v>
      </c>
      <c r="H14" s="252"/>
      <c r="I14" s="207">
        <f aca="true" t="shared" si="0" ref="I14:I76">G14/F14*100</f>
        <v>101.23978872117927</v>
      </c>
    </row>
    <row r="15" spans="1:9" ht="25.5" customHeight="1">
      <c r="A15" s="150"/>
      <c r="B15" s="149"/>
      <c r="C15" s="55">
        <v>6290</v>
      </c>
      <c r="D15" s="121" t="s">
        <v>120</v>
      </c>
      <c r="E15" s="42">
        <v>60400</v>
      </c>
      <c r="F15" s="42">
        <v>400</v>
      </c>
      <c r="G15" s="338">
        <v>121.98</v>
      </c>
      <c r="H15" s="72" t="s">
        <v>13</v>
      </c>
      <c r="I15" s="207">
        <f t="shared" si="0"/>
        <v>30.495</v>
      </c>
    </row>
    <row r="16" spans="1:9" ht="26.25">
      <c r="A16" s="150"/>
      <c r="B16" s="149"/>
      <c r="C16" s="55">
        <v>6298</v>
      </c>
      <c r="D16" s="121" t="s">
        <v>118</v>
      </c>
      <c r="E16" s="42">
        <v>0</v>
      </c>
      <c r="F16" s="42">
        <v>13248822</v>
      </c>
      <c r="G16" s="338">
        <v>13248821.13</v>
      </c>
      <c r="H16" s="72"/>
      <c r="I16" s="207">
        <f t="shared" si="0"/>
        <v>99.99999343337846</v>
      </c>
    </row>
    <row r="17" spans="1:9" ht="51.75">
      <c r="A17" s="150"/>
      <c r="B17" s="149"/>
      <c r="C17" s="55">
        <v>6299</v>
      </c>
      <c r="D17" s="121" t="s">
        <v>163</v>
      </c>
      <c r="E17" s="42">
        <v>0</v>
      </c>
      <c r="F17" s="42">
        <v>0</v>
      </c>
      <c r="G17" s="338">
        <v>164541.25</v>
      </c>
      <c r="H17" s="72"/>
      <c r="I17" s="207"/>
    </row>
    <row r="18" spans="1:9" s="27" customFormat="1" ht="15">
      <c r="A18" s="201" t="s">
        <v>9</v>
      </c>
      <c r="B18" s="202" t="s">
        <v>14</v>
      </c>
      <c r="C18" s="165"/>
      <c r="D18" s="270" t="s">
        <v>15</v>
      </c>
      <c r="E18" s="166">
        <f>E20</f>
        <v>0</v>
      </c>
      <c r="F18" s="166">
        <f>F20+F19</f>
        <v>2710</v>
      </c>
      <c r="G18" s="341">
        <f>G20+G19</f>
        <v>3024.5</v>
      </c>
      <c r="H18" s="341">
        <f>H20+H19</f>
        <v>2708.27</v>
      </c>
      <c r="I18" s="289">
        <f t="shared" si="0"/>
        <v>111.6051660516605</v>
      </c>
    </row>
    <row r="19" spans="1:9" s="27" customFormat="1" ht="15">
      <c r="A19" s="201"/>
      <c r="B19" s="409"/>
      <c r="C19" s="48" t="s">
        <v>16</v>
      </c>
      <c r="D19" s="49" t="s">
        <v>144</v>
      </c>
      <c r="E19" s="166"/>
      <c r="F19" s="42">
        <v>0</v>
      </c>
      <c r="G19" s="338">
        <v>316.23</v>
      </c>
      <c r="H19" s="341"/>
      <c r="I19" s="289"/>
    </row>
    <row r="20" spans="1:9" s="32" customFormat="1" ht="39" customHeight="1" thickBot="1">
      <c r="A20" s="75"/>
      <c r="B20" s="84" t="s">
        <v>13</v>
      </c>
      <c r="C20" s="85">
        <v>2010</v>
      </c>
      <c r="D20" s="280" t="s">
        <v>149</v>
      </c>
      <c r="E20" s="89">
        <v>0</v>
      </c>
      <c r="F20" s="89">
        <v>2710</v>
      </c>
      <c r="G20" s="373">
        <v>2708.27</v>
      </c>
      <c r="H20" s="373">
        <v>2708.27</v>
      </c>
      <c r="I20" s="226">
        <f t="shared" si="0"/>
        <v>99.93616236162362</v>
      </c>
    </row>
    <row r="21" spans="1:9" s="32" customFormat="1" ht="14.25" customHeight="1" thickBot="1">
      <c r="A21" s="33">
        <v>600</v>
      </c>
      <c r="B21" s="34"/>
      <c r="C21" s="199"/>
      <c r="D21" s="200" t="s">
        <v>123</v>
      </c>
      <c r="E21" s="36">
        <f>E22</f>
        <v>0</v>
      </c>
      <c r="F21" s="36">
        <f>F22</f>
        <v>1447788</v>
      </c>
      <c r="G21" s="342">
        <f>G22</f>
        <v>1416827.2</v>
      </c>
      <c r="H21" s="208">
        <v>0</v>
      </c>
      <c r="I21" s="253">
        <f t="shared" si="0"/>
        <v>97.8615101105963</v>
      </c>
    </row>
    <row r="22" spans="1:9" s="32" customFormat="1" ht="14.25" customHeight="1">
      <c r="A22" s="156">
        <v>600</v>
      </c>
      <c r="B22" s="157">
        <v>60016</v>
      </c>
      <c r="C22" s="430"/>
      <c r="D22" s="279" t="s">
        <v>122</v>
      </c>
      <c r="E22" s="337">
        <f>+E23</f>
        <v>0</v>
      </c>
      <c r="F22" s="337">
        <f>+F23</f>
        <v>1447788</v>
      </c>
      <c r="G22" s="431">
        <f>+G23</f>
        <v>1416827.2</v>
      </c>
      <c r="H22" s="337"/>
      <c r="I22" s="312">
        <f t="shared" si="0"/>
        <v>97.8615101105963</v>
      </c>
    </row>
    <row r="23" spans="1:9" s="32" customFormat="1" ht="64.5" thickBot="1">
      <c r="A23" s="75"/>
      <c r="B23" s="84"/>
      <c r="C23" s="85">
        <v>6300</v>
      </c>
      <c r="D23" s="280" t="s">
        <v>150</v>
      </c>
      <c r="E23" s="89">
        <v>0</v>
      </c>
      <c r="F23" s="89">
        <v>1447788</v>
      </c>
      <c r="G23" s="373">
        <v>1416827.2</v>
      </c>
      <c r="H23" s="89"/>
      <c r="I23" s="432">
        <f t="shared" si="0"/>
        <v>97.8615101105963</v>
      </c>
    </row>
    <row r="24" spans="1:9" s="37" customFormat="1" ht="13.5" thickBot="1">
      <c r="A24" s="152">
        <v>700</v>
      </c>
      <c r="B24" s="66"/>
      <c r="C24" s="67"/>
      <c r="D24" s="200" t="s">
        <v>17</v>
      </c>
      <c r="E24" s="69">
        <f>E25+E29</f>
        <v>7198300</v>
      </c>
      <c r="F24" s="69">
        <f>F25+F29</f>
        <v>5419934</v>
      </c>
      <c r="G24" s="343">
        <f>G25+G29</f>
        <v>5067089.3100000005</v>
      </c>
      <c r="H24" s="208">
        <f>H25+H29</f>
        <v>0</v>
      </c>
      <c r="I24" s="253">
        <f t="shared" si="0"/>
        <v>93.48987109437127</v>
      </c>
    </row>
    <row r="25" spans="1:9" ht="26.25" customHeight="1">
      <c r="A25" s="154">
        <v>700</v>
      </c>
      <c r="B25" s="155">
        <v>70004</v>
      </c>
      <c r="C25" s="254"/>
      <c r="D25" s="271" t="s">
        <v>18</v>
      </c>
      <c r="E25" s="255">
        <f>SUM(E26:E28)</f>
        <v>92500</v>
      </c>
      <c r="F25" s="255">
        <f>SUM(F26:F28)</f>
        <v>66600</v>
      </c>
      <c r="G25" s="344">
        <f>SUM(G26:G28)</f>
        <v>65313.98</v>
      </c>
      <c r="H25" s="215"/>
      <c r="I25" s="288">
        <f t="shared" si="0"/>
        <v>98.06903903903904</v>
      </c>
    </row>
    <row r="26" spans="1:9" ht="52.5" customHeight="1">
      <c r="A26" s="39"/>
      <c r="B26" s="40"/>
      <c r="C26" s="41" t="s">
        <v>19</v>
      </c>
      <c r="D26" s="49" t="s">
        <v>20</v>
      </c>
      <c r="E26" s="42">
        <v>83500</v>
      </c>
      <c r="F26" s="42">
        <v>63500</v>
      </c>
      <c r="G26" s="338">
        <v>59181.94</v>
      </c>
      <c r="H26" s="72"/>
      <c r="I26" s="207">
        <f t="shared" si="0"/>
        <v>93.19990551181104</v>
      </c>
    </row>
    <row r="27" spans="1:9" ht="15">
      <c r="A27" s="39"/>
      <c r="B27" s="40"/>
      <c r="C27" s="41" t="s">
        <v>21</v>
      </c>
      <c r="D27" s="49" t="s">
        <v>22</v>
      </c>
      <c r="E27" s="42">
        <v>100</v>
      </c>
      <c r="F27" s="42">
        <v>200</v>
      </c>
      <c r="G27" s="338">
        <v>852.43</v>
      </c>
      <c r="H27" s="72"/>
      <c r="I27" s="207">
        <f t="shared" si="0"/>
        <v>426.21500000000003</v>
      </c>
    </row>
    <row r="28" spans="1:9" ht="25.5">
      <c r="A28" s="56"/>
      <c r="B28" s="57"/>
      <c r="C28" s="30" t="s">
        <v>23</v>
      </c>
      <c r="D28" s="120" t="s">
        <v>24</v>
      </c>
      <c r="E28" s="60">
        <v>8900</v>
      </c>
      <c r="F28" s="60">
        <v>2900</v>
      </c>
      <c r="G28" s="345">
        <v>5279.61</v>
      </c>
      <c r="H28" s="73"/>
      <c r="I28" s="207">
        <f t="shared" si="0"/>
        <v>182.0555172413793</v>
      </c>
    </row>
    <row r="29" spans="1:9" s="27" customFormat="1" ht="14.25" customHeight="1">
      <c r="A29" s="186">
        <v>700</v>
      </c>
      <c r="B29" s="187">
        <v>70005</v>
      </c>
      <c r="C29" s="204"/>
      <c r="D29" s="270" t="s">
        <v>25</v>
      </c>
      <c r="E29" s="205">
        <f>E30+E31+E33+E34+E36+E37</f>
        <v>7105800</v>
      </c>
      <c r="F29" s="205">
        <f>SUM(F30:F38)</f>
        <v>5353334</v>
      </c>
      <c r="G29" s="346">
        <f>SUM(G30:G38)</f>
        <v>5001775.33</v>
      </c>
      <c r="H29" s="205"/>
      <c r="I29" s="289">
        <f t="shared" si="0"/>
        <v>93.4329023744829</v>
      </c>
    </row>
    <row r="30" spans="1:9" s="32" customFormat="1" ht="27.75" customHeight="1">
      <c r="A30" s="44"/>
      <c r="B30" s="45"/>
      <c r="C30" s="46" t="s">
        <v>26</v>
      </c>
      <c r="D30" s="259" t="s">
        <v>27</v>
      </c>
      <c r="E30" s="116">
        <v>645000</v>
      </c>
      <c r="F30" s="116">
        <v>1368171</v>
      </c>
      <c r="G30" s="347">
        <v>1131071.06</v>
      </c>
      <c r="H30" s="211"/>
      <c r="I30" s="207">
        <f t="shared" si="0"/>
        <v>82.670299253529</v>
      </c>
    </row>
    <row r="31" spans="1:9" s="32" customFormat="1" ht="51">
      <c r="A31" s="39"/>
      <c r="B31" s="40"/>
      <c r="C31" s="48" t="s">
        <v>28</v>
      </c>
      <c r="D31" s="49" t="s">
        <v>119</v>
      </c>
      <c r="E31" s="117">
        <v>3850000</v>
      </c>
      <c r="F31" s="117">
        <v>915023</v>
      </c>
      <c r="G31" s="348">
        <v>723250.5</v>
      </c>
      <c r="H31" s="72"/>
      <c r="I31" s="207">
        <f t="shared" si="0"/>
        <v>79.04178364915417</v>
      </c>
    </row>
    <row r="32" spans="1:9" s="32" customFormat="1" ht="15">
      <c r="A32" s="39"/>
      <c r="B32" s="40"/>
      <c r="C32" s="48" t="s">
        <v>16</v>
      </c>
      <c r="D32" s="49" t="s">
        <v>144</v>
      </c>
      <c r="E32" s="117">
        <v>0</v>
      </c>
      <c r="F32" s="117">
        <v>40</v>
      </c>
      <c r="G32" s="348">
        <v>79.2</v>
      </c>
      <c r="H32" s="72"/>
      <c r="I32" s="207">
        <f t="shared" si="0"/>
        <v>198</v>
      </c>
    </row>
    <row r="33" spans="1:9" s="32" customFormat="1" ht="52.5" customHeight="1">
      <c r="A33" s="39"/>
      <c r="B33" s="40"/>
      <c r="C33" s="48" t="s">
        <v>19</v>
      </c>
      <c r="D33" s="49" t="s">
        <v>20</v>
      </c>
      <c r="E33" s="118">
        <v>660000</v>
      </c>
      <c r="F33" s="118">
        <v>660000</v>
      </c>
      <c r="G33" s="349">
        <v>789350.37</v>
      </c>
      <c r="H33" s="72"/>
      <c r="I33" s="207">
        <f t="shared" si="0"/>
        <v>119.5985409090909</v>
      </c>
    </row>
    <row r="34" spans="1:9" ht="38.25">
      <c r="A34" s="44"/>
      <c r="B34" s="45"/>
      <c r="C34" s="46" t="s">
        <v>29</v>
      </c>
      <c r="D34" s="259" t="s">
        <v>30</v>
      </c>
      <c r="E34" s="54">
        <v>0</v>
      </c>
      <c r="F34" s="54">
        <v>264000</v>
      </c>
      <c r="G34" s="350">
        <v>215439.08</v>
      </c>
      <c r="H34" s="74"/>
      <c r="I34" s="227">
        <f t="shared" si="0"/>
        <v>81.60571212121212</v>
      </c>
    </row>
    <row r="35" spans="1:9" ht="38.25">
      <c r="A35" s="39"/>
      <c r="B35" s="40"/>
      <c r="C35" s="30" t="s">
        <v>151</v>
      </c>
      <c r="D35" s="31" t="s">
        <v>152</v>
      </c>
      <c r="E35" s="327">
        <v>0</v>
      </c>
      <c r="F35" s="327">
        <v>39000</v>
      </c>
      <c r="G35" s="350">
        <v>39961</v>
      </c>
      <c r="H35" s="74"/>
      <c r="I35" s="227">
        <f t="shared" si="0"/>
        <v>102.46410256410256</v>
      </c>
    </row>
    <row r="36" spans="1:9" ht="25.5">
      <c r="A36" s="39"/>
      <c r="B36" s="40"/>
      <c r="C36" s="50" t="s">
        <v>134</v>
      </c>
      <c r="D36" s="120" t="s">
        <v>136</v>
      </c>
      <c r="E36" s="51">
        <v>1947800</v>
      </c>
      <c r="F36" s="51">
        <v>2078800</v>
      </c>
      <c r="G36" s="348">
        <v>2062332.26</v>
      </c>
      <c r="H36" s="72"/>
      <c r="I36" s="207">
        <f t="shared" si="0"/>
        <v>99.20782470656148</v>
      </c>
    </row>
    <row r="37" spans="1:9" ht="15.75" thickBot="1">
      <c r="A37" s="75"/>
      <c r="B37" s="84"/>
      <c r="C37" s="85" t="s">
        <v>21</v>
      </c>
      <c r="D37" s="280" t="s">
        <v>22</v>
      </c>
      <c r="E37" s="297">
        <v>3000</v>
      </c>
      <c r="F37" s="297">
        <v>7500</v>
      </c>
      <c r="G37" s="351">
        <v>19491.86</v>
      </c>
      <c r="H37" s="220"/>
      <c r="I37" s="226">
        <f t="shared" si="0"/>
        <v>259.8914666666667</v>
      </c>
    </row>
    <row r="38" spans="1:9" ht="15.75" thickBot="1">
      <c r="A38" s="328"/>
      <c r="B38" s="329"/>
      <c r="C38" s="330" t="s">
        <v>23</v>
      </c>
      <c r="D38" s="331" t="s">
        <v>31</v>
      </c>
      <c r="E38" s="332">
        <v>0</v>
      </c>
      <c r="F38" s="332">
        <v>20800</v>
      </c>
      <c r="G38" s="352">
        <v>20800</v>
      </c>
      <c r="H38" s="220"/>
      <c r="I38" s="333">
        <f t="shared" si="0"/>
        <v>100</v>
      </c>
    </row>
    <row r="39" spans="1:9" s="37" customFormat="1" ht="15" thickBot="1">
      <c r="A39" s="33">
        <v>750</v>
      </c>
      <c r="B39" s="256"/>
      <c r="C39" s="256"/>
      <c r="D39" s="257" t="s">
        <v>32</v>
      </c>
      <c r="E39" s="258">
        <f>E40+E43+E52</f>
        <v>118797</v>
      </c>
      <c r="F39" s="258">
        <f>F40+F43+F52</f>
        <v>237399</v>
      </c>
      <c r="G39" s="353">
        <f>G40+G43+G52</f>
        <v>284151.08</v>
      </c>
      <c r="H39" s="258">
        <f>H40+H43+H52</f>
        <v>55374</v>
      </c>
      <c r="I39" s="253">
        <f t="shared" si="0"/>
        <v>119.69346121929748</v>
      </c>
    </row>
    <row r="40" spans="1:9" ht="15">
      <c r="A40" s="156">
        <v>750</v>
      </c>
      <c r="B40" s="157">
        <v>75011</v>
      </c>
      <c r="C40" s="171"/>
      <c r="D40" s="279" t="s">
        <v>33</v>
      </c>
      <c r="E40" s="410">
        <f>SUM(E41+E42)</f>
        <v>56864</v>
      </c>
      <c r="F40" s="410">
        <f>SUM(F41+F42)</f>
        <v>56864</v>
      </c>
      <c r="G40" s="411">
        <f>SUM(G41+G42)</f>
        <v>58202.93</v>
      </c>
      <c r="H40" s="410">
        <f>SUM(H41+H42)</f>
        <v>55374</v>
      </c>
      <c r="I40" s="312">
        <f t="shared" si="0"/>
        <v>102.35461803601575</v>
      </c>
    </row>
    <row r="41" spans="1:9" ht="51">
      <c r="A41" s="39"/>
      <c r="B41" s="40"/>
      <c r="C41" s="55">
        <v>2010</v>
      </c>
      <c r="D41" s="49" t="s">
        <v>34</v>
      </c>
      <c r="E41" s="117">
        <v>55374</v>
      </c>
      <c r="F41" s="117">
        <v>55374</v>
      </c>
      <c r="G41" s="348">
        <v>55374</v>
      </c>
      <c r="H41" s="117">
        <v>55374</v>
      </c>
      <c r="I41" s="207">
        <f t="shared" si="0"/>
        <v>100</v>
      </c>
    </row>
    <row r="42" spans="1:9" ht="51">
      <c r="A42" s="44"/>
      <c r="B42" s="45"/>
      <c r="C42" s="38">
        <v>2360</v>
      </c>
      <c r="D42" s="259" t="s">
        <v>35</v>
      </c>
      <c r="E42" s="53">
        <v>1490</v>
      </c>
      <c r="F42" s="53">
        <v>1490</v>
      </c>
      <c r="G42" s="354">
        <v>2828.93</v>
      </c>
      <c r="H42" s="53"/>
      <c r="I42" s="207">
        <f t="shared" si="0"/>
        <v>189.86107382550335</v>
      </c>
    </row>
    <row r="43" spans="1:9" s="27" customFormat="1" ht="15">
      <c r="A43" s="159">
        <v>750</v>
      </c>
      <c r="B43" s="160">
        <v>75023</v>
      </c>
      <c r="C43" s="161" t="s">
        <v>13</v>
      </c>
      <c r="D43" s="264" t="s">
        <v>36</v>
      </c>
      <c r="E43" s="162">
        <f>SUM(E45:E50)</f>
        <v>43433</v>
      </c>
      <c r="F43" s="363">
        <f>SUM(F44:F51)</f>
        <v>162035</v>
      </c>
      <c r="G43" s="355">
        <f>SUM(G44:G51)</f>
        <v>205120.22</v>
      </c>
      <c r="H43" s="162">
        <f>SUM(H45:H51)</f>
        <v>0</v>
      </c>
      <c r="I43" s="289">
        <f t="shared" si="0"/>
        <v>126.59007004659489</v>
      </c>
    </row>
    <row r="44" spans="1:9" s="27" customFormat="1" ht="38.25">
      <c r="A44" s="159"/>
      <c r="B44" s="357"/>
      <c r="C44" s="50" t="s">
        <v>164</v>
      </c>
      <c r="D44" s="120" t="s">
        <v>165</v>
      </c>
      <c r="E44" s="358">
        <v>0</v>
      </c>
      <c r="F44" s="358">
        <v>0</v>
      </c>
      <c r="G44" s="359">
        <v>27750</v>
      </c>
      <c r="H44" s="356"/>
      <c r="I44" s="289"/>
    </row>
    <row r="45" spans="1:9" s="32" customFormat="1" ht="38.25">
      <c r="A45" s="56"/>
      <c r="B45" s="57"/>
      <c r="C45" s="50" t="s">
        <v>16</v>
      </c>
      <c r="D45" s="120" t="s">
        <v>145</v>
      </c>
      <c r="E45" s="58">
        <v>26000</v>
      </c>
      <c r="F45" s="58">
        <v>12000</v>
      </c>
      <c r="G45" s="362">
        <v>13625.5</v>
      </c>
      <c r="H45" s="212"/>
      <c r="I45" s="207">
        <f t="shared" si="0"/>
        <v>113.54583333333332</v>
      </c>
    </row>
    <row r="46" spans="1:9" s="32" customFormat="1" ht="51">
      <c r="A46" s="56"/>
      <c r="B46" s="57"/>
      <c r="C46" s="50" t="s">
        <v>19</v>
      </c>
      <c r="D46" s="120" t="s">
        <v>20</v>
      </c>
      <c r="E46" s="51">
        <v>15000</v>
      </c>
      <c r="F46" s="51">
        <v>37000</v>
      </c>
      <c r="G46" s="361">
        <v>50832.58</v>
      </c>
      <c r="H46" s="213"/>
      <c r="I46" s="207">
        <f t="shared" si="0"/>
        <v>137.38535135135135</v>
      </c>
    </row>
    <row r="47" spans="1:9" s="32" customFormat="1" ht="15">
      <c r="A47" s="56"/>
      <c r="B47" s="57"/>
      <c r="C47" s="50" t="s">
        <v>38</v>
      </c>
      <c r="D47" s="120" t="s">
        <v>107</v>
      </c>
      <c r="E47" s="51">
        <v>750</v>
      </c>
      <c r="F47" s="51">
        <v>750</v>
      </c>
      <c r="G47" s="360">
        <v>273.89</v>
      </c>
      <c r="H47" s="213"/>
      <c r="I47" s="207">
        <f t="shared" si="0"/>
        <v>36.51866666666667</v>
      </c>
    </row>
    <row r="48" spans="1:9" s="32" customFormat="1" ht="25.5">
      <c r="A48" s="56"/>
      <c r="B48" s="57"/>
      <c r="C48" s="50" t="s">
        <v>134</v>
      </c>
      <c r="D48" s="120" t="s">
        <v>153</v>
      </c>
      <c r="E48" s="51">
        <v>0</v>
      </c>
      <c r="F48" s="51">
        <v>7100</v>
      </c>
      <c r="G48" s="360">
        <v>7050</v>
      </c>
      <c r="H48" s="213"/>
      <c r="I48" s="207">
        <f t="shared" si="0"/>
        <v>99.29577464788733</v>
      </c>
    </row>
    <row r="49" spans="1:9" s="32" customFormat="1" ht="15">
      <c r="A49" s="56"/>
      <c r="B49" s="57"/>
      <c r="C49" s="50" t="s">
        <v>21</v>
      </c>
      <c r="D49" s="49" t="s">
        <v>22</v>
      </c>
      <c r="E49" s="51">
        <v>0</v>
      </c>
      <c r="F49" s="51">
        <v>20</v>
      </c>
      <c r="G49" s="360">
        <v>5.84</v>
      </c>
      <c r="H49" s="213"/>
      <c r="I49" s="207">
        <f t="shared" si="0"/>
        <v>29.2</v>
      </c>
    </row>
    <row r="50" spans="1:9" s="32" customFormat="1" ht="25.5">
      <c r="A50" s="56"/>
      <c r="B50" s="57"/>
      <c r="C50" s="59" t="s">
        <v>23</v>
      </c>
      <c r="D50" s="49" t="s">
        <v>37</v>
      </c>
      <c r="E50" s="51">
        <v>1683</v>
      </c>
      <c r="F50" s="51">
        <v>1683</v>
      </c>
      <c r="G50" s="360">
        <v>2100.41</v>
      </c>
      <c r="H50" s="213"/>
      <c r="I50" s="207">
        <f t="shared" si="0"/>
        <v>124.80154486036838</v>
      </c>
    </row>
    <row r="51" spans="1:9" s="32" customFormat="1" ht="63.75">
      <c r="A51" s="56"/>
      <c r="B51" s="57"/>
      <c r="C51" s="59" t="s">
        <v>154</v>
      </c>
      <c r="D51" s="31" t="s">
        <v>150</v>
      </c>
      <c r="E51" s="51">
        <v>0</v>
      </c>
      <c r="F51" s="51">
        <v>103482</v>
      </c>
      <c r="G51" s="360">
        <v>103482</v>
      </c>
      <c r="H51" s="213"/>
      <c r="I51" s="207">
        <f t="shared" si="0"/>
        <v>100</v>
      </c>
    </row>
    <row r="52" spans="1:9" s="27" customFormat="1" ht="15">
      <c r="A52" s="163">
        <v>750</v>
      </c>
      <c r="B52" s="164">
        <v>75095</v>
      </c>
      <c r="C52" s="165"/>
      <c r="D52" s="270" t="s">
        <v>15</v>
      </c>
      <c r="E52" s="166">
        <f>E53</f>
        <v>18500</v>
      </c>
      <c r="F52" s="166">
        <f>F53</f>
        <v>18500</v>
      </c>
      <c r="G52" s="341">
        <f>G53+G54</f>
        <v>20827.93</v>
      </c>
      <c r="H52" s="178">
        <v>0</v>
      </c>
      <c r="I52" s="289">
        <f t="shared" si="0"/>
        <v>112.58340540540541</v>
      </c>
    </row>
    <row r="53" spans="1:9" ht="25.5">
      <c r="A53" s="39"/>
      <c r="B53" s="40"/>
      <c r="C53" s="41" t="s">
        <v>38</v>
      </c>
      <c r="D53" s="120" t="s">
        <v>39</v>
      </c>
      <c r="E53" s="412">
        <v>18500</v>
      </c>
      <c r="F53" s="412">
        <v>18500</v>
      </c>
      <c r="G53" s="401">
        <v>20422.56</v>
      </c>
      <c r="H53" s="42"/>
      <c r="I53" s="207">
        <f t="shared" si="0"/>
        <v>110.39221621621623</v>
      </c>
    </row>
    <row r="54" spans="1:9" ht="15.75" thickBot="1">
      <c r="A54" s="75"/>
      <c r="B54" s="84"/>
      <c r="C54" s="85" t="s">
        <v>21</v>
      </c>
      <c r="D54" s="49" t="s">
        <v>22</v>
      </c>
      <c r="E54" s="413">
        <v>0</v>
      </c>
      <c r="F54" s="413">
        <v>0</v>
      </c>
      <c r="G54" s="414">
        <v>405.37</v>
      </c>
      <c r="H54" s="89"/>
      <c r="I54" s="226"/>
    </row>
    <row r="55" spans="1:9" s="37" customFormat="1" ht="36" customHeight="1" thickBot="1">
      <c r="A55" s="152">
        <v>751</v>
      </c>
      <c r="B55" s="66"/>
      <c r="C55" s="67"/>
      <c r="D55" s="272" t="s">
        <v>40</v>
      </c>
      <c r="E55" s="69">
        <f aca="true" t="shared" si="1" ref="E55:H56">E56</f>
        <v>2244</v>
      </c>
      <c r="F55" s="69">
        <f>F56+F58</f>
        <v>25983</v>
      </c>
      <c r="G55" s="343">
        <f>G56+G58</f>
        <v>24505.379999999997</v>
      </c>
      <c r="H55" s="343">
        <f>H56+H58</f>
        <v>24505.379999999997</v>
      </c>
      <c r="I55" s="253">
        <f t="shared" si="0"/>
        <v>94.31312781434013</v>
      </c>
    </row>
    <row r="56" spans="1:9" ht="27">
      <c r="A56" s="169">
        <v>751</v>
      </c>
      <c r="B56" s="167">
        <v>75101</v>
      </c>
      <c r="C56" s="170"/>
      <c r="D56" s="203" t="s">
        <v>41</v>
      </c>
      <c r="E56" s="168">
        <f t="shared" si="1"/>
        <v>2244</v>
      </c>
      <c r="F56" s="168">
        <f t="shared" si="1"/>
        <v>2244</v>
      </c>
      <c r="G56" s="365">
        <f t="shared" si="1"/>
        <v>2240.12</v>
      </c>
      <c r="H56" s="366">
        <f t="shared" si="1"/>
        <v>2240.12</v>
      </c>
      <c r="I56" s="290">
        <f t="shared" si="0"/>
        <v>99.82709447415328</v>
      </c>
    </row>
    <row r="57" spans="1:9" ht="51.75" customHeight="1">
      <c r="A57" s="39"/>
      <c r="B57" s="119"/>
      <c r="C57" s="55">
        <v>2010</v>
      </c>
      <c r="D57" s="277" t="s">
        <v>42</v>
      </c>
      <c r="E57" s="42">
        <v>2244</v>
      </c>
      <c r="F57" s="42">
        <v>2244</v>
      </c>
      <c r="G57" s="338">
        <v>2240.12</v>
      </c>
      <c r="H57" s="338">
        <v>2240.12</v>
      </c>
      <c r="I57" s="433">
        <f t="shared" si="0"/>
        <v>99.82709447415328</v>
      </c>
    </row>
    <row r="58" spans="1:9" ht="51.75" customHeight="1">
      <c r="A58" s="169">
        <v>751</v>
      </c>
      <c r="B58" s="167">
        <v>75109</v>
      </c>
      <c r="C58" s="170"/>
      <c r="D58" s="203" t="s">
        <v>155</v>
      </c>
      <c r="E58" s="168">
        <f>E59</f>
        <v>0</v>
      </c>
      <c r="F58" s="168">
        <f>F59</f>
        <v>23739</v>
      </c>
      <c r="G58" s="365">
        <f>G59</f>
        <v>22265.26</v>
      </c>
      <c r="H58" s="365">
        <f>H59</f>
        <v>22265.26</v>
      </c>
      <c r="I58" s="290">
        <f>G58/F58*100</f>
        <v>93.79190361851805</v>
      </c>
    </row>
    <row r="59" spans="1:9" ht="51.75" customHeight="1" thickBot="1">
      <c r="A59" s="39"/>
      <c r="B59" s="119"/>
      <c r="C59" s="55">
        <v>2010</v>
      </c>
      <c r="D59" s="277" t="s">
        <v>42</v>
      </c>
      <c r="E59" s="42">
        <v>0</v>
      </c>
      <c r="F59" s="42">
        <v>23739</v>
      </c>
      <c r="G59" s="338">
        <v>22265.26</v>
      </c>
      <c r="H59" s="338">
        <v>22265.26</v>
      </c>
      <c r="I59" s="207">
        <f>G59/F59*100</f>
        <v>93.79190361851805</v>
      </c>
    </row>
    <row r="60" spans="1:9" ht="15" thickBot="1">
      <c r="A60" s="64">
        <v>752</v>
      </c>
      <c r="B60" s="65"/>
      <c r="C60" s="256"/>
      <c r="D60" s="273" t="s">
        <v>43</v>
      </c>
      <c r="E60" s="36">
        <f aca="true" t="shared" si="2" ref="E60:H61">E61</f>
        <v>700</v>
      </c>
      <c r="F60" s="36">
        <f t="shared" si="2"/>
        <v>700</v>
      </c>
      <c r="G60" s="342">
        <f t="shared" si="2"/>
        <v>700</v>
      </c>
      <c r="H60" s="342">
        <f t="shared" si="2"/>
        <v>700</v>
      </c>
      <c r="I60" s="253">
        <f t="shared" si="0"/>
        <v>100</v>
      </c>
    </row>
    <row r="61" spans="1:9" ht="15">
      <c r="A61" s="154">
        <v>752</v>
      </c>
      <c r="B61" s="155">
        <v>75212</v>
      </c>
      <c r="C61" s="172"/>
      <c r="D61" s="271" t="s">
        <v>44</v>
      </c>
      <c r="E61" s="174">
        <f t="shared" si="2"/>
        <v>700</v>
      </c>
      <c r="F61" s="174">
        <f t="shared" si="2"/>
        <v>700</v>
      </c>
      <c r="G61" s="368">
        <f t="shared" si="2"/>
        <v>700</v>
      </c>
      <c r="H61" s="368">
        <f t="shared" si="2"/>
        <v>700</v>
      </c>
      <c r="I61" s="288">
        <f t="shared" si="0"/>
        <v>100</v>
      </c>
    </row>
    <row r="62" spans="1:9" ht="51.75" thickBot="1">
      <c r="A62" s="56"/>
      <c r="B62" s="260"/>
      <c r="C62" s="151">
        <v>2010</v>
      </c>
      <c r="D62" s="120" t="s">
        <v>34</v>
      </c>
      <c r="E62" s="80">
        <v>700</v>
      </c>
      <c r="F62" s="80">
        <v>700</v>
      </c>
      <c r="G62" s="367">
        <v>700</v>
      </c>
      <c r="H62" s="371">
        <v>700</v>
      </c>
      <c r="I62" s="206">
        <f t="shared" si="0"/>
        <v>100</v>
      </c>
    </row>
    <row r="63" spans="1:9" s="37" customFormat="1" ht="26.25" thickBot="1">
      <c r="A63" s="64">
        <v>754</v>
      </c>
      <c r="B63" s="65"/>
      <c r="C63" s="35" t="s">
        <v>13</v>
      </c>
      <c r="D63" s="200" t="s">
        <v>45</v>
      </c>
      <c r="E63" s="36">
        <f>E66</f>
        <v>500</v>
      </c>
      <c r="F63" s="36">
        <f>F66</f>
        <v>500</v>
      </c>
      <c r="G63" s="342">
        <f>G64+G66</f>
        <v>857</v>
      </c>
      <c r="H63" s="342">
        <f>H66</f>
        <v>500</v>
      </c>
      <c r="I63" s="253">
        <f t="shared" si="0"/>
        <v>171.4</v>
      </c>
    </row>
    <row r="64" spans="1:9" s="369" customFormat="1" ht="15">
      <c r="A64" s="415"/>
      <c r="B64" s="157">
        <v>75412</v>
      </c>
      <c r="C64" s="416"/>
      <c r="D64" s="417" t="s">
        <v>166</v>
      </c>
      <c r="E64" s="418"/>
      <c r="F64" s="418"/>
      <c r="G64" s="419">
        <f>G65</f>
        <v>357</v>
      </c>
      <c r="H64" s="419"/>
      <c r="I64" s="420"/>
    </row>
    <row r="65" spans="1:9" s="369" customFormat="1" ht="15">
      <c r="A65" s="434"/>
      <c r="B65" s="435"/>
      <c r="C65" s="48" t="s">
        <v>23</v>
      </c>
      <c r="D65" s="49" t="s">
        <v>31</v>
      </c>
      <c r="E65" s="436">
        <v>0</v>
      </c>
      <c r="F65" s="436">
        <v>0</v>
      </c>
      <c r="G65" s="388">
        <v>357</v>
      </c>
      <c r="H65" s="437"/>
      <c r="I65" s="438"/>
    </row>
    <row r="66" spans="1:9" s="27" customFormat="1" ht="15">
      <c r="A66" s="163">
        <v>754</v>
      </c>
      <c r="B66" s="164">
        <v>75414</v>
      </c>
      <c r="C66" s="165" t="s">
        <v>13</v>
      </c>
      <c r="D66" s="270" t="s">
        <v>46</v>
      </c>
      <c r="E66" s="166">
        <f>+E67</f>
        <v>500</v>
      </c>
      <c r="F66" s="166">
        <f>+F67</f>
        <v>500</v>
      </c>
      <c r="G66" s="341">
        <f>+G67</f>
        <v>500</v>
      </c>
      <c r="H66" s="341">
        <f>+H67</f>
        <v>500</v>
      </c>
      <c r="I66" s="289">
        <f t="shared" si="0"/>
        <v>100</v>
      </c>
    </row>
    <row r="67" spans="1:9" s="27" customFormat="1" ht="51" customHeight="1">
      <c r="A67" s="39"/>
      <c r="B67" s="40"/>
      <c r="C67" s="55">
        <v>2010</v>
      </c>
      <c r="D67" s="49" t="s">
        <v>42</v>
      </c>
      <c r="E67" s="412">
        <v>500</v>
      </c>
      <c r="F67" s="412">
        <v>500</v>
      </c>
      <c r="G67" s="401">
        <v>500</v>
      </c>
      <c r="H67" s="338">
        <v>500</v>
      </c>
      <c r="I67" s="207">
        <f t="shared" si="0"/>
        <v>100</v>
      </c>
    </row>
    <row r="68" spans="1:9" s="37" customFormat="1" ht="60.75" thickBot="1">
      <c r="A68" s="421">
        <v>756</v>
      </c>
      <c r="B68" s="422"/>
      <c r="C68" s="423" t="s">
        <v>13</v>
      </c>
      <c r="D68" s="424" t="s">
        <v>47</v>
      </c>
      <c r="E68" s="425">
        <f>E69+E72+E80+E91+E97</f>
        <v>23070724</v>
      </c>
      <c r="F68" s="425">
        <f>F69+F72+F80+F91+F97</f>
        <v>23077117</v>
      </c>
      <c r="G68" s="426">
        <f>G69+G72+G80+G91+G97</f>
        <v>25219124.97</v>
      </c>
      <c r="H68" s="425">
        <f>H69+H72+H80+H91+H97</f>
        <v>0</v>
      </c>
      <c r="I68" s="427">
        <f t="shared" si="0"/>
        <v>109.28195653729189</v>
      </c>
    </row>
    <row r="69" spans="1:9" s="27" customFormat="1" ht="27">
      <c r="A69" s="154">
        <v>756</v>
      </c>
      <c r="B69" s="155">
        <v>75601</v>
      </c>
      <c r="C69" s="172"/>
      <c r="D69" s="271" t="s">
        <v>48</v>
      </c>
      <c r="E69" s="174">
        <f>SUM(E70+E71)</f>
        <v>86200</v>
      </c>
      <c r="F69" s="174">
        <f>SUM(F70+F71)</f>
        <v>61200</v>
      </c>
      <c r="G69" s="368">
        <f>SUM(G70+G71)</f>
        <v>64602.84</v>
      </c>
      <c r="H69" s="215"/>
      <c r="I69" s="288">
        <f t="shared" si="0"/>
        <v>105.56019607843137</v>
      </c>
    </row>
    <row r="70" spans="1:9" s="71" customFormat="1" ht="39" thickBot="1">
      <c r="A70" s="75"/>
      <c r="B70" s="298"/>
      <c r="C70" s="299" t="s">
        <v>49</v>
      </c>
      <c r="D70" s="280" t="s">
        <v>50</v>
      </c>
      <c r="E70" s="89">
        <v>85000</v>
      </c>
      <c r="F70" s="89">
        <v>60000</v>
      </c>
      <c r="G70" s="373">
        <v>63415.99</v>
      </c>
      <c r="H70" s="300"/>
      <c r="I70" s="226">
        <f t="shared" si="0"/>
        <v>105.69331666666666</v>
      </c>
    </row>
    <row r="71" spans="1:9" s="71" customFormat="1" ht="25.5">
      <c r="A71" s="95"/>
      <c r="B71" s="301"/>
      <c r="C71" s="302" t="s">
        <v>69</v>
      </c>
      <c r="D71" s="303" t="s">
        <v>70</v>
      </c>
      <c r="E71" s="52">
        <v>1200</v>
      </c>
      <c r="F71" s="52">
        <v>1200</v>
      </c>
      <c r="G71" s="374">
        <v>1186.85</v>
      </c>
      <c r="H71" s="304"/>
      <c r="I71" s="305">
        <f t="shared" si="0"/>
        <v>98.90416666666665</v>
      </c>
    </row>
    <row r="72" spans="1:9" s="27" customFormat="1" ht="67.5">
      <c r="A72" s="163">
        <v>756</v>
      </c>
      <c r="B72" s="164">
        <v>75615</v>
      </c>
      <c r="C72" s="165" t="s">
        <v>13</v>
      </c>
      <c r="D72" s="270" t="s">
        <v>115</v>
      </c>
      <c r="E72" s="205">
        <f>SUM(E73:E79)</f>
        <v>3181000</v>
      </c>
      <c r="F72" s="205">
        <f>SUM(F73:F79)</f>
        <v>3261000</v>
      </c>
      <c r="G72" s="346">
        <f>SUM(G73:G79)</f>
        <v>3624166.68</v>
      </c>
      <c r="H72" s="210"/>
      <c r="I72" s="289">
        <f t="shared" si="0"/>
        <v>111.13666605335789</v>
      </c>
    </row>
    <row r="73" spans="1:9" ht="15">
      <c r="A73" s="39"/>
      <c r="B73" s="40"/>
      <c r="C73" s="41" t="s">
        <v>51</v>
      </c>
      <c r="D73" s="49" t="s">
        <v>52</v>
      </c>
      <c r="E73" s="128">
        <v>2450000</v>
      </c>
      <c r="F73" s="128">
        <v>2750000</v>
      </c>
      <c r="G73" s="375">
        <v>3190381.62</v>
      </c>
      <c r="H73" s="72"/>
      <c r="I73" s="207">
        <f t="shared" si="0"/>
        <v>116.01387709090909</v>
      </c>
    </row>
    <row r="74" spans="1:9" ht="15">
      <c r="A74" s="39"/>
      <c r="B74" s="40"/>
      <c r="C74" s="41" t="s">
        <v>53</v>
      </c>
      <c r="D74" s="49" t="s">
        <v>54</v>
      </c>
      <c r="E74" s="42">
        <v>6800</v>
      </c>
      <c r="F74" s="42">
        <v>6800</v>
      </c>
      <c r="G74" s="338">
        <v>4217</v>
      </c>
      <c r="H74" s="72"/>
      <c r="I74" s="207">
        <f t="shared" si="0"/>
        <v>62.01470588235294</v>
      </c>
    </row>
    <row r="75" spans="1:9" ht="15">
      <c r="A75" s="44"/>
      <c r="B75" s="45"/>
      <c r="C75" s="46" t="s">
        <v>55</v>
      </c>
      <c r="D75" s="259" t="s">
        <v>56</v>
      </c>
      <c r="E75" s="47">
        <v>10100</v>
      </c>
      <c r="F75" s="47">
        <v>10100</v>
      </c>
      <c r="G75" s="376">
        <v>11142</v>
      </c>
      <c r="H75" s="72"/>
      <c r="I75" s="207">
        <f t="shared" si="0"/>
        <v>110.31683168316833</v>
      </c>
    </row>
    <row r="76" spans="1:9" ht="14.25" customHeight="1">
      <c r="A76" s="39"/>
      <c r="B76" s="40"/>
      <c r="C76" s="41" t="s">
        <v>57</v>
      </c>
      <c r="D76" s="49" t="s">
        <v>58</v>
      </c>
      <c r="E76" s="42">
        <v>83000</v>
      </c>
      <c r="F76" s="42">
        <v>83000</v>
      </c>
      <c r="G76" s="338">
        <v>69241.9</v>
      </c>
      <c r="H76" s="72"/>
      <c r="I76" s="207">
        <f t="shared" si="0"/>
        <v>83.42397590361446</v>
      </c>
    </row>
    <row r="77" spans="1:9" ht="14.25" customHeight="1">
      <c r="A77" s="56"/>
      <c r="B77" s="57"/>
      <c r="C77" s="41" t="s">
        <v>67</v>
      </c>
      <c r="D77" s="265" t="s">
        <v>68</v>
      </c>
      <c r="E77" s="60">
        <v>318000</v>
      </c>
      <c r="F77" s="60">
        <v>118000</v>
      </c>
      <c r="G77" s="345">
        <v>95997.5</v>
      </c>
      <c r="H77" s="73"/>
      <c r="I77" s="207">
        <f aca="true" t="shared" si="3" ref="I77:I133">G77/F77*100</f>
        <v>81.35381355932203</v>
      </c>
    </row>
    <row r="78" spans="1:9" ht="14.25" customHeight="1">
      <c r="A78" s="56"/>
      <c r="B78" s="57"/>
      <c r="C78" s="50" t="s">
        <v>69</v>
      </c>
      <c r="D78" s="120" t="s">
        <v>70</v>
      </c>
      <c r="E78" s="60">
        <v>21000</v>
      </c>
      <c r="F78" s="60">
        <v>1000</v>
      </c>
      <c r="G78" s="345">
        <v>3091.66</v>
      </c>
      <c r="H78" s="73"/>
      <c r="I78" s="207">
        <f t="shared" si="3"/>
        <v>309.166</v>
      </c>
    </row>
    <row r="79" spans="1:9" ht="26.25" customHeight="1">
      <c r="A79" s="56"/>
      <c r="B79" s="57"/>
      <c r="C79" s="50">
        <v>2680</v>
      </c>
      <c r="D79" s="120" t="s">
        <v>156</v>
      </c>
      <c r="E79" s="60">
        <v>292100</v>
      </c>
      <c r="F79" s="60">
        <v>292100</v>
      </c>
      <c r="G79" s="345">
        <v>250095</v>
      </c>
      <c r="H79" s="73"/>
      <c r="I79" s="206">
        <f t="shared" si="3"/>
        <v>85.619650804519</v>
      </c>
    </row>
    <row r="80" spans="1:9" ht="48" customHeight="1">
      <c r="A80" s="186">
        <v>756</v>
      </c>
      <c r="B80" s="187">
        <v>75616</v>
      </c>
      <c r="C80" s="229"/>
      <c r="D80" s="274" t="s">
        <v>116</v>
      </c>
      <c r="E80" s="205">
        <f>SUM(E81+E82+E83+E84+E85+E86+E87+E88+E89+E90)</f>
        <v>4615432</v>
      </c>
      <c r="F80" s="230">
        <f>SUM(F81+F82+F83+F84+F85+F86+F87+F88+F89+F90)</f>
        <v>3615432</v>
      </c>
      <c r="G80" s="346">
        <f>SUM(G81+G82+G83+G84+G85+G86+G87+G88+G89+G90)</f>
        <v>5150266.959999999</v>
      </c>
      <c r="H80" s="221"/>
      <c r="I80" s="289">
        <f t="shared" si="3"/>
        <v>142.4523254759044</v>
      </c>
    </row>
    <row r="81" spans="1:9" ht="15">
      <c r="A81" s="44"/>
      <c r="B81" s="45"/>
      <c r="C81" s="46" t="s">
        <v>51</v>
      </c>
      <c r="D81" s="259" t="s">
        <v>52</v>
      </c>
      <c r="E81" s="26">
        <v>2150000</v>
      </c>
      <c r="F81" s="26">
        <v>2150000</v>
      </c>
      <c r="G81" s="340">
        <v>2048364.2</v>
      </c>
      <c r="H81" s="209"/>
      <c r="I81" s="227">
        <f t="shared" si="3"/>
        <v>95.27275348837209</v>
      </c>
    </row>
    <row r="82" spans="1:9" ht="15">
      <c r="A82" s="39"/>
      <c r="B82" s="40"/>
      <c r="C82" s="41" t="s">
        <v>53</v>
      </c>
      <c r="D82" s="265" t="s">
        <v>54</v>
      </c>
      <c r="E82" s="42">
        <v>295000</v>
      </c>
      <c r="F82" s="42">
        <v>295000</v>
      </c>
      <c r="G82" s="338">
        <v>268106.92</v>
      </c>
      <c r="H82" s="72"/>
      <c r="I82" s="207">
        <f t="shared" si="3"/>
        <v>90.88370169491526</v>
      </c>
    </row>
    <row r="83" spans="1:9" ht="15">
      <c r="A83" s="39"/>
      <c r="B83" s="40"/>
      <c r="C83" s="46" t="s">
        <v>55</v>
      </c>
      <c r="D83" s="275" t="s">
        <v>56</v>
      </c>
      <c r="E83" s="42">
        <v>3300</v>
      </c>
      <c r="F83" s="42">
        <v>3300</v>
      </c>
      <c r="G83" s="338">
        <v>4407.45</v>
      </c>
      <c r="H83" s="72"/>
      <c r="I83" s="207">
        <f t="shared" si="3"/>
        <v>133.5590909090909</v>
      </c>
    </row>
    <row r="84" spans="1:9" ht="15">
      <c r="A84" s="56"/>
      <c r="B84" s="57"/>
      <c r="C84" s="50" t="s">
        <v>57</v>
      </c>
      <c r="D84" s="276" t="s">
        <v>58</v>
      </c>
      <c r="E84" s="60">
        <v>195000</v>
      </c>
      <c r="F84" s="60">
        <v>195000</v>
      </c>
      <c r="G84" s="345">
        <v>206061.3</v>
      </c>
      <c r="H84" s="73"/>
      <c r="I84" s="207">
        <f t="shared" si="3"/>
        <v>105.67246153846153</v>
      </c>
    </row>
    <row r="85" spans="1:9" ht="15">
      <c r="A85" s="39"/>
      <c r="B85" s="40"/>
      <c r="C85" s="41" t="s">
        <v>59</v>
      </c>
      <c r="D85" s="49" t="s">
        <v>60</v>
      </c>
      <c r="E85" s="42">
        <v>490982</v>
      </c>
      <c r="F85" s="42">
        <v>490982</v>
      </c>
      <c r="G85" s="338">
        <v>214713.28</v>
      </c>
      <c r="H85" s="42"/>
      <c r="I85" s="207">
        <f t="shared" si="3"/>
        <v>43.73139544830564</v>
      </c>
    </row>
    <row r="86" spans="1:9" ht="15">
      <c r="A86" s="39"/>
      <c r="B86" s="40"/>
      <c r="C86" s="41" t="s">
        <v>61</v>
      </c>
      <c r="D86" s="265" t="s">
        <v>62</v>
      </c>
      <c r="E86" s="42">
        <v>350</v>
      </c>
      <c r="F86" s="42">
        <v>350</v>
      </c>
      <c r="G86" s="338">
        <v>200</v>
      </c>
      <c r="H86" s="72"/>
      <c r="I86" s="207">
        <f t="shared" si="3"/>
        <v>57.14285714285714</v>
      </c>
    </row>
    <row r="87" spans="1:9" ht="15">
      <c r="A87" s="39"/>
      <c r="B87" s="40"/>
      <c r="C87" s="48" t="s">
        <v>63</v>
      </c>
      <c r="D87" s="265" t="s">
        <v>64</v>
      </c>
      <c r="E87" s="42">
        <v>1200</v>
      </c>
      <c r="F87" s="42">
        <v>1200</v>
      </c>
      <c r="G87" s="338">
        <v>1202</v>
      </c>
      <c r="H87" s="72"/>
      <c r="I87" s="207">
        <f t="shared" si="3"/>
        <v>100.16666666666667</v>
      </c>
    </row>
    <row r="88" spans="1:9" ht="25.5">
      <c r="A88" s="39"/>
      <c r="B88" s="40"/>
      <c r="C88" s="41" t="s">
        <v>65</v>
      </c>
      <c r="D88" s="265" t="s">
        <v>66</v>
      </c>
      <c r="E88" s="42">
        <v>39800</v>
      </c>
      <c r="F88" s="42">
        <v>39800</v>
      </c>
      <c r="G88" s="338">
        <v>62220</v>
      </c>
      <c r="H88" s="72"/>
      <c r="I88" s="207">
        <f t="shared" si="3"/>
        <v>156.33165829145727</v>
      </c>
    </row>
    <row r="89" spans="1:9" ht="15">
      <c r="A89" s="39"/>
      <c r="B89" s="40"/>
      <c r="C89" s="41" t="s">
        <v>67</v>
      </c>
      <c r="D89" s="265" t="s">
        <v>68</v>
      </c>
      <c r="E89" s="42">
        <v>1400000</v>
      </c>
      <c r="F89" s="42">
        <v>400000</v>
      </c>
      <c r="G89" s="338">
        <v>2299283.8</v>
      </c>
      <c r="H89" s="72"/>
      <c r="I89" s="207">
        <f t="shared" si="3"/>
        <v>574.8209499999999</v>
      </c>
    </row>
    <row r="90" spans="1:9" ht="25.5">
      <c r="A90" s="39"/>
      <c r="B90" s="40"/>
      <c r="C90" s="41" t="s">
        <v>69</v>
      </c>
      <c r="D90" s="49" t="s">
        <v>70</v>
      </c>
      <c r="E90" s="42">
        <v>39800</v>
      </c>
      <c r="F90" s="42">
        <v>39800</v>
      </c>
      <c r="G90" s="338">
        <v>45708.01</v>
      </c>
      <c r="H90" s="72"/>
      <c r="I90" s="207">
        <f t="shared" si="3"/>
        <v>114.8442462311558</v>
      </c>
    </row>
    <row r="91" spans="1:9" s="27" customFormat="1" ht="36">
      <c r="A91" s="163">
        <v>756</v>
      </c>
      <c r="B91" s="164">
        <v>75618</v>
      </c>
      <c r="C91" s="228"/>
      <c r="D91" s="274" t="s">
        <v>117</v>
      </c>
      <c r="E91" s="230">
        <f>E92+E93+E94+E95</f>
        <v>308200</v>
      </c>
      <c r="F91" s="230">
        <f>F92+F93+F94+F95</f>
        <v>407850</v>
      </c>
      <c r="G91" s="377">
        <f>G92+G93+G94+G95+G96</f>
        <v>414401.3</v>
      </c>
      <c r="H91" s="178">
        <f>H92+H93</f>
        <v>0</v>
      </c>
      <c r="I91" s="289">
        <f t="shared" si="3"/>
        <v>101.60630133627559</v>
      </c>
    </row>
    <row r="92" spans="1:9" ht="15">
      <c r="A92" s="44"/>
      <c r="B92" s="45"/>
      <c r="C92" s="46" t="s">
        <v>72</v>
      </c>
      <c r="D92" s="259" t="s">
        <v>71</v>
      </c>
      <c r="E92" s="47">
        <v>39850</v>
      </c>
      <c r="F92" s="47">
        <v>49850</v>
      </c>
      <c r="G92" s="378">
        <v>62456.05</v>
      </c>
      <c r="H92" s="74"/>
      <c r="I92" s="227">
        <f t="shared" si="3"/>
        <v>125.28796389167502</v>
      </c>
    </row>
    <row r="93" spans="1:9" ht="25.5">
      <c r="A93" s="56"/>
      <c r="B93" s="57"/>
      <c r="C93" s="50" t="s">
        <v>73</v>
      </c>
      <c r="D93" s="120" t="s">
        <v>74</v>
      </c>
      <c r="E93" s="60">
        <v>221000</v>
      </c>
      <c r="F93" s="60">
        <v>221000</v>
      </c>
      <c r="G93" s="371">
        <v>222861</v>
      </c>
      <c r="H93" s="73"/>
      <c r="I93" s="207">
        <f t="shared" si="3"/>
        <v>100.8420814479638</v>
      </c>
    </row>
    <row r="94" spans="1:9" ht="48">
      <c r="A94" s="39"/>
      <c r="B94" s="57"/>
      <c r="C94" s="48" t="s">
        <v>28</v>
      </c>
      <c r="D94" s="277" t="s">
        <v>108</v>
      </c>
      <c r="E94" s="42">
        <v>46900</v>
      </c>
      <c r="F94" s="42">
        <v>136900</v>
      </c>
      <c r="G94" s="338">
        <v>126084.25</v>
      </c>
      <c r="H94" s="72"/>
      <c r="I94" s="207">
        <f t="shared" si="3"/>
        <v>92.09952520087656</v>
      </c>
    </row>
    <row r="95" spans="1:9" ht="25.5">
      <c r="A95" s="39"/>
      <c r="B95" s="57"/>
      <c r="C95" s="50" t="s">
        <v>69</v>
      </c>
      <c r="D95" s="120" t="s">
        <v>70</v>
      </c>
      <c r="E95" s="60">
        <v>450</v>
      </c>
      <c r="F95" s="60">
        <v>100</v>
      </c>
      <c r="G95" s="345">
        <v>0</v>
      </c>
      <c r="H95" s="73"/>
      <c r="I95" s="206">
        <f t="shared" si="3"/>
        <v>0</v>
      </c>
    </row>
    <row r="96" spans="1:9" ht="15">
      <c r="A96" s="39"/>
      <c r="B96" s="57"/>
      <c r="C96" s="59" t="s">
        <v>23</v>
      </c>
      <c r="D96" s="49" t="s">
        <v>31</v>
      </c>
      <c r="E96" s="60">
        <v>0</v>
      </c>
      <c r="F96" s="60">
        <v>0</v>
      </c>
      <c r="G96" s="345">
        <v>3000</v>
      </c>
      <c r="H96" s="73"/>
      <c r="I96" s="206"/>
    </row>
    <row r="97" spans="1:9" ht="27" customHeight="1">
      <c r="A97" s="150">
        <v>756</v>
      </c>
      <c r="B97" s="164">
        <v>75621</v>
      </c>
      <c r="C97" s="149"/>
      <c r="D97" s="270" t="s">
        <v>75</v>
      </c>
      <c r="E97" s="179">
        <f>SUM(E98:E99)</f>
        <v>14879892</v>
      </c>
      <c r="F97" s="166">
        <f>SUM(F98:F99)</f>
        <v>15731635</v>
      </c>
      <c r="G97" s="379">
        <f>SUM(G98:G99)</f>
        <v>15965687.19</v>
      </c>
      <c r="H97" s="231">
        <f>SUM(H98:H99)</f>
        <v>0</v>
      </c>
      <c r="I97" s="289">
        <f t="shared" si="3"/>
        <v>101.4877804500295</v>
      </c>
    </row>
    <row r="98" spans="1:9" ht="15">
      <c r="A98" s="28"/>
      <c r="B98" s="29"/>
      <c r="C98" s="30" t="s">
        <v>76</v>
      </c>
      <c r="D98" s="31" t="s">
        <v>77</v>
      </c>
      <c r="E98" s="26">
        <v>13974892</v>
      </c>
      <c r="F98" s="26">
        <v>14126635</v>
      </c>
      <c r="G98" s="372">
        <v>14619382</v>
      </c>
      <c r="H98" s="209"/>
      <c r="I98" s="227">
        <f t="shared" si="3"/>
        <v>103.48807058439607</v>
      </c>
    </row>
    <row r="99" spans="1:9" ht="14.25" customHeight="1" thickBot="1">
      <c r="A99" s="75"/>
      <c r="B99" s="57"/>
      <c r="C99" s="50" t="s">
        <v>78</v>
      </c>
      <c r="D99" s="120" t="s">
        <v>79</v>
      </c>
      <c r="E99" s="60">
        <v>905000</v>
      </c>
      <c r="F99" s="60">
        <v>1605000</v>
      </c>
      <c r="G99" s="345">
        <v>1346305.19</v>
      </c>
      <c r="H99" s="73"/>
      <c r="I99" s="206">
        <f t="shared" si="3"/>
        <v>83.88194330218069</v>
      </c>
    </row>
    <row r="100" spans="1:9" s="37" customFormat="1" ht="15" thickBot="1">
      <c r="A100" s="130">
        <v>758</v>
      </c>
      <c r="B100" s="261" t="s">
        <v>13</v>
      </c>
      <c r="C100" s="35"/>
      <c r="D100" s="200" t="s">
        <v>80</v>
      </c>
      <c r="E100" s="208">
        <f>E102+E104</f>
        <v>5921485</v>
      </c>
      <c r="F100" s="208">
        <f>F102+F104</f>
        <v>5879877</v>
      </c>
      <c r="G100" s="380">
        <f>G102+G104</f>
        <v>5973757.78</v>
      </c>
      <c r="H100" s="208"/>
      <c r="I100" s="253">
        <f t="shared" si="3"/>
        <v>101.5966453039749</v>
      </c>
    </row>
    <row r="101" spans="1:9" s="37" customFormat="1" ht="0.75" customHeight="1" thickBot="1">
      <c r="A101" s="76"/>
      <c r="B101" s="77"/>
      <c r="C101" s="78"/>
      <c r="D101" s="278"/>
      <c r="E101" s="79"/>
      <c r="F101" s="79"/>
      <c r="G101" s="381"/>
      <c r="H101" s="216"/>
      <c r="I101" s="227" t="e">
        <f t="shared" si="3"/>
        <v>#DIV/0!</v>
      </c>
    </row>
    <row r="102" spans="1:9" s="27" customFormat="1" ht="27">
      <c r="A102" s="156">
        <v>758</v>
      </c>
      <c r="B102" s="157">
        <v>75801</v>
      </c>
      <c r="C102" s="171"/>
      <c r="D102" s="279" t="s">
        <v>81</v>
      </c>
      <c r="E102" s="175">
        <f>SUM(E103)</f>
        <v>5826185</v>
      </c>
      <c r="F102" s="337">
        <f>SUM(F103)</f>
        <v>5779877</v>
      </c>
      <c r="G102" s="382">
        <f>SUM(G103)</f>
        <v>5779877</v>
      </c>
      <c r="H102" s="176" t="s">
        <v>13</v>
      </c>
      <c r="I102" s="289">
        <f t="shared" si="3"/>
        <v>100</v>
      </c>
    </row>
    <row r="103" spans="1:9" ht="15">
      <c r="A103" s="39" t="s">
        <v>13</v>
      </c>
      <c r="B103" s="40"/>
      <c r="C103" s="151">
        <v>2920</v>
      </c>
      <c r="D103" s="120" t="s">
        <v>82</v>
      </c>
      <c r="E103" s="42">
        <v>5826185</v>
      </c>
      <c r="F103" s="42">
        <v>5779877</v>
      </c>
      <c r="G103" s="383">
        <v>5779877</v>
      </c>
      <c r="H103" s="72" t="s">
        <v>13</v>
      </c>
      <c r="I103" s="207">
        <f t="shared" si="3"/>
        <v>100</v>
      </c>
    </row>
    <row r="104" spans="1:9" ht="15">
      <c r="A104" s="150">
        <v>758</v>
      </c>
      <c r="B104" s="164">
        <v>75814</v>
      </c>
      <c r="C104" s="149"/>
      <c r="D104" s="270" t="s">
        <v>83</v>
      </c>
      <c r="E104" s="166">
        <f>SUM(E105)</f>
        <v>95300</v>
      </c>
      <c r="F104" s="166">
        <f>SUM(F105)</f>
        <v>100000</v>
      </c>
      <c r="G104" s="341">
        <f>SUM(G105)</f>
        <v>193880.78</v>
      </c>
      <c r="H104" s="177"/>
      <c r="I104" s="289">
        <f t="shared" si="3"/>
        <v>193.88078</v>
      </c>
    </row>
    <row r="105" spans="1:9" ht="15.75" thickBot="1">
      <c r="A105" s="56"/>
      <c r="B105" s="57"/>
      <c r="C105" s="50" t="s">
        <v>21</v>
      </c>
      <c r="D105" s="120" t="s">
        <v>84</v>
      </c>
      <c r="E105" s="80">
        <v>95300</v>
      </c>
      <c r="F105" s="80">
        <v>100000</v>
      </c>
      <c r="G105" s="367">
        <v>193880.78</v>
      </c>
      <c r="H105" s="217"/>
      <c r="I105" s="206">
        <f t="shared" si="3"/>
        <v>193.88078</v>
      </c>
    </row>
    <row r="106" spans="1:9" s="37" customFormat="1" ht="15.75" thickBot="1">
      <c r="A106" s="262">
        <v>801</v>
      </c>
      <c r="B106" s="263"/>
      <c r="C106" s="35"/>
      <c r="D106" s="200" t="s">
        <v>85</v>
      </c>
      <c r="E106" s="36">
        <f>SUM(E107+E114+E119+E124)</f>
        <v>570630</v>
      </c>
      <c r="F106" s="36">
        <f>SUM(F107+F114+F119+F124)</f>
        <v>673450</v>
      </c>
      <c r="G106" s="342">
        <f>SUM(G107+G114+G119+G124)</f>
        <v>808138.2800000001</v>
      </c>
      <c r="H106" s="36">
        <f>SUM(H107+H114+H119+H124)</f>
        <v>0</v>
      </c>
      <c r="I106" s="253">
        <f t="shared" si="3"/>
        <v>119.99974459870816</v>
      </c>
    </row>
    <row r="107" spans="1:9" s="27" customFormat="1" ht="15.75" thickBot="1">
      <c r="A107" s="158">
        <v>801</v>
      </c>
      <c r="B107" s="306">
        <v>80101</v>
      </c>
      <c r="C107" s="307"/>
      <c r="D107" s="308" t="s">
        <v>86</v>
      </c>
      <c r="E107" s="309">
        <f>SUM(E108+E109+E110+E111+E112+E113)</f>
        <v>18400</v>
      </c>
      <c r="F107" s="309">
        <f>SUM(F108+F109+F110+F111+F112+F113)</f>
        <v>89120</v>
      </c>
      <c r="G107" s="384">
        <f>SUM(G108+G109+G110+G111+G112+G113)</f>
        <v>96273.65</v>
      </c>
      <c r="H107" s="309">
        <f>SUM(H108+H109+H110+H111+H112+H113)</f>
        <v>0</v>
      </c>
      <c r="I107" s="310">
        <f t="shared" si="3"/>
        <v>108.02698608617594</v>
      </c>
    </row>
    <row r="108" spans="1:9" s="27" customFormat="1" ht="51">
      <c r="A108" s="43"/>
      <c r="B108" s="119"/>
      <c r="C108" s="41" t="s">
        <v>19</v>
      </c>
      <c r="D108" s="49" t="s">
        <v>20</v>
      </c>
      <c r="E108" s="42">
        <v>14000</v>
      </c>
      <c r="F108" s="42">
        <v>14000</v>
      </c>
      <c r="G108" s="338">
        <v>24247.59</v>
      </c>
      <c r="H108" s="70"/>
      <c r="I108" s="207">
        <f t="shared" si="3"/>
        <v>173.19707142857143</v>
      </c>
    </row>
    <row r="109" spans="1:9" s="61" customFormat="1" ht="15">
      <c r="A109" s="56"/>
      <c r="B109" s="83"/>
      <c r="C109" s="50" t="s">
        <v>21</v>
      </c>
      <c r="D109" s="120" t="s">
        <v>84</v>
      </c>
      <c r="E109" s="60">
        <v>200</v>
      </c>
      <c r="F109" s="60">
        <v>200</v>
      </c>
      <c r="G109" s="345">
        <v>307.26</v>
      </c>
      <c r="H109" s="73"/>
      <c r="I109" s="207">
        <f t="shared" si="3"/>
        <v>153.63</v>
      </c>
    </row>
    <row r="110" spans="1:9" s="61" customFormat="1" ht="25.5">
      <c r="A110" s="56"/>
      <c r="B110" s="83"/>
      <c r="C110" s="50" t="s">
        <v>139</v>
      </c>
      <c r="D110" s="120" t="s">
        <v>140</v>
      </c>
      <c r="E110" s="60">
        <v>3500</v>
      </c>
      <c r="F110" s="60">
        <v>3500</v>
      </c>
      <c r="G110" s="345">
        <v>0</v>
      </c>
      <c r="H110" s="73"/>
      <c r="I110" s="207">
        <f t="shared" si="3"/>
        <v>0</v>
      </c>
    </row>
    <row r="111" spans="1:9" s="61" customFormat="1" ht="15">
      <c r="A111" s="39"/>
      <c r="B111" s="88"/>
      <c r="C111" s="48" t="s">
        <v>23</v>
      </c>
      <c r="D111" s="49" t="s">
        <v>31</v>
      </c>
      <c r="E111" s="42">
        <v>700</v>
      </c>
      <c r="F111" s="42">
        <v>700</v>
      </c>
      <c r="G111" s="338">
        <v>998.8</v>
      </c>
      <c r="H111" s="72"/>
      <c r="I111" s="207">
        <f t="shared" si="3"/>
        <v>142.68571428571428</v>
      </c>
    </row>
    <row r="112" spans="1:9" s="61" customFormat="1" ht="26.25" customHeight="1">
      <c r="A112" s="39"/>
      <c r="B112" s="88"/>
      <c r="C112" s="41">
        <v>2030</v>
      </c>
      <c r="D112" s="49" t="s">
        <v>141</v>
      </c>
      <c r="E112" s="42">
        <v>0</v>
      </c>
      <c r="F112" s="42">
        <v>10720</v>
      </c>
      <c r="G112" s="338">
        <v>10720</v>
      </c>
      <c r="H112" s="42"/>
      <c r="I112" s="207">
        <f t="shared" si="3"/>
        <v>100</v>
      </c>
    </row>
    <row r="113" spans="1:9" s="61" customFormat="1" ht="39" customHeight="1">
      <c r="A113" s="39"/>
      <c r="B113" s="88"/>
      <c r="C113" s="41">
        <v>6260</v>
      </c>
      <c r="D113" s="49" t="s">
        <v>157</v>
      </c>
      <c r="E113" s="42">
        <v>0</v>
      </c>
      <c r="F113" s="42">
        <v>60000</v>
      </c>
      <c r="G113" s="338">
        <v>60000</v>
      </c>
      <c r="H113" s="42"/>
      <c r="I113" s="207">
        <f t="shared" si="3"/>
        <v>100</v>
      </c>
    </row>
    <row r="114" spans="1:9" s="61" customFormat="1" ht="15">
      <c r="A114" s="163">
        <v>801</v>
      </c>
      <c r="B114" s="164">
        <v>80104</v>
      </c>
      <c r="C114" s="165"/>
      <c r="D114" s="270" t="s">
        <v>87</v>
      </c>
      <c r="E114" s="179">
        <f>SUM(E115:E116)</f>
        <v>500650</v>
      </c>
      <c r="F114" s="179">
        <f>SUM(F115:F118)</f>
        <v>547750</v>
      </c>
      <c r="G114" s="379">
        <f>SUM(G115:G118)</f>
        <v>677925.92</v>
      </c>
      <c r="H114" s="179">
        <f>SUM(H115:H118)</f>
        <v>0</v>
      </c>
      <c r="I114" s="207">
        <f t="shared" si="3"/>
        <v>123.76557188498403</v>
      </c>
    </row>
    <row r="115" spans="1:9" s="61" customFormat="1" ht="15">
      <c r="A115" s="39"/>
      <c r="B115" s="40"/>
      <c r="C115" s="41" t="s">
        <v>38</v>
      </c>
      <c r="D115" s="49" t="s">
        <v>88</v>
      </c>
      <c r="E115" s="42">
        <v>500000</v>
      </c>
      <c r="F115" s="42">
        <v>500000</v>
      </c>
      <c r="G115" s="338">
        <v>587753.56</v>
      </c>
      <c r="H115" s="72"/>
      <c r="I115" s="207">
        <f t="shared" si="3"/>
        <v>117.550712</v>
      </c>
    </row>
    <row r="116" spans="1:9" s="61" customFormat="1" ht="15">
      <c r="A116" s="56"/>
      <c r="B116" s="57"/>
      <c r="C116" s="50" t="s">
        <v>21</v>
      </c>
      <c r="D116" s="120" t="s">
        <v>84</v>
      </c>
      <c r="E116" s="60">
        <v>650</v>
      </c>
      <c r="F116" s="60">
        <v>650</v>
      </c>
      <c r="G116" s="345">
        <v>537.34</v>
      </c>
      <c r="H116" s="73"/>
      <c r="I116" s="207">
        <f t="shared" si="3"/>
        <v>82.6676923076923</v>
      </c>
    </row>
    <row r="117" spans="1:9" s="61" customFormat="1" ht="15">
      <c r="A117" s="56"/>
      <c r="B117" s="57"/>
      <c r="C117" s="48" t="s">
        <v>23</v>
      </c>
      <c r="D117" s="49" t="s">
        <v>31</v>
      </c>
      <c r="E117" s="60">
        <v>0</v>
      </c>
      <c r="F117" s="60">
        <v>0</v>
      </c>
      <c r="G117" s="345">
        <v>217.14</v>
      </c>
      <c r="H117" s="73"/>
      <c r="I117" s="207"/>
    </row>
    <row r="118" spans="1:9" s="61" customFormat="1" ht="51">
      <c r="A118" s="56"/>
      <c r="B118" s="57"/>
      <c r="C118" s="50">
        <v>2310</v>
      </c>
      <c r="D118" s="49" t="s">
        <v>158</v>
      </c>
      <c r="E118" s="60">
        <v>0</v>
      </c>
      <c r="F118" s="60">
        <v>47100</v>
      </c>
      <c r="G118" s="345">
        <v>89417.88</v>
      </c>
      <c r="H118" s="73"/>
      <c r="I118" s="207">
        <f t="shared" si="3"/>
        <v>189.84687898089172</v>
      </c>
    </row>
    <row r="119" spans="1:9" s="86" customFormat="1" ht="15">
      <c r="A119" s="163">
        <v>801</v>
      </c>
      <c r="B119" s="164">
        <v>80110</v>
      </c>
      <c r="C119" s="228"/>
      <c r="D119" s="270" t="s">
        <v>89</v>
      </c>
      <c r="E119" s="205">
        <f>SUM(E120:E123)</f>
        <v>51500</v>
      </c>
      <c r="F119" s="205">
        <f>SUM(F120:F123)</f>
        <v>36500</v>
      </c>
      <c r="G119" s="346">
        <f>SUM(G120:G123)</f>
        <v>33885.9</v>
      </c>
      <c r="H119" s="205">
        <f>SUM(H120:H123)</f>
        <v>0</v>
      </c>
      <c r="I119" s="289">
        <f t="shared" si="3"/>
        <v>92.83808219178083</v>
      </c>
    </row>
    <row r="120" spans="1:9" s="61" customFormat="1" ht="38.25">
      <c r="A120" s="39"/>
      <c r="B120" s="88"/>
      <c r="C120" s="41" t="s">
        <v>19</v>
      </c>
      <c r="D120" s="49" t="s">
        <v>111</v>
      </c>
      <c r="E120" s="42">
        <v>5800</v>
      </c>
      <c r="F120" s="42">
        <v>5800</v>
      </c>
      <c r="G120" s="338">
        <v>5424.08</v>
      </c>
      <c r="H120" s="42"/>
      <c r="I120" s="207">
        <f t="shared" si="3"/>
        <v>93.51862068965518</v>
      </c>
    </row>
    <row r="121" spans="1:9" s="61" customFormat="1" ht="15">
      <c r="A121" s="56"/>
      <c r="B121" s="83"/>
      <c r="C121" s="50" t="s">
        <v>38</v>
      </c>
      <c r="D121" s="120" t="s">
        <v>90</v>
      </c>
      <c r="E121" s="60">
        <v>45000</v>
      </c>
      <c r="F121" s="60">
        <v>30000</v>
      </c>
      <c r="G121" s="345">
        <v>27666.5</v>
      </c>
      <c r="H121" s="73"/>
      <c r="I121" s="207">
        <f t="shared" si="3"/>
        <v>92.22166666666666</v>
      </c>
    </row>
    <row r="122" spans="1:9" s="61" customFormat="1" ht="15">
      <c r="A122" s="39"/>
      <c r="B122" s="88"/>
      <c r="C122" s="41" t="s">
        <v>21</v>
      </c>
      <c r="D122" s="49" t="s">
        <v>84</v>
      </c>
      <c r="E122" s="42">
        <v>400</v>
      </c>
      <c r="F122" s="42">
        <v>400</v>
      </c>
      <c r="G122" s="338">
        <v>381.42</v>
      </c>
      <c r="H122" s="218"/>
      <c r="I122" s="207">
        <f t="shared" si="3"/>
        <v>95.355</v>
      </c>
    </row>
    <row r="123" spans="1:9" s="61" customFormat="1" ht="15">
      <c r="A123" s="56"/>
      <c r="B123" s="83"/>
      <c r="C123" s="50" t="s">
        <v>23</v>
      </c>
      <c r="D123" s="120" t="s">
        <v>31</v>
      </c>
      <c r="E123" s="60">
        <v>300</v>
      </c>
      <c r="F123" s="60">
        <v>300</v>
      </c>
      <c r="G123" s="345">
        <v>413.9</v>
      </c>
      <c r="H123" s="311"/>
      <c r="I123" s="207">
        <f t="shared" si="3"/>
        <v>137.96666666666667</v>
      </c>
    </row>
    <row r="124" spans="1:9" s="61" customFormat="1" ht="13.5">
      <c r="A124" s="186">
        <v>801</v>
      </c>
      <c r="B124" s="187">
        <v>80114</v>
      </c>
      <c r="C124" s="204"/>
      <c r="D124" s="270" t="s">
        <v>91</v>
      </c>
      <c r="E124" s="179">
        <f>SUM(E125)</f>
        <v>80</v>
      </c>
      <c r="F124" s="179">
        <f>SUM(F125)</f>
        <v>80</v>
      </c>
      <c r="G124" s="379">
        <f>SUM(G125)</f>
        <v>52.81</v>
      </c>
      <c r="H124" s="179">
        <f>SUM(H125)</f>
        <v>0</v>
      </c>
      <c r="I124" s="289">
        <f t="shared" si="3"/>
        <v>66.0125</v>
      </c>
    </row>
    <row r="125" spans="1:9" s="61" customFormat="1" ht="13.5" thickBot="1">
      <c r="A125" s="124"/>
      <c r="B125" s="125"/>
      <c r="C125" s="126" t="s">
        <v>21</v>
      </c>
      <c r="D125" s="31" t="s">
        <v>84</v>
      </c>
      <c r="E125" s="127">
        <v>80</v>
      </c>
      <c r="F125" s="127">
        <v>80</v>
      </c>
      <c r="G125" s="385">
        <v>52.81</v>
      </c>
      <c r="H125" s="219"/>
      <c r="I125" s="206">
        <f t="shared" si="3"/>
        <v>66.0125</v>
      </c>
    </row>
    <row r="126" spans="1:9" s="91" customFormat="1" ht="14.25" thickBot="1">
      <c r="A126" s="152">
        <v>852</v>
      </c>
      <c r="B126" s="153"/>
      <c r="C126" s="67"/>
      <c r="D126" s="281" t="s">
        <v>92</v>
      </c>
      <c r="E126" s="96">
        <f>E127+E129+E131+E134+E141+E143+E139</f>
        <v>2143110</v>
      </c>
      <c r="F126" s="96">
        <f>F127+F129+F131+F134+F141+F143+F139</f>
        <v>2176086</v>
      </c>
      <c r="G126" s="386">
        <f>G127+G129+G131+G134+G141+G143+G139</f>
        <v>2163161.1999999997</v>
      </c>
      <c r="H126" s="386">
        <f>H127+H129+H131+H134+H141+H143+H139</f>
        <v>1978051.7000000002</v>
      </c>
      <c r="I126" s="386">
        <f>G126/F126*100</f>
        <v>99.40605288577747</v>
      </c>
    </row>
    <row r="127" spans="1:9" s="91" customFormat="1" ht="40.5">
      <c r="A127" s="180">
        <v>852</v>
      </c>
      <c r="B127" s="181">
        <v>85212</v>
      </c>
      <c r="C127" s="182"/>
      <c r="D127" s="282" t="s">
        <v>109</v>
      </c>
      <c r="E127" s="183">
        <f>SUM(E128:E128)</f>
        <v>1952000</v>
      </c>
      <c r="F127" s="183">
        <f>SUM(F128:F128)</f>
        <v>1900000</v>
      </c>
      <c r="G127" s="387">
        <f>SUM(G128:G128)</f>
        <v>1879823.01</v>
      </c>
      <c r="H127" s="389">
        <f>SUM(H128:H128)</f>
        <v>1879823.01</v>
      </c>
      <c r="I127" s="288">
        <f t="shared" si="3"/>
        <v>98.93805315789473</v>
      </c>
    </row>
    <row r="128" spans="1:9" s="91" customFormat="1" ht="38.25">
      <c r="A128" s="129"/>
      <c r="B128" s="123"/>
      <c r="C128" s="62">
        <v>2010</v>
      </c>
      <c r="D128" s="259" t="s">
        <v>110</v>
      </c>
      <c r="E128" s="122">
        <v>1952000</v>
      </c>
      <c r="F128" s="122">
        <v>1900000</v>
      </c>
      <c r="G128" s="388">
        <v>1879823.01</v>
      </c>
      <c r="H128" s="390">
        <v>1879823.01</v>
      </c>
      <c r="I128" s="207">
        <f t="shared" si="3"/>
        <v>98.93805315789473</v>
      </c>
    </row>
    <row r="129" spans="1:9" s="91" customFormat="1" ht="40.5" customHeight="1">
      <c r="A129" s="163">
        <v>852</v>
      </c>
      <c r="B129" s="164">
        <v>85213</v>
      </c>
      <c r="C129" s="165"/>
      <c r="D129" s="270" t="s">
        <v>93</v>
      </c>
      <c r="E129" s="230">
        <f>E130</f>
        <v>8000</v>
      </c>
      <c r="F129" s="230">
        <f>F130</f>
        <v>9500</v>
      </c>
      <c r="G129" s="377">
        <f>G130</f>
        <v>9497.27</v>
      </c>
      <c r="H129" s="377">
        <f>H130</f>
        <v>9497.27</v>
      </c>
      <c r="I129" s="289">
        <f t="shared" si="3"/>
        <v>99.97126315789474</v>
      </c>
    </row>
    <row r="130" spans="1:9" s="91" customFormat="1" ht="52.5" customHeight="1">
      <c r="A130" s="92"/>
      <c r="B130" s="93"/>
      <c r="C130" s="62">
        <v>2010</v>
      </c>
      <c r="D130" s="259" t="s">
        <v>34</v>
      </c>
      <c r="E130" s="94">
        <v>8000</v>
      </c>
      <c r="F130" s="94">
        <v>9500</v>
      </c>
      <c r="G130" s="391">
        <v>9497.27</v>
      </c>
      <c r="H130" s="392">
        <v>9497.27</v>
      </c>
      <c r="I130" s="207">
        <f t="shared" si="3"/>
        <v>99.97126315789474</v>
      </c>
    </row>
    <row r="131" spans="1:9" s="91" customFormat="1" ht="25.5" customHeight="1">
      <c r="A131" s="186">
        <v>852</v>
      </c>
      <c r="B131" s="187">
        <v>85214</v>
      </c>
      <c r="C131" s="293"/>
      <c r="D131" s="294" t="s">
        <v>94</v>
      </c>
      <c r="E131" s="295">
        <f>SUM(E132:E133)</f>
        <v>82000</v>
      </c>
      <c r="F131" s="295">
        <f>SUM(F132:F133)</f>
        <v>86000</v>
      </c>
      <c r="G131" s="393">
        <f>SUM(G132:G133)</f>
        <v>85915.33</v>
      </c>
      <c r="H131" s="393">
        <f>SUM(H132:H133)</f>
        <v>79915.33</v>
      </c>
      <c r="I131" s="289">
        <f t="shared" si="3"/>
        <v>99.90154651162791</v>
      </c>
    </row>
    <row r="132" spans="1:9" s="91" customFormat="1" ht="51">
      <c r="A132" s="63"/>
      <c r="B132" s="291"/>
      <c r="C132" s="25">
        <v>2010</v>
      </c>
      <c r="D132" s="259" t="s">
        <v>34</v>
      </c>
      <c r="E132" s="292">
        <v>76000</v>
      </c>
      <c r="F132" s="292">
        <v>80000</v>
      </c>
      <c r="G132" s="394">
        <v>79915.33</v>
      </c>
      <c r="H132" s="394">
        <v>79915.33</v>
      </c>
      <c r="I132" s="207">
        <f t="shared" si="3"/>
        <v>99.89416250000001</v>
      </c>
    </row>
    <row r="133" spans="1:9" s="91" customFormat="1" ht="26.25" customHeight="1">
      <c r="A133" s="296"/>
      <c r="B133" s="260"/>
      <c r="C133" s="151">
        <v>2030</v>
      </c>
      <c r="D133" s="31" t="s">
        <v>141</v>
      </c>
      <c r="E133" s="82">
        <v>6000</v>
      </c>
      <c r="F133" s="82">
        <v>6000</v>
      </c>
      <c r="G133" s="364">
        <v>6000</v>
      </c>
      <c r="H133" s="364"/>
      <c r="I133" s="207">
        <f t="shared" si="3"/>
        <v>100</v>
      </c>
    </row>
    <row r="134" spans="1:9" s="86" customFormat="1" ht="15">
      <c r="A134" s="163">
        <v>852</v>
      </c>
      <c r="B134" s="164">
        <v>85219</v>
      </c>
      <c r="C134" s="165"/>
      <c r="D134" s="270" t="s">
        <v>95</v>
      </c>
      <c r="E134" s="179">
        <f>SUM(E135:E138)</f>
        <v>83110</v>
      </c>
      <c r="F134" s="179">
        <f>SUM(F135:F138)</f>
        <v>98160</v>
      </c>
      <c r="G134" s="379">
        <f>SUM(G135:G138)</f>
        <v>99648.7</v>
      </c>
      <c r="H134" s="179">
        <f>SUM(H135:H138)</f>
        <v>0</v>
      </c>
      <c r="I134" s="289">
        <f>G134/F134*100</f>
        <v>101.51660554197228</v>
      </c>
    </row>
    <row r="135" spans="1:9" s="86" customFormat="1" ht="15">
      <c r="A135" s="44"/>
      <c r="B135" s="246"/>
      <c r="C135" s="46" t="s">
        <v>38</v>
      </c>
      <c r="D135" s="259" t="s">
        <v>88</v>
      </c>
      <c r="E135" s="247">
        <v>110</v>
      </c>
      <c r="F135" s="247">
        <v>2900</v>
      </c>
      <c r="G135" s="395">
        <v>4048.47</v>
      </c>
      <c r="H135" s="395"/>
      <c r="I135" s="207">
        <f>G135/F135*100</f>
        <v>139.60241379310344</v>
      </c>
    </row>
    <row r="136" spans="1:9" s="61" customFormat="1" ht="15">
      <c r="A136" s="44"/>
      <c r="B136" s="87"/>
      <c r="C136" s="46" t="s">
        <v>21</v>
      </c>
      <c r="D136" s="259" t="s">
        <v>84</v>
      </c>
      <c r="E136" s="47">
        <v>0</v>
      </c>
      <c r="F136" s="47">
        <v>260</v>
      </c>
      <c r="G136" s="376">
        <v>486.56</v>
      </c>
      <c r="H136" s="378"/>
      <c r="I136" s="207">
        <f>G136/F136*100</f>
        <v>187.13846153846154</v>
      </c>
    </row>
    <row r="137" spans="1:9" s="61" customFormat="1" ht="15">
      <c r="A137" s="39"/>
      <c r="B137" s="88"/>
      <c r="C137" s="50" t="s">
        <v>23</v>
      </c>
      <c r="D137" s="120" t="s">
        <v>31</v>
      </c>
      <c r="E137" s="42"/>
      <c r="F137" s="42">
        <v>0</v>
      </c>
      <c r="G137" s="338">
        <v>272</v>
      </c>
      <c r="H137" s="338"/>
      <c r="I137" s="207"/>
    </row>
    <row r="138" spans="1:9" s="61" customFormat="1" ht="25.5">
      <c r="A138" s="39"/>
      <c r="B138" s="88"/>
      <c r="C138" s="50">
        <v>2030</v>
      </c>
      <c r="D138" s="49" t="s">
        <v>146</v>
      </c>
      <c r="E138" s="42">
        <v>83000</v>
      </c>
      <c r="F138" s="42">
        <v>95000</v>
      </c>
      <c r="G138" s="338">
        <v>94841.67</v>
      </c>
      <c r="H138" s="338">
        <v>0</v>
      </c>
      <c r="I138" s="207">
        <f>G138/F138*100</f>
        <v>99.83333684210525</v>
      </c>
    </row>
    <row r="139" spans="1:9" s="61" customFormat="1" ht="25.5">
      <c r="A139" s="163">
        <v>852</v>
      </c>
      <c r="B139" s="164">
        <v>85228</v>
      </c>
      <c r="C139" s="41"/>
      <c r="D139" s="336" t="s">
        <v>162</v>
      </c>
      <c r="E139" s="428">
        <f>E140</f>
        <v>0</v>
      </c>
      <c r="F139" s="428">
        <f>F140</f>
        <v>5440</v>
      </c>
      <c r="G139" s="429">
        <f>G140</f>
        <v>4924.09</v>
      </c>
      <c r="H139" s="429">
        <f>H140</f>
        <v>4924.09</v>
      </c>
      <c r="I139" s="429">
        <f>I140</f>
        <v>90.51636029411765</v>
      </c>
    </row>
    <row r="140" spans="1:9" s="61" customFormat="1" ht="51">
      <c r="A140" s="28"/>
      <c r="B140" s="83"/>
      <c r="C140" s="55">
        <v>2010</v>
      </c>
      <c r="D140" s="259" t="s">
        <v>34</v>
      </c>
      <c r="E140" s="42">
        <v>0</v>
      </c>
      <c r="F140" s="42">
        <v>5440</v>
      </c>
      <c r="G140" s="338">
        <v>4924.09</v>
      </c>
      <c r="H140" s="338">
        <v>4924.09</v>
      </c>
      <c r="I140" s="289">
        <f aca="true" t="shared" si="4" ref="I140:I151">G140/F140*100</f>
        <v>90.51636029411765</v>
      </c>
    </row>
    <row r="141" spans="1:9" s="61" customFormat="1" ht="15">
      <c r="A141" s="163">
        <v>852</v>
      </c>
      <c r="B141" s="164">
        <v>85278</v>
      </c>
      <c r="C141" s="165"/>
      <c r="D141" s="270" t="s">
        <v>160</v>
      </c>
      <c r="E141" s="179">
        <f>E142</f>
        <v>0</v>
      </c>
      <c r="F141" s="179">
        <f>F142</f>
        <v>4892</v>
      </c>
      <c r="G141" s="379">
        <f>G142</f>
        <v>3892</v>
      </c>
      <c r="H141" s="379">
        <f>H142</f>
        <v>3892</v>
      </c>
      <c r="I141" s="289">
        <f t="shared" si="4"/>
        <v>79.55846279640228</v>
      </c>
    </row>
    <row r="142" spans="1:9" s="61" customFormat="1" ht="51">
      <c r="A142" s="163"/>
      <c r="B142" s="334"/>
      <c r="C142" s="38">
        <v>2010</v>
      </c>
      <c r="D142" s="259" t="s">
        <v>34</v>
      </c>
      <c r="E142" s="179">
        <v>0</v>
      </c>
      <c r="F142" s="128">
        <v>4892</v>
      </c>
      <c r="G142" s="396">
        <v>3892</v>
      </c>
      <c r="H142" s="379">
        <v>3892</v>
      </c>
      <c r="I142" s="289">
        <f t="shared" si="4"/>
        <v>79.55846279640228</v>
      </c>
    </row>
    <row r="143" spans="1:9" s="61" customFormat="1" ht="15">
      <c r="A143" s="163">
        <v>852</v>
      </c>
      <c r="B143" s="164">
        <v>85295</v>
      </c>
      <c r="C143" s="165"/>
      <c r="D143" s="270" t="s">
        <v>15</v>
      </c>
      <c r="E143" s="179">
        <f>SUM(E144:E145)</f>
        <v>18000</v>
      </c>
      <c r="F143" s="179">
        <f>SUM(F144:F145)</f>
        <v>72094</v>
      </c>
      <c r="G143" s="379">
        <f>SUM(G144:G145)</f>
        <v>79460.8</v>
      </c>
      <c r="H143" s="179">
        <f>SUM(H144:H145)</f>
        <v>0</v>
      </c>
      <c r="I143" s="289">
        <f t="shared" si="4"/>
        <v>110.2183260742919</v>
      </c>
    </row>
    <row r="144" spans="1:9" s="61" customFormat="1" ht="15">
      <c r="A144" s="44"/>
      <c r="B144" s="246"/>
      <c r="C144" s="46" t="s">
        <v>23</v>
      </c>
      <c r="D144" s="49" t="s">
        <v>159</v>
      </c>
      <c r="E144" s="247">
        <v>0</v>
      </c>
      <c r="F144" s="247">
        <v>594</v>
      </c>
      <c r="G144" s="395">
        <v>7960.8</v>
      </c>
      <c r="H144" s="247"/>
      <c r="I144" s="207">
        <f t="shared" si="4"/>
        <v>1340.20202020202</v>
      </c>
    </row>
    <row r="145" spans="1:9" s="61" customFormat="1" ht="26.25" thickBot="1">
      <c r="A145" s="28"/>
      <c r="B145" s="90"/>
      <c r="C145" s="46">
        <v>2030</v>
      </c>
      <c r="D145" s="49" t="s">
        <v>146</v>
      </c>
      <c r="E145" s="26">
        <v>18000</v>
      </c>
      <c r="F145" s="26">
        <v>71500</v>
      </c>
      <c r="G145" s="340">
        <v>71500</v>
      </c>
      <c r="H145" s="372">
        <v>0</v>
      </c>
      <c r="I145" s="207">
        <f t="shared" si="4"/>
        <v>100</v>
      </c>
    </row>
    <row r="146" spans="1:9" s="61" customFormat="1" ht="15.75" thickBot="1">
      <c r="A146" s="33">
        <v>854</v>
      </c>
      <c r="B146" s="81"/>
      <c r="C146" s="98"/>
      <c r="D146" s="200" t="s">
        <v>137</v>
      </c>
      <c r="E146" s="69">
        <f aca="true" t="shared" si="5" ref="E146:H147">E147</f>
        <v>0</v>
      </c>
      <c r="F146" s="69">
        <f t="shared" si="5"/>
        <v>174581</v>
      </c>
      <c r="G146" s="343">
        <f t="shared" si="5"/>
        <v>156942.16</v>
      </c>
      <c r="H146" s="343">
        <f t="shared" si="5"/>
        <v>0</v>
      </c>
      <c r="I146" s="253">
        <f t="shared" si="4"/>
        <v>89.89647212468711</v>
      </c>
    </row>
    <row r="147" spans="1:9" s="61" customFormat="1" ht="15">
      <c r="A147" s="154"/>
      <c r="B147" s="155">
        <v>85415</v>
      </c>
      <c r="C147" s="184"/>
      <c r="D147" s="271" t="s">
        <v>138</v>
      </c>
      <c r="E147" s="173">
        <f t="shared" si="5"/>
        <v>0</v>
      </c>
      <c r="F147" s="173">
        <f t="shared" si="5"/>
        <v>174581</v>
      </c>
      <c r="G147" s="370">
        <f t="shared" si="5"/>
        <v>156942.16</v>
      </c>
      <c r="H147" s="370">
        <f t="shared" si="5"/>
        <v>0</v>
      </c>
      <c r="I147" s="288">
        <f t="shared" si="4"/>
        <v>89.89647212468711</v>
      </c>
    </row>
    <row r="148" spans="1:9" s="61" customFormat="1" ht="26.25" thickBot="1">
      <c r="A148" s="28"/>
      <c r="B148" s="90"/>
      <c r="C148" s="30">
        <v>2030</v>
      </c>
      <c r="D148" s="49" t="s">
        <v>146</v>
      </c>
      <c r="E148" s="26">
        <v>0</v>
      </c>
      <c r="F148" s="26">
        <v>174581</v>
      </c>
      <c r="G148" s="340">
        <v>156942.16</v>
      </c>
      <c r="H148" s="372"/>
      <c r="I148" s="207">
        <f t="shared" si="4"/>
        <v>89.89647212468711</v>
      </c>
    </row>
    <row r="149" spans="1:9" s="97" customFormat="1" ht="26.25" thickBot="1">
      <c r="A149" s="33">
        <v>900</v>
      </c>
      <c r="B149" s="81"/>
      <c r="C149" s="98"/>
      <c r="D149" s="200" t="s">
        <v>96</v>
      </c>
      <c r="E149" s="96">
        <f aca="true" t="shared" si="6" ref="E149:H150">E150</f>
        <v>0</v>
      </c>
      <c r="F149" s="96">
        <f t="shared" si="6"/>
        <v>18650</v>
      </c>
      <c r="G149" s="386">
        <f t="shared" si="6"/>
        <v>18649.35</v>
      </c>
      <c r="H149" s="386">
        <f t="shared" si="6"/>
        <v>0</v>
      </c>
      <c r="I149" s="253">
        <f t="shared" si="4"/>
        <v>99.9965147453083</v>
      </c>
    </row>
    <row r="150" spans="1:9" s="97" customFormat="1" ht="15">
      <c r="A150" s="172">
        <v>900</v>
      </c>
      <c r="B150" s="155">
        <v>90015</v>
      </c>
      <c r="C150" s="184"/>
      <c r="D150" s="271" t="s">
        <v>97</v>
      </c>
      <c r="E150" s="173">
        <f t="shared" si="6"/>
        <v>0</v>
      </c>
      <c r="F150" s="173">
        <f t="shared" si="6"/>
        <v>18650</v>
      </c>
      <c r="G150" s="370">
        <f t="shared" si="6"/>
        <v>18649.35</v>
      </c>
      <c r="H150" s="370">
        <f t="shared" si="6"/>
        <v>0</v>
      </c>
      <c r="I150" s="207">
        <f t="shared" si="4"/>
        <v>99.9965147453083</v>
      </c>
    </row>
    <row r="151" spans="1:9" s="97" customFormat="1" ht="15.75" thickBot="1">
      <c r="A151" s="28"/>
      <c r="B151" s="90"/>
      <c r="C151" s="30" t="s">
        <v>23</v>
      </c>
      <c r="D151" s="31" t="s">
        <v>31</v>
      </c>
      <c r="E151" s="26">
        <v>0</v>
      </c>
      <c r="F151" s="26">
        <v>18650</v>
      </c>
      <c r="G151" s="340">
        <v>18649.35</v>
      </c>
      <c r="H151" s="372"/>
      <c r="I151" s="207">
        <f t="shared" si="4"/>
        <v>99.9965147453083</v>
      </c>
    </row>
    <row r="152" spans="1:9" s="91" customFormat="1" ht="26.25" thickBot="1">
      <c r="A152" s="33">
        <v>921</v>
      </c>
      <c r="B152" s="66"/>
      <c r="C152" s="67"/>
      <c r="D152" s="200" t="s">
        <v>98</v>
      </c>
      <c r="E152" s="69">
        <f>E155</f>
        <v>3600</v>
      </c>
      <c r="F152" s="69">
        <f>F155+F153</f>
        <v>13074</v>
      </c>
      <c r="G152" s="343">
        <f>G153+G155</f>
        <v>10973.25</v>
      </c>
      <c r="H152" s="343">
        <f>H155</f>
        <v>0</v>
      </c>
      <c r="I152" s="253">
        <f aca="true" t="shared" si="7" ref="I152:I159">G152/F152*100</f>
        <v>83.93184947223496</v>
      </c>
    </row>
    <row r="153" spans="1:9" s="91" customFormat="1" ht="15.75" thickBot="1">
      <c r="A153" s="158">
        <v>921</v>
      </c>
      <c r="B153" s="324">
        <v>92116</v>
      </c>
      <c r="C153" s="325"/>
      <c r="D153" s="326" t="s">
        <v>142</v>
      </c>
      <c r="E153" s="140"/>
      <c r="F153" s="140">
        <f>F154</f>
        <v>5000</v>
      </c>
      <c r="G153" s="397">
        <f>G154</f>
        <v>5000</v>
      </c>
      <c r="H153" s="397">
        <f>H154</f>
        <v>0</v>
      </c>
      <c r="I153" s="240">
        <f t="shared" si="7"/>
        <v>100</v>
      </c>
    </row>
    <row r="154" spans="1:9" s="91" customFormat="1" ht="51">
      <c r="A154" s="318"/>
      <c r="B154" s="319"/>
      <c r="C154" s="320">
        <v>2020</v>
      </c>
      <c r="D154" s="321" t="s">
        <v>143</v>
      </c>
      <c r="E154" s="322"/>
      <c r="F154" s="323">
        <v>5000</v>
      </c>
      <c r="G154" s="398">
        <v>5000</v>
      </c>
      <c r="H154" s="398"/>
      <c r="I154" s="227">
        <f t="shared" si="7"/>
        <v>100</v>
      </c>
    </row>
    <row r="155" spans="1:9" s="86" customFormat="1" ht="15">
      <c r="A155" s="169">
        <v>921</v>
      </c>
      <c r="B155" s="167">
        <v>92195</v>
      </c>
      <c r="C155" s="185"/>
      <c r="D155" s="283" t="s">
        <v>15</v>
      </c>
      <c r="E155" s="191">
        <f>E156+E157</f>
        <v>3600</v>
      </c>
      <c r="F155" s="191">
        <f>F156+F157+F158</f>
        <v>8074</v>
      </c>
      <c r="G155" s="399">
        <f>G156+G157+G158</f>
        <v>5973.25</v>
      </c>
      <c r="H155" s="399">
        <f>H156+H157</f>
        <v>0</v>
      </c>
      <c r="I155" s="288">
        <f t="shared" si="7"/>
        <v>73.98129799355956</v>
      </c>
    </row>
    <row r="156" spans="1:9" s="86" customFormat="1" ht="25.5">
      <c r="A156" s="43"/>
      <c r="B156" s="88"/>
      <c r="C156" s="41" t="s">
        <v>38</v>
      </c>
      <c r="D156" s="284" t="s">
        <v>99</v>
      </c>
      <c r="E156" s="245">
        <v>3600</v>
      </c>
      <c r="F156" s="245">
        <v>3600</v>
      </c>
      <c r="G156" s="400">
        <v>1500</v>
      </c>
      <c r="H156" s="401"/>
      <c r="I156" s="206">
        <f t="shared" si="7"/>
        <v>41.66666666666667</v>
      </c>
    </row>
    <row r="157" spans="1:9" s="86" customFormat="1" ht="15.75" thickBot="1">
      <c r="A157" s="75"/>
      <c r="B157" s="84"/>
      <c r="C157" s="85" t="s">
        <v>23</v>
      </c>
      <c r="D157" s="280" t="s">
        <v>31</v>
      </c>
      <c r="E157" s="214">
        <v>0</v>
      </c>
      <c r="F157" s="214">
        <v>1603</v>
      </c>
      <c r="G157" s="402">
        <v>1602.81</v>
      </c>
      <c r="H157" s="373"/>
      <c r="I157" s="206">
        <f t="shared" si="7"/>
        <v>99.98814722395508</v>
      </c>
    </row>
    <row r="158" spans="1:9" s="86" customFormat="1" ht="39" thickBot="1">
      <c r="A158" s="28"/>
      <c r="B158" s="29"/>
      <c r="C158" s="30">
        <v>2910</v>
      </c>
      <c r="D158" s="335" t="s">
        <v>161</v>
      </c>
      <c r="E158" s="26">
        <v>0</v>
      </c>
      <c r="F158" s="26">
        <v>2871</v>
      </c>
      <c r="G158" s="340">
        <v>2870.44</v>
      </c>
      <c r="H158" s="340"/>
      <c r="I158" s="206">
        <f t="shared" si="7"/>
        <v>99.98049460118426</v>
      </c>
    </row>
    <row r="159" spans="1:9" s="86" customFormat="1" ht="15" thickBot="1">
      <c r="A159" s="237" t="s">
        <v>112</v>
      </c>
      <c r="B159" s="238"/>
      <c r="C159" s="243"/>
      <c r="D159" s="285" t="s">
        <v>100</v>
      </c>
      <c r="E159" s="239">
        <f>(E13+E21+E24+E39+E55+E60+E63+E68+E100+E106+E126+E146+E149+E152)</f>
        <v>39090490</v>
      </c>
      <c r="F159" s="239">
        <f>(F13+F21+F24+F39+F55+F60+F63+F68+F100+F106+F126+F146+F149+F152)</f>
        <v>52397071</v>
      </c>
      <c r="G159" s="403">
        <f>(G13+G21+G24+G39+G55+G60+G63+G68+G100+G106+G126+G146+G149+G152)</f>
        <v>54561385.82</v>
      </c>
      <c r="H159" s="403">
        <f>(H13+H21+H24+H39+H55+H60+H63+H68+H100+H106+H126+H146+H149+H152)</f>
        <v>2061839.35</v>
      </c>
      <c r="I159" s="244">
        <f t="shared" si="7"/>
        <v>104.13060268197052</v>
      </c>
    </row>
    <row r="160" spans="1:9" s="86" customFormat="1" ht="15" thickBot="1">
      <c r="A160" s="137"/>
      <c r="B160" s="138"/>
      <c r="C160" s="139"/>
      <c r="D160" s="286"/>
      <c r="E160" s="140"/>
      <c r="F160" s="140"/>
      <c r="G160" s="140"/>
      <c r="H160" s="222"/>
      <c r="I160" s="240"/>
    </row>
    <row r="161" spans="1:9" s="61" customFormat="1" ht="38.25">
      <c r="A161" s="232" t="s">
        <v>113</v>
      </c>
      <c r="B161" s="233"/>
      <c r="C161" s="234"/>
      <c r="D161" s="266" t="s">
        <v>101</v>
      </c>
      <c r="E161" s="235">
        <f>E162+E163+E164+E165</f>
        <v>22404755</v>
      </c>
      <c r="F161" s="235">
        <f>F162+F163+F164+F165</f>
        <v>25995710</v>
      </c>
      <c r="G161" s="405">
        <f>G162+G163+G164+G165</f>
        <v>24995709.810000002</v>
      </c>
      <c r="H161" s="235">
        <f>H162+H163+H164+H165</f>
        <v>0</v>
      </c>
      <c r="I161" s="227">
        <f>G161/F161*100</f>
        <v>96.15321070284291</v>
      </c>
    </row>
    <row r="162" spans="1:9" s="61" customFormat="1" ht="51">
      <c r="A162" s="232"/>
      <c r="B162" s="233"/>
      <c r="C162" s="234">
        <v>903</v>
      </c>
      <c r="D162" s="266" t="s">
        <v>135</v>
      </c>
      <c r="E162" s="235">
        <v>13332493</v>
      </c>
      <c r="F162" s="235">
        <v>16324559</v>
      </c>
      <c r="G162" s="405">
        <v>16324558.81</v>
      </c>
      <c r="H162" s="236"/>
      <c r="I162" s="227">
        <f>G162/F162*100</f>
        <v>99.99999883610946</v>
      </c>
    </row>
    <row r="163" spans="1:9" s="61" customFormat="1" ht="65.25" customHeight="1">
      <c r="A163" s="99"/>
      <c r="B163" s="100"/>
      <c r="C163" s="101">
        <v>955</v>
      </c>
      <c r="D163" s="267" t="s">
        <v>102</v>
      </c>
      <c r="E163" s="102">
        <v>200000</v>
      </c>
      <c r="F163" s="102">
        <v>200000</v>
      </c>
      <c r="G163" s="406">
        <v>200000</v>
      </c>
      <c r="H163" s="223">
        <v>0</v>
      </c>
      <c r="I163" s="227">
        <f>G163/F163*100</f>
        <v>100</v>
      </c>
    </row>
    <row r="164" spans="1:9" s="61" customFormat="1" ht="14.25">
      <c r="A164" s="99"/>
      <c r="B164" s="100"/>
      <c r="C164" s="103">
        <v>957</v>
      </c>
      <c r="D164" s="268" t="s">
        <v>103</v>
      </c>
      <c r="E164" s="104">
        <v>7872262</v>
      </c>
      <c r="F164" s="104">
        <v>8471151</v>
      </c>
      <c r="G164" s="407">
        <v>8471151</v>
      </c>
      <c r="H164" s="224">
        <v>0</v>
      </c>
      <c r="I164" s="227">
        <f>G164/F164*100</f>
        <v>100</v>
      </c>
    </row>
    <row r="165" spans="1:9" s="61" customFormat="1" ht="25.5">
      <c r="A165" s="99"/>
      <c r="B165" s="100"/>
      <c r="C165" s="103">
        <v>952</v>
      </c>
      <c r="D165" s="268" t="s">
        <v>104</v>
      </c>
      <c r="E165" s="104">
        <v>1000000</v>
      </c>
      <c r="F165" s="104">
        <v>1000000</v>
      </c>
      <c r="G165" s="407">
        <v>0</v>
      </c>
      <c r="H165" s="224"/>
      <c r="I165" s="227">
        <f>G165/F165*100</f>
        <v>0</v>
      </c>
    </row>
    <row r="166" spans="1:9" s="61" customFormat="1" ht="14.25">
      <c r="A166" s="99"/>
      <c r="B166" s="100"/>
      <c r="C166" s="103"/>
      <c r="D166" s="268" t="s">
        <v>1</v>
      </c>
      <c r="E166" s="104"/>
      <c r="F166" s="104"/>
      <c r="G166" s="407"/>
      <c r="H166" s="224"/>
      <c r="I166" s="227"/>
    </row>
    <row r="167" spans="1:9" s="61" customFormat="1" ht="14.25">
      <c r="A167" s="105"/>
      <c r="B167" s="106" t="s">
        <v>13</v>
      </c>
      <c r="C167" s="103"/>
      <c r="D167" s="268" t="s">
        <v>121</v>
      </c>
      <c r="E167" s="104"/>
      <c r="F167" s="104">
        <v>0</v>
      </c>
      <c r="G167" s="407">
        <v>0</v>
      </c>
      <c r="H167" s="224"/>
      <c r="I167" s="227">
        <v>0</v>
      </c>
    </row>
    <row r="168" spans="1:9" s="61" customFormat="1" ht="15" thickBot="1">
      <c r="A168" s="107"/>
      <c r="B168" s="108"/>
      <c r="C168" s="109"/>
      <c r="D168" s="269"/>
      <c r="E168" s="110"/>
      <c r="F168" s="110"/>
      <c r="G168" s="408"/>
      <c r="H168" s="225"/>
      <c r="I168" s="241"/>
    </row>
    <row r="169" spans="1:9" s="61" customFormat="1" ht="16.5" thickBot="1">
      <c r="A169" s="136" t="s">
        <v>114</v>
      </c>
      <c r="B169" s="111"/>
      <c r="C169" s="112"/>
      <c r="D169" s="287" t="s">
        <v>105</v>
      </c>
      <c r="E169" s="68">
        <f>E159+E161</f>
        <v>61495245</v>
      </c>
      <c r="F169" s="68">
        <f>F159+F161</f>
        <v>78392781</v>
      </c>
      <c r="G169" s="404">
        <f>G159+G161</f>
        <v>79557095.63</v>
      </c>
      <c r="H169" s="404">
        <f>H159+H161</f>
        <v>2061839.35</v>
      </c>
      <c r="I169" s="242">
        <f>G169/F169*100</f>
        <v>101.48523195012051</v>
      </c>
    </row>
    <row r="170" spans="1:7" ht="15">
      <c r="A170" s="113" t="s">
        <v>106</v>
      </c>
      <c r="F170" s="114"/>
      <c r="G170" s="114"/>
    </row>
  </sheetData>
  <printOptions horizontalCentered="1"/>
  <pageMargins left="0" right="0" top="0.5905511811023623" bottom="0.7874015748031497" header="0.5118110236220472" footer="0.5118110236220472"/>
  <pageSetup horizontalDpi="600" verticalDpi="600" orientation="landscape" paperSize="9" scale="95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Stare Babice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 Leszczyńska</dc:creator>
  <cp:keywords/>
  <dc:description/>
  <cp:lastModifiedBy>ANNA NOWAK</cp:lastModifiedBy>
  <cp:lastPrinted>2007-03-16T08:17:37Z</cp:lastPrinted>
  <dcterms:created xsi:type="dcterms:W3CDTF">2004-10-25T10:25:13Z</dcterms:created>
  <dcterms:modified xsi:type="dcterms:W3CDTF">2007-03-16T08:19:53Z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