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354" firstSheet="2" activeTab="2"/>
  </bookViews>
  <sheets>
    <sheet name="plan" sheetId="1" r:id="rId1"/>
    <sheet name="przesunięcia" sheetId="2" r:id="rId2"/>
    <sheet name="przesunięcia (2007)" sheetId="3" r:id="rId3"/>
  </sheets>
  <definedNames>
    <definedName name="_xlnm.Print_Area" localSheetId="0">'plan'!$A$1:$J$178</definedName>
    <definedName name="_xlnm.Print_Area" localSheetId="1">'przesunięcia'!$B$1:$J$198</definedName>
    <definedName name="_xlnm.Print_Area" localSheetId="2">'przesunięcia (2007)'!$B$1:$J$203</definedName>
    <definedName name="_xlnm.Print_Titles" localSheetId="1">'przesunięcia'!$7:$11</definedName>
    <definedName name="_xlnm.Print_Titles" localSheetId="2">'przesunięcia (2007)'!$7:$11</definedName>
  </definedNames>
  <calcPr fullCalcOnLoad="1"/>
</workbook>
</file>

<file path=xl/sharedStrings.xml><?xml version="1.0" encoding="utf-8"?>
<sst xmlns="http://schemas.openxmlformats.org/spreadsheetml/2006/main" count="869" uniqueCount="193">
  <si>
    <t>w tym:</t>
  </si>
  <si>
    <t>Wsk. wzrostu w %</t>
  </si>
  <si>
    <t>Wyszczególnienie</t>
  </si>
  <si>
    <t>§</t>
  </si>
  <si>
    <t>ogółem</t>
  </si>
  <si>
    <t>6 : 5</t>
  </si>
  <si>
    <t>010</t>
  </si>
  <si>
    <t>ROLNICTWO  I  ŁOWIECTWO</t>
  </si>
  <si>
    <t>01010</t>
  </si>
  <si>
    <t xml:space="preserve"> Infrastruktura wodociągowa i sanitacyjna wsi</t>
  </si>
  <si>
    <t xml:space="preserve"> </t>
  </si>
  <si>
    <t>Środki na dofinansowanie własnych inwestycji gmin , pozyskane z innych źródeł  (środki ludn)</t>
  </si>
  <si>
    <t xml:space="preserve">Środki na dofinansowanie własnych inwestycji gmin , pozyskane z innych źródeł </t>
  </si>
  <si>
    <t>01095</t>
  </si>
  <si>
    <t>Pozostała działalność</t>
  </si>
  <si>
    <t>0690</t>
  </si>
  <si>
    <t>Wpływy z różnych opłat   (za świad. poch. zw.)</t>
  </si>
  <si>
    <t>TRANSPORT I ŁĄCZNOŚĆ</t>
  </si>
  <si>
    <t>Drogi publiczne gminne</t>
  </si>
  <si>
    <t>Dotacje otrzymane z funduszy celowych na fin. lub dofin.kosztów realizacji inwest. i zakupów inwest. sektora finansów  publiczn.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</si>
  <si>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</si>
  <si>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</si>
  <si>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</si>
  <si>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</si>
  <si>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</si>
  <si>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</si>
  <si>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</si>
  <si>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</si>
  <si>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</si>
  <si>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</si>
  <si>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</si>
  <si>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</si>
  <si>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opłat pobier. przez jednostki samorządu terytorialnego na podstawie odrębnych ustaw    (renty planistyczne,opłaty adiacenckie,)</t>
  </si>
  <si>
    <t>Wpływy zróżnych opłat</t>
  </si>
  <si>
    <t>0760</t>
  </si>
  <si>
    <t>Wpływy z tytułu przekształcenia prawa użytkowania  wieczystego przysługującego osobom fizyczn. w prawo własności</t>
  </si>
  <si>
    <t>0840</t>
  </si>
  <si>
    <t>Wpływy ze sprzedaży wyrobów i składników majątkowych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</si>
  <si>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</si>
  <si>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</si>
  <si>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</si>
  <si>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</si>
  <si>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</si>
  <si>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</si>
  <si>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</si>
  <si>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</si>
  <si>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</si>
  <si>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</si>
  <si>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</si>
  <si>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</si>
  <si>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</si>
  <si>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wybory do rad gmin, rad powiatów i sejmików województw, wybory wójtów, burmistrzów i prezydentów miast oraz referenda gminne, powiatowe i wojweódzkie</t>
  </si>
  <si>
    <t xml:space="preserve">Wybory do Parlamentu Europejskiego </t>
  </si>
  <si>
    <t>Dotacje celowe otrzymane budżetu państwa na realizcję zadań bieżących z zakresu admin. rządowej oraz innych zadań zleconych gminie ustawami</t>
  </si>
  <si>
    <t>OBRONA  NARODOWA</t>
  </si>
  <si>
    <t>Pozostałe wydatki obronne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</si>
  <si>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</si>
  <si>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</si>
  <si>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</si>
  <si>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</si>
  <si>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</si>
  <si>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</si>
  <si>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</si>
  <si>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</si>
  <si>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</si>
  <si>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</si>
  <si>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</si>
  <si>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</si>
  <si>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</si>
  <si>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</si>
  <si>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</si>
  <si>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</si>
  <si>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</si>
  <si>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</si>
  <si>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</si>
  <si>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</si>
  <si>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</si>
  <si>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</si>
  <si>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</si>
  <si>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</si>
  <si>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</si>
  <si>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pobier. przez jednostki samorządu terytorialnego na podstawie odrębnych ustaw    (wp. do dział.,)</t>
  </si>
  <si>
    <t>0500</t>
  </si>
  <si>
    <t>Podatek od czynności cywilno prawnych</t>
  </si>
  <si>
    <t>0890</t>
  </si>
  <si>
    <t>Ods.za nieterminowe rozl., płac. przez U.Sk</t>
  </si>
  <si>
    <t>Dotacje przekazane z funduszy celowych na realizacje zadań bieżących dla jednostek sektora finansów publicznych</t>
  </si>
  <si>
    <t>Wpływy z podatku rolnego, podatku leśnego, podatku od spadku i darowizn,podatku od czynnosci cywilnoprawnych oraz podatkow i opłat lokalnych od osób fizycznych</t>
  </si>
  <si>
    <t>Wpływy z oplaty targowej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</si>
  <si>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</si>
  <si>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</si>
  <si>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</si>
  <si>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</si>
  <si>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</si>
  <si>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</si>
  <si>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</si>
  <si>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</si>
  <si>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</si>
  <si>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</si>
  <si>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</si>
  <si>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</si>
  <si>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</si>
  <si>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</si>
  <si>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</si>
  <si>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uzupełnienie dochodów gmin</t>
  </si>
  <si>
    <t>Część rekompen. subw. ogólnej dla gmin</t>
  </si>
  <si>
    <t>Różne rozliczenia finansowe</t>
  </si>
  <si>
    <t xml:space="preserve"> Pozostałe odsetki</t>
  </si>
  <si>
    <t>OŚWIATA I WYCHOWANIE</t>
  </si>
  <si>
    <t>Szkoły podstawowe</t>
  </si>
  <si>
    <t>0960</t>
  </si>
  <si>
    <t>Otrzymane spadki ,zapisy i darowizny w postaci pieniężnej</t>
  </si>
  <si>
    <t>Wpływy z różnych dochodów</t>
  </si>
  <si>
    <t>Dotacje celowe  otrzym. z budżetu państwa na realizację zadań bieżących gmin</t>
  </si>
  <si>
    <t xml:space="preserve">Przedszkole </t>
  </si>
  <si>
    <t>Wpływy z usług</t>
  </si>
  <si>
    <t>Gimnazja</t>
  </si>
  <si>
    <t>Doch. z najmu i dzierżawy skład. majątk. Skarbu Państwa lub jedn. samorz. teryt. oraz innych umów o podob. charak.</t>
  </si>
  <si>
    <t>Wpływy z usług     ( za obiady)</t>
  </si>
  <si>
    <t>Dowożenie dzieci do szkół</t>
  </si>
  <si>
    <t>Zespoły ekonomiczno-administracyjn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</si>
  <si>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</si>
  <si>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</si>
  <si>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Dotcje celowe przekazane z budżetu państwa na inwestycje i zakupy inw. z zakresu adm. rząd oraz innych zad. zlecone gminom ustawami</t>
  </si>
  <si>
    <t>Składki na ubezpieczenie zdrowotne opłacane za osoby pobierające niektóre świadczenia z pomocy społecznej</t>
  </si>
  <si>
    <t>Zasiłki i pomoc w naturze oraz składki na ubezpieczenie społeczne</t>
  </si>
  <si>
    <t>Zasiłki rodzinne, pielęgnacyjne i wychowawcze</t>
  </si>
  <si>
    <t>Ośrodki pomocy społecznej</t>
  </si>
  <si>
    <t>GOSPODARKA KOMUNALNA I OCHRONA ŚRODOWISKA</t>
  </si>
  <si>
    <t>Oświetlenie ulic, placów i dróg</t>
  </si>
  <si>
    <t>0740</t>
  </si>
  <si>
    <t>Dywidendy i kwoty uzyskane ze zbycia praw majątkowych</t>
  </si>
  <si>
    <t>KULTURA I OCHRONA DZIEDZICTWA NARODOWEGO</t>
  </si>
  <si>
    <t>Biblioteki</t>
  </si>
  <si>
    <t>Dotacje celowe otrzymane z budżetu państwa na zadania bieżące realizowane przez gmine na podstawie porozumień z organami administracji rządowej</t>
  </si>
  <si>
    <t>Wpływy z usług (wpłaty za zajęcia plastyczne i tkackie)</t>
  </si>
  <si>
    <t>Obiekty sportowe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</si>
  <si>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</si>
  <si>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</si>
  <si>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</si>
  <si>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</si>
  <si>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</si>
  <si>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zaciągnietych pozyczek na finansowaniezadań realizowanych z udziałem środków pochodzących z Unii Europejskiej</t>
  </si>
  <si>
    <t>Przychody z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</si>
  <si>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</si>
  <si>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</si>
  <si>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pożyczka z WFOŚiGW</t>
  </si>
  <si>
    <t>III</t>
  </si>
  <si>
    <t>Łącznie przychody i dochody</t>
  </si>
  <si>
    <t>`</t>
  </si>
  <si>
    <t xml:space="preserve">Załącznik Nr </t>
  </si>
  <si>
    <t xml:space="preserve">do Uchwały Rady Gminy Stare Babice Nr </t>
  </si>
  <si>
    <t>z dnia</t>
  </si>
  <si>
    <t>Dział</t>
  </si>
  <si>
    <t xml:space="preserve"> Plan dochodów budżetowych na rok  </t>
  </si>
  <si>
    <t>Przewidywane wykonanie za rok</t>
  </si>
  <si>
    <t>Rozdział</t>
  </si>
  <si>
    <t>dochody w roku</t>
  </si>
  <si>
    <t>w tym: na zadania zlecone</t>
  </si>
  <si>
    <t>POMOC SPOŁECZNA</t>
  </si>
  <si>
    <t>KULTURA FIZYCZNA I SPORT</t>
  </si>
  <si>
    <t>Plan</t>
  </si>
  <si>
    <t>Zwiększenie</t>
  </si>
  <si>
    <t>Zmniejszenie</t>
  </si>
  <si>
    <t>Plan po zmianach</t>
  </si>
  <si>
    <t>Wpływy z różnych opłat</t>
  </si>
  <si>
    <t>0870</t>
  </si>
  <si>
    <t>Wpływy ze sprzedaży składników majątkowych</t>
  </si>
  <si>
    <t>EDUKACYJNA OPIEKA WYCHOWAWCZA</t>
  </si>
  <si>
    <t>Pomoc materialna dla uczniów</t>
  </si>
  <si>
    <t xml:space="preserve">- Zmiany </t>
  </si>
  <si>
    <t>0770</t>
  </si>
  <si>
    <t>Wpływy z tytułu odpłatnego nabycia prawa własności oraz z prawa użytkowania wieczystego nieruchomości.</t>
  </si>
  <si>
    <t xml:space="preserve">Wpływy z tytułu pomocy finansowej udzielanej między jednostkami samorządu terytorialnego na dofinansowanie własnych zadań inwestycyjnych i zakupów inwestycyjnych. </t>
  </si>
  <si>
    <t>Dotacje otrzymane z funduszy celowych na finansowanie lub dofinansowanie kosztów realizacji inwestycji i zakupów inwestycyjnych jednostek sektora finansów publicznych</t>
  </si>
  <si>
    <t>Dotacje celowe  otrzym. z budżetu państwa na realizację własnych zadań bieżących gmin</t>
  </si>
  <si>
    <t xml:space="preserve">Wpływy z różnych dochodów </t>
  </si>
  <si>
    <t>Zasiłki i pomoc w naturze oraz składki na ubezpieczenia emerytalne i rentowe</t>
  </si>
  <si>
    <t>wpływy z dochodów różnych</t>
  </si>
  <si>
    <t>Wpływy ze zwrotu dotacji wykorzystanych niezgodnie z przeznaczeniem lub pobranych w nadmiernej wysokości</t>
  </si>
  <si>
    <t>Rekompensaty utraconych dochodów w podatkach i opłatach lokalnych.</t>
  </si>
  <si>
    <t>Usługi opiekuńcze i specjalistyczne usługi opiekuńcze</t>
  </si>
  <si>
    <t>do Uchwały Rady Gminy  Stare Babice Nr XLI/  /06 z dnia 26 października 2006r</t>
  </si>
  <si>
    <t>Projekt</t>
  </si>
  <si>
    <t xml:space="preserve">Środki na dofinansowanie własnych inwestycji gmin (związków gmin) powiatów (związków powiatów), samorządów województw , pozyskane z innych źródeł </t>
  </si>
  <si>
    <t>Dotacje celowe otrzymane z samorządu województwa na inwestycje i zakupy inwestycyjne realizowane na podstawie porozumień (umów) między jednostkami samorządu terytorialnego</t>
  </si>
  <si>
    <t>Dotacje celowe otrzymane z gminy na zadania bieżące realizowane na podstawie porozumień(umów) między jednostkami samorządu terytorialnego</t>
  </si>
  <si>
    <t>Dotacje podmiotowa z budżetu otrzymana przez samorządową instytucję kultury</t>
  </si>
  <si>
    <t>Dotacje celowe przekazane z budżetu państwa na realizację zadań bieżących z zakresu administracji rządowej oraz innych zadań zleconych gminom</t>
  </si>
  <si>
    <t>Usuwanie klęsk żywiołowych</t>
  </si>
  <si>
    <t>Dotacje celowe otrzymane z budżetu państwa na zadania bieżące realizowane przez gminę na podstawie porozumień z organami administracji rządowej</t>
  </si>
  <si>
    <t xml:space="preserve">Do Uchwały Nr     Rady Gminy Stare Babice </t>
  </si>
  <si>
    <t>z dnia 29 marca 2007r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</si>
</sst>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2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2" fontId="0" fillId="4" borderId="4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2" fontId="0" fillId="3" borderId="13" xfId="0" applyNumberForma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2" fontId="0" fillId="4" borderId="17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3" fontId="0" fillId="4" borderId="6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3" borderId="9" xfId="0" applyFill="1" applyBorder="1" applyAlignment="1">
      <alignment/>
    </xf>
    <xf numFmtId="0" fontId="0" fillId="4" borderId="6" xfId="0" applyFont="1" applyFill="1" applyBorder="1" applyAlignment="1">
      <alignment vertical="center" wrapText="1"/>
    </xf>
    <xf numFmtId="2" fontId="5" fillId="5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3" fontId="7" fillId="5" borderId="20" xfId="0" applyNumberFormat="1" applyFont="1" applyFill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vertical="center"/>
    </xf>
    <xf numFmtId="2" fontId="7" fillId="5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3" fontId="0" fillId="0" borderId="9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3" fontId="0" fillId="3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3" borderId="19" xfId="0" applyFill="1" applyBorder="1" applyAlignment="1" quotePrefix="1">
      <alignment horizontal="center" vertical="top"/>
    </xf>
    <xf numFmtId="0" fontId="4" fillId="3" borderId="21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3" fontId="7" fillId="5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166" fontId="0" fillId="3" borderId="19" xfId="15" applyNumberFormat="1" applyFill="1" applyBorder="1" applyAlignment="1">
      <alignment horizontal="center" vertical="center"/>
    </xf>
    <xf numFmtId="166" fontId="4" fillId="3" borderId="14" xfId="15" applyNumberFormat="1" applyFont="1" applyFill="1" applyBorder="1" applyAlignment="1">
      <alignment horizontal="center"/>
    </xf>
    <xf numFmtId="166" fontId="4" fillId="3" borderId="21" xfId="15" applyNumberFormat="1" applyFont="1" applyFill="1" applyBorder="1" applyAlignment="1">
      <alignment horizontal="center"/>
    </xf>
    <xf numFmtId="166" fontId="0" fillId="3" borderId="0" xfId="15" applyNumberFormat="1" applyFill="1" applyAlignment="1">
      <alignment horizontal="center" vertical="center"/>
    </xf>
    <xf numFmtId="166" fontId="7" fillId="5" borderId="19" xfId="15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3" fontId="1" fillId="4" borderId="19" xfId="0" applyNumberFormat="1" applyFont="1" applyFill="1" applyBorder="1" applyAlignment="1">
      <alignment vertical="center"/>
    </xf>
    <xf numFmtId="166" fontId="1" fillId="4" borderId="19" xfId="15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/>
    </xf>
    <xf numFmtId="3" fontId="1" fillId="4" borderId="6" xfId="0" applyNumberFormat="1" applyFont="1" applyFill="1" applyBorder="1" applyAlignment="1">
      <alignment vertical="center"/>
    </xf>
    <xf numFmtId="166" fontId="1" fillId="4" borderId="7" xfId="15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3" fontId="14" fillId="5" borderId="6" xfId="0" applyNumberFormat="1" applyFont="1" applyFill="1" applyBorder="1" applyAlignment="1">
      <alignment vertical="center"/>
    </xf>
    <xf numFmtId="166" fontId="14" fillId="5" borderId="7" xfId="15" applyNumberFormat="1" applyFont="1" applyFill="1" applyBorder="1" applyAlignment="1">
      <alignment horizontal="center" vertical="center"/>
    </xf>
    <xf numFmtId="166" fontId="14" fillId="5" borderId="19" xfId="15" applyNumberFormat="1" applyFont="1" applyFill="1" applyBorder="1" applyAlignment="1">
      <alignment horizontal="right" vertical="center"/>
    </xf>
    <xf numFmtId="166" fontId="14" fillId="5" borderId="6" xfId="15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66" fontId="0" fillId="3" borderId="19" xfId="15" applyNumberFormat="1" applyFont="1" applyFill="1" applyBorder="1" applyAlignment="1">
      <alignment horizontal="center" vertical="center"/>
    </xf>
    <xf numFmtId="0" fontId="0" fillId="3" borderId="19" xfId="0" applyFill="1" applyBorder="1" applyAlignment="1" quotePrefix="1">
      <alignment horizontal="center" vertical="center"/>
    </xf>
    <xf numFmtId="3" fontId="0" fillId="3" borderId="19" xfId="0" applyNumberFormat="1" applyFont="1" applyFill="1" applyBorder="1" applyAlignment="1">
      <alignment vertical="center"/>
    </xf>
    <xf numFmtId="3" fontId="0" fillId="4" borderId="19" xfId="0" applyNumberFormat="1" applyFill="1" applyBorder="1" applyAlignment="1">
      <alignment vertical="center"/>
    </xf>
    <xf numFmtId="166" fontId="0" fillId="3" borderId="19" xfId="15" applyNumberFormat="1" applyFill="1" applyBorder="1" applyAlignment="1">
      <alignment horizontal="center" vertical="center"/>
    </xf>
    <xf numFmtId="166" fontId="0" fillId="3" borderId="0" xfId="15" applyNumberFormat="1" applyFill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top"/>
    </xf>
    <xf numFmtId="0" fontId="15" fillId="4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3" fontId="0" fillId="2" borderId="19" xfId="0" applyNumberForma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textRotation="90"/>
    </xf>
    <xf numFmtId="0" fontId="1" fillId="5" borderId="20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0" fontId="3" fillId="3" borderId="0" xfId="0" applyFont="1" applyFill="1" applyBorder="1" applyAlignment="1" quotePrefix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0" fontId="12" fillId="3" borderId="2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textRotation="90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10" fillId="3" borderId="2" xfId="15" applyNumberFormat="1" applyFont="1" applyFill="1" applyBorder="1" applyAlignment="1">
      <alignment horizontal="center" vertical="center" wrapText="1"/>
    </xf>
    <xf numFmtId="166" fontId="10" fillId="3" borderId="1" xfId="1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166" fontId="10" fillId="3" borderId="21" xfId="15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75" workbookViewId="0" topLeftCell="A1">
      <selection activeCell="F14" sqref="F14"/>
    </sheetView>
  </sheetViews>
  <sheetFormatPr defaultColWidth="9.00390625" defaultRowHeight="12.75"/>
  <cols>
    <col min="1" max="1" width="1.875" style="0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4.625" style="1" customWidth="1"/>
    <col min="7" max="7" width="13.00390625" style="0" customWidth="1"/>
    <col min="8" max="8" width="12.125" style="0" customWidth="1"/>
    <col min="9" max="9" width="8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10" t="s">
        <v>150</v>
      </c>
      <c r="I1" s="141"/>
      <c r="J1" s="141"/>
      <c r="K1" s="12"/>
    </row>
    <row r="2" spans="1:11" ht="12.75">
      <c r="A2" s="5"/>
      <c r="B2" s="5"/>
      <c r="C2" s="5"/>
      <c r="D2" s="5"/>
      <c r="E2" s="5"/>
      <c r="F2" s="11"/>
      <c r="G2" s="9"/>
      <c r="H2" s="10" t="s">
        <v>151</v>
      </c>
      <c r="I2" s="141"/>
      <c r="J2" s="141"/>
      <c r="K2" s="12"/>
    </row>
    <row r="3" spans="1:11" ht="12.75">
      <c r="A3" s="5"/>
      <c r="B3" s="5"/>
      <c r="C3" s="5"/>
      <c r="D3" s="5"/>
      <c r="E3" s="5"/>
      <c r="F3" s="5"/>
      <c r="G3" s="5"/>
      <c r="H3" s="10" t="s">
        <v>152</v>
      </c>
      <c r="I3" s="141"/>
      <c r="J3" s="141"/>
      <c r="K3" s="12"/>
    </row>
    <row r="4" spans="1:11" ht="12.75" customHeight="1">
      <c r="A4" s="5"/>
      <c r="B4" s="5"/>
      <c r="C4" s="147" t="s">
        <v>154</v>
      </c>
      <c r="D4" s="147"/>
      <c r="E4" s="147"/>
      <c r="F4" s="147"/>
      <c r="G4" s="145">
        <v>2006</v>
      </c>
      <c r="H4" s="5"/>
      <c r="I4" s="5"/>
      <c r="J4" s="5"/>
      <c r="K4" s="5"/>
    </row>
    <row r="5" spans="1:11" ht="13.5" customHeight="1" thickBot="1">
      <c r="A5" s="5"/>
      <c r="B5" s="5"/>
      <c r="C5" s="148"/>
      <c r="D5" s="148"/>
      <c r="E5" s="148"/>
      <c r="F5" s="148"/>
      <c r="G5" s="146"/>
      <c r="H5" s="5"/>
      <c r="I5" s="5"/>
      <c r="J5" s="5"/>
      <c r="K5" s="5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5"/>
    </row>
    <row r="7" spans="1:11" ht="12.75">
      <c r="A7" s="5"/>
      <c r="B7" s="135" t="s">
        <v>153</v>
      </c>
      <c r="C7" s="135" t="s">
        <v>156</v>
      </c>
      <c r="D7" s="138" t="s">
        <v>3</v>
      </c>
      <c r="E7" s="138" t="s">
        <v>2</v>
      </c>
      <c r="F7" s="139" t="s">
        <v>155</v>
      </c>
      <c r="G7" s="142" t="s">
        <v>157</v>
      </c>
      <c r="H7" s="139" t="s">
        <v>158</v>
      </c>
      <c r="I7" s="139" t="s">
        <v>1</v>
      </c>
      <c r="J7" s="5"/>
      <c r="K7" s="5"/>
    </row>
    <row r="8" spans="1:11" ht="12.75" customHeight="1">
      <c r="A8" s="5"/>
      <c r="B8" s="135"/>
      <c r="C8" s="135"/>
      <c r="D8" s="138"/>
      <c r="E8" s="138"/>
      <c r="F8" s="140"/>
      <c r="G8" s="143"/>
      <c r="H8" s="140"/>
      <c r="I8" s="140"/>
      <c r="J8" s="5"/>
      <c r="K8" s="5"/>
    </row>
    <row r="9" spans="1:11" ht="12.75">
      <c r="A9" s="5"/>
      <c r="B9" s="135"/>
      <c r="C9" s="135"/>
      <c r="D9" s="138"/>
      <c r="E9" s="138"/>
      <c r="F9" s="140"/>
      <c r="G9" s="14">
        <f>G4</f>
        <v>2006</v>
      </c>
      <c r="H9" s="140"/>
      <c r="I9" s="140"/>
      <c r="J9" s="5"/>
      <c r="K9" s="5"/>
    </row>
    <row r="10" spans="1:11" ht="12.75">
      <c r="A10" s="5"/>
      <c r="B10" s="135"/>
      <c r="C10" s="135"/>
      <c r="D10" s="138"/>
      <c r="E10" s="138"/>
      <c r="F10" s="13">
        <f>G4-1</f>
        <v>2005</v>
      </c>
      <c r="G10" s="13" t="s">
        <v>4</v>
      </c>
      <c r="H10" s="144"/>
      <c r="I10" s="15" t="s">
        <v>5</v>
      </c>
      <c r="J10" s="5"/>
      <c r="K10" s="5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7"/>
      <c r="K11" s="7"/>
    </row>
    <row r="12" spans="1:11" ht="13.5" thickTop="1">
      <c r="A12" s="5"/>
      <c r="B12" s="29" t="s">
        <v>6</v>
      </c>
      <c r="C12" s="30"/>
      <c r="D12" s="30"/>
      <c r="E12" s="31" t="s">
        <v>7</v>
      </c>
      <c r="F12" s="43">
        <f>F13+F17</f>
        <v>0</v>
      </c>
      <c r="G12" s="43">
        <f>G13+G17</f>
        <v>0</v>
      </c>
      <c r="H12" s="43">
        <f>H13+H17</f>
        <v>0</v>
      </c>
      <c r="I12" s="32">
        <f aca="true" t="shared" si="0" ref="I12:I78">IF(G12=0,"",G12/F12)</f>
      </c>
      <c r="J12" s="5"/>
      <c r="K12" s="5"/>
    </row>
    <row r="13" spans="1:11" ht="12.75">
      <c r="A13" s="5"/>
      <c r="B13" s="26" t="s">
        <v>6</v>
      </c>
      <c r="C13" s="27" t="s">
        <v>8</v>
      </c>
      <c r="D13" s="67"/>
      <c r="E13" s="38" t="s">
        <v>9</v>
      </c>
      <c r="F13" s="44">
        <f>SUM(F14:F16)</f>
        <v>0</v>
      </c>
      <c r="G13" s="44">
        <f>SUM(G14:G16)</f>
        <v>0</v>
      </c>
      <c r="H13" s="44">
        <f>SUM(H14:H16)</f>
        <v>0</v>
      </c>
      <c r="I13" s="28">
        <f t="shared" si="0"/>
      </c>
      <c r="J13" s="5"/>
      <c r="K13" s="5"/>
    </row>
    <row r="14" spans="1:11" ht="22.5">
      <c r="A14" s="5"/>
      <c r="B14" s="18"/>
      <c r="C14" s="19"/>
      <c r="D14" s="65">
        <v>6290</v>
      </c>
      <c r="E14" s="21" t="s">
        <v>11</v>
      </c>
      <c r="F14" s="45"/>
      <c r="G14" s="45"/>
      <c r="H14" s="45"/>
      <c r="I14" s="20">
        <f t="shared" si="0"/>
      </c>
      <c r="J14" s="5"/>
      <c r="K14" s="5"/>
    </row>
    <row r="15" spans="1:11" ht="22.5">
      <c r="A15" s="5"/>
      <c r="B15" s="18"/>
      <c r="C15" s="19"/>
      <c r="D15" s="65">
        <v>6292</v>
      </c>
      <c r="E15" s="21" t="s">
        <v>12</v>
      </c>
      <c r="F15" s="45"/>
      <c r="G15" s="45"/>
      <c r="H15" s="45"/>
      <c r="I15" s="20">
        <f t="shared" si="0"/>
      </c>
      <c r="J15" s="5"/>
      <c r="K15" s="5"/>
    </row>
    <row r="16" spans="1:11" ht="22.5">
      <c r="A16" s="5"/>
      <c r="B16" s="22"/>
      <c r="C16" s="23"/>
      <c r="D16" s="66">
        <v>6298</v>
      </c>
      <c r="E16" s="24" t="s">
        <v>12</v>
      </c>
      <c r="F16" s="46"/>
      <c r="G16" s="46"/>
      <c r="H16" s="46"/>
      <c r="I16" s="25">
        <f>IF(G16=0,"",G16/F16)</f>
      </c>
      <c r="J16" s="5"/>
      <c r="K16" s="5"/>
    </row>
    <row r="17" spans="1:11" ht="12.75">
      <c r="A17" s="5"/>
      <c r="B17" s="18" t="s">
        <v>6</v>
      </c>
      <c r="C17" s="19" t="s">
        <v>13</v>
      </c>
      <c r="D17" s="65"/>
      <c r="E17" s="21" t="s">
        <v>14</v>
      </c>
      <c r="F17" s="47">
        <f>SUM(F18)</f>
        <v>0</v>
      </c>
      <c r="G17" s="47">
        <f>SUM(G18)</f>
        <v>0</v>
      </c>
      <c r="H17" s="47">
        <f>SUM(H18)</f>
        <v>0</v>
      </c>
      <c r="I17" s="20">
        <f t="shared" si="0"/>
      </c>
      <c r="J17" s="5"/>
      <c r="K17" s="5"/>
    </row>
    <row r="18" spans="1:11" ht="13.5" thickBot="1">
      <c r="A18" s="5"/>
      <c r="B18" s="33"/>
      <c r="C18" s="34" t="s">
        <v>10</v>
      </c>
      <c r="D18" s="64" t="s">
        <v>15</v>
      </c>
      <c r="E18" s="35" t="s">
        <v>16</v>
      </c>
      <c r="F18" s="48"/>
      <c r="G18" s="48"/>
      <c r="H18" s="48"/>
      <c r="I18" s="36">
        <f t="shared" si="0"/>
      </c>
      <c r="J18" s="5"/>
      <c r="K18" s="5"/>
    </row>
    <row r="19" spans="1:11" ht="13.5" thickTop="1">
      <c r="A19" s="5"/>
      <c r="B19" s="39">
        <v>600</v>
      </c>
      <c r="C19" s="40"/>
      <c r="D19" s="68"/>
      <c r="E19" s="41" t="s">
        <v>17</v>
      </c>
      <c r="F19" s="49">
        <f>SUM(F20:F21)</f>
        <v>0</v>
      </c>
      <c r="G19" s="49">
        <f>SUM(G20:G21)</f>
        <v>0</v>
      </c>
      <c r="H19" s="49">
        <f>SUM(H20:H21)</f>
        <v>0</v>
      </c>
      <c r="I19" s="42">
        <f t="shared" si="0"/>
      </c>
      <c r="J19" s="5"/>
      <c r="K19" s="5"/>
    </row>
    <row r="20" spans="1:11" ht="12.75">
      <c r="A20" s="5"/>
      <c r="B20" s="22">
        <v>600</v>
      </c>
      <c r="C20" s="23">
        <v>60016</v>
      </c>
      <c r="D20" s="66"/>
      <c r="E20" s="24" t="s">
        <v>18</v>
      </c>
      <c r="F20" s="46"/>
      <c r="G20" s="46"/>
      <c r="H20" s="46"/>
      <c r="I20" s="25">
        <f t="shared" si="0"/>
      </c>
      <c r="J20" s="5"/>
      <c r="K20" s="5"/>
    </row>
    <row r="21" spans="1:11" ht="34.5" thickBot="1">
      <c r="A21" s="5"/>
      <c r="B21" s="33">
        <v>600</v>
      </c>
      <c r="C21" s="34">
        <v>60016</v>
      </c>
      <c r="D21" s="64">
        <v>6260</v>
      </c>
      <c r="E21" s="35" t="s">
        <v>19</v>
      </c>
      <c r="F21" s="48"/>
      <c r="G21" s="48"/>
      <c r="H21" s="48"/>
      <c r="I21" s="36">
        <f t="shared" si="0"/>
      </c>
      <c r="J21" s="5"/>
      <c r="K21" s="5"/>
    </row>
    <row r="22" spans="1:11" ht="13.5" thickTop="1">
      <c r="A22" s="5"/>
      <c r="B22" s="39">
        <v>700</v>
      </c>
      <c r="C22" s="40"/>
      <c r="D22" s="68"/>
      <c r="E22" s="41" t="s">
        <v>20</v>
      </c>
      <c r="F22" s="49">
        <f>F23+F27</f>
        <v>0</v>
      </c>
      <c r="G22" s="49">
        <f>G23+G27</f>
        <v>0</v>
      </c>
      <c r="H22" s="49">
        <f>H23+H27</f>
        <v>0</v>
      </c>
      <c r="I22" s="42">
        <f t="shared" si="0"/>
      </c>
      <c r="J22" s="5"/>
      <c r="K22" s="5"/>
    </row>
    <row r="23" spans="1:11" ht="22.5">
      <c r="A23" s="5"/>
      <c r="B23" s="26">
        <v>700</v>
      </c>
      <c r="C23" s="27">
        <v>70004</v>
      </c>
      <c r="D23" s="67"/>
      <c r="E23" s="38" t="s">
        <v>21</v>
      </c>
      <c r="F23" s="44">
        <f>SUM(F24:F26)</f>
        <v>0</v>
      </c>
      <c r="G23" s="44">
        <f>SUM(G24:G26)</f>
        <v>0</v>
      </c>
      <c r="H23" s="44">
        <f>SUM(H24:H26)</f>
        <v>0</v>
      </c>
      <c r="I23" s="28">
        <f t="shared" si="0"/>
      </c>
      <c r="J23" s="5"/>
      <c r="K23" s="5"/>
    </row>
    <row r="24" spans="1:11" ht="45">
      <c r="A24" s="5"/>
      <c r="B24" s="18"/>
      <c r="C24" s="19"/>
      <c r="D24" s="65" t="s">
        <v>22</v>
      </c>
      <c r="E24" s="21" t="s">
        <v>23</v>
      </c>
      <c r="F24" s="45"/>
      <c r="G24" s="45"/>
      <c r="H24" s="45"/>
      <c r="I24" s="20">
        <f t="shared" si="0"/>
      </c>
      <c r="J24" s="5"/>
      <c r="K24" s="5"/>
    </row>
    <row r="25" spans="1:11" ht="12.75">
      <c r="A25" s="5"/>
      <c r="B25" s="18"/>
      <c r="C25" s="19"/>
      <c r="D25" s="65" t="s">
        <v>24</v>
      </c>
      <c r="E25" s="21" t="s">
        <v>25</v>
      </c>
      <c r="F25" s="45"/>
      <c r="G25" s="45"/>
      <c r="H25" s="45"/>
      <c r="I25" s="20">
        <f t="shared" si="0"/>
      </c>
      <c r="J25" s="5"/>
      <c r="K25" s="5"/>
    </row>
    <row r="26" spans="1:11" ht="22.5">
      <c r="A26" s="5"/>
      <c r="B26" s="22"/>
      <c r="C26" s="23"/>
      <c r="D26" s="66" t="s">
        <v>26</v>
      </c>
      <c r="E26" s="24" t="s">
        <v>27</v>
      </c>
      <c r="F26" s="46"/>
      <c r="G26" s="46"/>
      <c r="H26" s="46"/>
      <c r="I26" s="25">
        <f t="shared" si="0"/>
      </c>
      <c r="J26" s="5"/>
      <c r="K26" s="5"/>
    </row>
    <row r="27" spans="1:11" ht="12.75">
      <c r="A27" s="5"/>
      <c r="B27" s="26">
        <v>700</v>
      </c>
      <c r="C27" s="27">
        <v>70005</v>
      </c>
      <c r="D27" s="67"/>
      <c r="E27" s="38" t="s">
        <v>28</v>
      </c>
      <c r="F27" s="44">
        <f>SUM(F28:F34)</f>
        <v>0</v>
      </c>
      <c r="G27" s="44">
        <f>SUM(G28:G34)</f>
        <v>0</v>
      </c>
      <c r="H27" s="44">
        <f>SUM(H28:H34)</f>
        <v>0</v>
      </c>
      <c r="I27" s="28">
        <f t="shared" si="0"/>
      </c>
      <c r="J27" s="5"/>
      <c r="K27" s="5"/>
    </row>
    <row r="28" spans="1:11" ht="22.5">
      <c r="A28" s="5"/>
      <c r="B28" s="18"/>
      <c r="C28" s="19"/>
      <c r="D28" s="65" t="s">
        <v>29</v>
      </c>
      <c r="E28" s="21" t="s">
        <v>30</v>
      </c>
      <c r="F28" s="45"/>
      <c r="G28" s="45"/>
      <c r="H28" s="45"/>
      <c r="I28" s="20">
        <f t="shared" si="0"/>
      </c>
      <c r="J28" s="5"/>
      <c r="K28" s="5"/>
    </row>
    <row r="29" spans="1:11" ht="45">
      <c r="A29" s="5"/>
      <c r="B29" s="18"/>
      <c r="C29" s="19"/>
      <c r="D29" s="65" t="s">
        <v>31</v>
      </c>
      <c r="E29" s="21" t="s">
        <v>32</v>
      </c>
      <c r="F29" s="45"/>
      <c r="G29" s="45"/>
      <c r="H29" s="45"/>
      <c r="I29" s="20">
        <f t="shared" si="0"/>
      </c>
      <c r="J29" s="5"/>
      <c r="K29" s="5"/>
    </row>
    <row r="30" spans="1:11" ht="12.75">
      <c r="A30" s="5"/>
      <c r="B30" s="18"/>
      <c r="C30" s="19"/>
      <c r="D30" s="65" t="s">
        <v>15</v>
      </c>
      <c r="E30" s="21" t="s">
        <v>33</v>
      </c>
      <c r="F30" s="45"/>
      <c r="G30" s="45"/>
      <c r="H30" s="45"/>
      <c r="I30" s="20">
        <f t="shared" si="0"/>
      </c>
      <c r="J30" s="5"/>
      <c r="K30" s="5"/>
    </row>
    <row r="31" spans="1:11" ht="45">
      <c r="A31" s="5"/>
      <c r="B31" s="18"/>
      <c r="C31" s="19"/>
      <c r="D31" s="65" t="s">
        <v>22</v>
      </c>
      <c r="E31" s="21" t="s">
        <v>23</v>
      </c>
      <c r="F31" s="45"/>
      <c r="G31" s="45"/>
      <c r="H31" s="45"/>
      <c r="I31" s="20">
        <f t="shared" si="0"/>
      </c>
      <c r="J31" s="5"/>
      <c r="K31" s="5"/>
    </row>
    <row r="32" spans="1:11" ht="33.75">
      <c r="A32" s="5"/>
      <c r="B32" s="18"/>
      <c r="C32" s="19"/>
      <c r="D32" s="65" t="s">
        <v>34</v>
      </c>
      <c r="E32" s="21" t="s">
        <v>35</v>
      </c>
      <c r="F32" s="45"/>
      <c r="G32" s="45"/>
      <c r="H32" s="45"/>
      <c r="I32" s="20">
        <f t="shared" si="0"/>
      </c>
      <c r="J32" s="5"/>
      <c r="K32" s="5"/>
    </row>
    <row r="33" spans="1:11" ht="22.5">
      <c r="A33" s="5"/>
      <c r="B33" s="18"/>
      <c r="C33" s="19"/>
      <c r="D33" s="65" t="s">
        <v>36</v>
      </c>
      <c r="E33" s="21" t="s">
        <v>37</v>
      </c>
      <c r="F33" s="45"/>
      <c r="G33" s="45"/>
      <c r="H33" s="45"/>
      <c r="I33" s="20">
        <f t="shared" si="0"/>
      </c>
      <c r="J33" s="5"/>
      <c r="K33" s="5"/>
    </row>
    <row r="34" spans="1:11" ht="13.5" thickBot="1">
      <c r="A34" s="5"/>
      <c r="B34" s="33"/>
      <c r="C34" s="34"/>
      <c r="D34" s="64" t="s">
        <v>24</v>
      </c>
      <c r="E34" s="35" t="s">
        <v>25</v>
      </c>
      <c r="F34" s="48"/>
      <c r="G34" s="48"/>
      <c r="H34" s="48"/>
      <c r="I34" s="36">
        <f t="shared" si="0"/>
      </c>
      <c r="J34" s="5"/>
      <c r="K34" s="5"/>
    </row>
    <row r="35" spans="1:11" ht="13.5" thickTop="1">
      <c r="A35" s="5"/>
      <c r="B35" s="29">
        <v>750</v>
      </c>
      <c r="C35" s="30"/>
      <c r="D35" s="69"/>
      <c r="E35" s="31" t="s">
        <v>38</v>
      </c>
      <c r="F35" s="43">
        <f>F36+F39+F44</f>
        <v>0</v>
      </c>
      <c r="G35" s="43">
        <f>G36+G39+G44</f>
        <v>0</v>
      </c>
      <c r="H35" s="43">
        <f>H36+H39+H44</f>
        <v>0</v>
      </c>
      <c r="I35" s="32">
        <f t="shared" si="0"/>
      </c>
      <c r="J35" s="5"/>
      <c r="K35" s="5"/>
    </row>
    <row r="36" spans="1:11" ht="12.75">
      <c r="A36" s="5"/>
      <c r="B36" s="26">
        <v>750</v>
      </c>
      <c r="C36" s="27">
        <v>75011</v>
      </c>
      <c r="D36" s="67"/>
      <c r="E36" s="38" t="s">
        <v>39</v>
      </c>
      <c r="F36" s="44">
        <f>SUM(F37:F38)</f>
        <v>0</v>
      </c>
      <c r="G36" s="44">
        <f>SUM(G37:G38)</f>
        <v>0</v>
      </c>
      <c r="H36" s="44">
        <f>SUM(H37:H38)</f>
        <v>0</v>
      </c>
      <c r="I36" s="28">
        <f t="shared" si="0"/>
      </c>
      <c r="J36" s="5"/>
      <c r="K36" s="5"/>
    </row>
    <row r="37" spans="1:11" ht="45">
      <c r="A37" s="5"/>
      <c r="B37" s="18"/>
      <c r="C37" s="19"/>
      <c r="D37" s="65">
        <v>2010</v>
      </c>
      <c r="E37" s="21" t="s">
        <v>40</v>
      </c>
      <c r="F37" s="45"/>
      <c r="G37" s="45"/>
      <c r="H37" s="45"/>
      <c r="I37" s="20">
        <f t="shared" si="0"/>
      </c>
      <c r="J37" s="5"/>
      <c r="K37" s="5"/>
    </row>
    <row r="38" spans="1:11" ht="45">
      <c r="A38" s="5"/>
      <c r="B38" s="22"/>
      <c r="C38" s="23"/>
      <c r="D38" s="66">
        <v>2360</v>
      </c>
      <c r="E38" s="24" t="s">
        <v>41</v>
      </c>
      <c r="F38" s="46"/>
      <c r="G38" s="46"/>
      <c r="H38" s="46"/>
      <c r="I38" s="25">
        <f t="shared" si="0"/>
      </c>
      <c r="J38" s="5"/>
      <c r="K38" s="5"/>
    </row>
    <row r="39" spans="1:11" ht="12.75">
      <c r="A39" s="5"/>
      <c r="B39" s="26">
        <v>750</v>
      </c>
      <c r="C39" s="27">
        <v>75023</v>
      </c>
      <c r="D39" s="67" t="s">
        <v>10</v>
      </c>
      <c r="E39" s="38" t="s">
        <v>42</v>
      </c>
      <c r="F39" s="44">
        <f>SUM(F40:F43)</f>
        <v>0</v>
      </c>
      <c r="G39" s="44">
        <f>SUM(G40:G43)</f>
        <v>0</v>
      </c>
      <c r="H39" s="44">
        <f>SUM(H40:H43)</f>
        <v>0</v>
      </c>
      <c r="I39" s="28">
        <f t="shared" si="0"/>
      </c>
      <c r="J39" s="5"/>
      <c r="K39" s="5"/>
    </row>
    <row r="40" spans="1:11" ht="33.75">
      <c r="A40" s="5"/>
      <c r="B40" s="18"/>
      <c r="C40" s="19"/>
      <c r="D40" s="65" t="s">
        <v>15</v>
      </c>
      <c r="E40" s="21" t="s">
        <v>43</v>
      </c>
      <c r="F40" s="45"/>
      <c r="G40" s="45"/>
      <c r="H40" s="45"/>
      <c r="I40" s="20">
        <f t="shared" si="0"/>
      </c>
      <c r="J40" s="5"/>
      <c r="K40" s="5"/>
    </row>
    <row r="41" spans="1:11" ht="45">
      <c r="A41" s="5"/>
      <c r="B41" s="18"/>
      <c r="C41" s="19"/>
      <c r="D41" s="65" t="s">
        <v>22</v>
      </c>
      <c r="E41" s="21" t="s">
        <v>23</v>
      </c>
      <c r="F41" s="45"/>
      <c r="G41" s="45"/>
      <c r="H41" s="45"/>
      <c r="I41" s="20">
        <f t="shared" si="0"/>
      </c>
      <c r="J41" s="5"/>
      <c r="K41" s="5"/>
    </row>
    <row r="42" spans="1:11" ht="12.75">
      <c r="A42" s="5"/>
      <c r="B42" s="18"/>
      <c r="C42" s="19"/>
      <c r="D42" s="65" t="s">
        <v>44</v>
      </c>
      <c r="E42" s="21" t="s">
        <v>45</v>
      </c>
      <c r="F42" s="45"/>
      <c r="G42" s="45"/>
      <c r="H42" s="45"/>
      <c r="I42" s="20">
        <f t="shared" si="0"/>
      </c>
      <c r="J42" s="5"/>
      <c r="K42" s="5"/>
    </row>
    <row r="43" spans="1:11" ht="22.5">
      <c r="A43" s="5"/>
      <c r="B43" s="22"/>
      <c r="C43" s="23"/>
      <c r="D43" s="66" t="s">
        <v>26</v>
      </c>
      <c r="E43" s="24" t="s">
        <v>46</v>
      </c>
      <c r="F43" s="46"/>
      <c r="G43" s="46"/>
      <c r="H43" s="46"/>
      <c r="I43" s="25">
        <f t="shared" si="0"/>
      </c>
      <c r="J43" s="5"/>
      <c r="K43" s="5"/>
    </row>
    <row r="44" spans="1:11" ht="12.75">
      <c r="A44" s="5"/>
      <c r="B44" s="26">
        <v>750</v>
      </c>
      <c r="C44" s="27">
        <v>75095</v>
      </c>
      <c r="D44" s="67"/>
      <c r="E44" s="38" t="s">
        <v>14</v>
      </c>
      <c r="F44" s="44">
        <f>SUM(F45)</f>
        <v>0</v>
      </c>
      <c r="G44" s="44">
        <f>SUM(G45)</f>
        <v>0</v>
      </c>
      <c r="H44" s="44">
        <f>SUM(H45)</f>
        <v>0</v>
      </c>
      <c r="I44" s="28">
        <f t="shared" si="0"/>
      </c>
      <c r="J44" s="5"/>
      <c r="K44" s="5"/>
    </row>
    <row r="45" spans="1:11" ht="13.5" thickBot="1">
      <c r="A45" s="5"/>
      <c r="B45" s="33"/>
      <c r="C45" s="34"/>
      <c r="D45" s="64" t="s">
        <v>44</v>
      </c>
      <c r="E45" s="35" t="s">
        <v>47</v>
      </c>
      <c r="F45" s="48"/>
      <c r="G45" s="48"/>
      <c r="H45" s="48"/>
      <c r="I45" s="36">
        <f t="shared" si="0"/>
      </c>
      <c r="J45" s="5"/>
      <c r="K45" s="5"/>
    </row>
    <row r="46" spans="1:11" ht="13.5" thickTop="1">
      <c r="A46" s="5"/>
      <c r="B46" s="135" t="s">
        <v>153</v>
      </c>
      <c r="C46" s="135" t="s">
        <v>156</v>
      </c>
      <c r="D46" s="138" t="s">
        <v>3</v>
      </c>
      <c r="E46" s="138" t="s">
        <v>2</v>
      </c>
      <c r="F46" s="139" t="s">
        <v>155</v>
      </c>
      <c r="G46" s="142" t="s">
        <v>157</v>
      </c>
      <c r="H46" s="139" t="s">
        <v>158</v>
      </c>
      <c r="I46" s="139" t="s">
        <v>1</v>
      </c>
      <c r="J46" s="5"/>
      <c r="K46" s="5"/>
    </row>
    <row r="47" spans="1:11" ht="12.75" customHeight="1">
      <c r="A47" s="5"/>
      <c r="B47" s="135"/>
      <c r="C47" s="135"/>
      <c r="D47" s="138"/>
      <c r="E47" s="138"/>
      <c r="F47" s="140"/>
      <c r="G47" s="143"/>
      <c r="H47" s="140"/>
      <c r="I47" s="140"/>
      <c r="J47" s="5"/>
      <c r="K47" s="5"/>
    </row>
    <row r="48" spans="1:11" ht="12.75">
      <c r="A48" s="5"/>
      <c r="B48" s="135"/>
      <c r="C48" s="135"/>
      <c r="D48" s="138"/>
      <c r="E48" s="138"/>
      <c r="F48" s="140"/>
      <c r="G48" s="14">
        <f>G43</f>
        <v>0</v>
      </c>
      <c r="H48" s="140"/>
      <c r="I48" s="140"/>
      <c r="J48" s="5"/>
      <c r="K48" s="5"/>
    </row>
    <row r="49" spans="1:11" ht="12.75">
      <c r="A49" s="5"/>
      <c r="B49" s="135"/>
      <c r="C49" s="135"/>
      <c r="D49" s="138"/>
      <c r="E49" s="138"/>
      <c r="F49" s="13">
        <f>G43-1</f>
        <v>-1</v>
      </c>
      <c r="G49" s="13" t="s">
        <v>4</v>
      </c>
      <c r="H49" s="144"/>
      <c r="I49" s="15" t="s">
        <v>5</v>
      </c>
      <c r="J49" s="5"/>
      <c r="K49" s="5"/>
    </row>
    <row r="50" spans="1:11" s="4" customFormat="1" ht="9.75" customHeight="1" thickBot="1">
      <c r="A50" s="7"/>
      <c r="B50" s="37">
        <v>1</v>
      </c>
      <c r="C50" s="37">
        <v>2</v>
      </c>
      <c r="D50" s="37">
        <v>3</v>
      </c>
      <c r="E50" s="37">
        <v>4</v>
      </c>
      <c r="F50" s="37">
        <v>5</v>
      </c>
      <c r="G50" s="37">
        <v>6</v>
      </c>
      <c r="H50" s="37">
        <v>7</v>
      </c>
      <c r="I50" s="37">
        <v>8</v>
      </c>
      <c r="J50" s="7"/>
      <c r="K50" s="7"/>
    </row>
    <row r="51" spans="1:11" ht="34.5" thickTop="1">
      <c r="A51" s="5"/>
      <c r="B51" s="51">
        <v>751</v>
      </c>
      <c r="C51" s="52"/>
      <c r="D51" s="70"/>
      <c r="E51" s="56" t="s">
        <v>48</v>
      </c>
      <c r="F51" s="54">
        <f>SUM(F52+F54+F56)</f>
        <v>0</v>
      </c>
      <c r="G51" s="54">
        <f>SUM(G52+G54+G56)</f>
        <v>0</v>
      </c>
      <c r="H51" s="54">
        <f>SUM(H52+H54+H56)</f>
        <v>0</v>
      </c>
      <c r="I51" s="55">
        <f t="shared" si="0"/>
      </c>
      <c r="J51" s="5"/>
      <c r="K51" s="5"/>
    </row>
    <row r="52" spans="1:11" ht="22.5">
      <c r="A52" s="5"/>
      <c r="B52" s="26">
        <v>751</v>
      </c>
      <c r="C52" s="27">
        <v>75101</v>
      </c>
      <c r="D52" s="67"/>
      <c r="E52" s="38" t="s">
        <v>49</v>
      </c>
      <c r="F52" s="44">
        <f>SUM(F53)</f>
        <v>0</v>
      </c>
      <c r="G52" s="44">
        <f>SUM(G53)</f>
        <v>0</v>
      </c>
      <c r="H52" s="44">
        <f>SUM(H53)</f>
        <v>0</v>
      </c>
      <c r="I52" s="28">
        <f t="shared" si="0"/>
      </c>
      <c r="J52" s="5"/>
      <c r="K52" s="5"/>
    </row>
    <row r="53" spans="1:11" ht="45">
      <c r="A53" s="5"/>
      <c r="B53" s="22"/>
      <c r="C53" s="23"/>
      <c r="D53" s="66">
        <v>2010</v>
      </c>
      <c r="E53" s="24" t="s">
        <v>50</v>
      </c>
      <c r="F53" s="46"/>
      <c r="G53" s="46"/>
      <c r="H53" s="46"/>
      <c r="I53" s="25">
        <f t="shared" si="0"/>
      </c>
      <c r="J53" s="5"/>
      <c r="K53" s="5"/>
    </row>
    <row r="54" spans="1:11" ht="45">
      <c r="A54" s="5"/>
      <c r="B54" s="26">
        <v>751</v>
      </c>
      <c r="C54" s="27">
        <v>75109</v>
      </c>
      <c r="D54" s="67"/>
      <c r="E54" s="38" t="s">
        <v>51</v>
      </c>
      <c r="F54" s="44">
        <f>SUM(F55)</f>
        <v>0</v>
      </c>
      <c r="G54" s="44">
        <f>SUM(G55)</f>
        <v>0</v>
      </c>
      <c r="H54" s="44">
        <f>SUM(H55)</f>
        <v>0</v>
      </c>
      <c r="I54" s="28">
        <f t="shared" si="0"/>
      </c>
      <c r="J54" s="5"/>
      <c r="K54" s="5"/>
    </row>
    <row r="55" spans="1:11" ht="45">
      <c r="A55" s="5"/>
      <c r="B55" s="22"/>
      <c r="C55" s="23"/>
      <c r="D55" s="66">
        <v>2010</v>
      </c>
      <c r="E55" s="24" t="s">
        <v>50</v>
      </c>
      <c r="F55" s="46"/>
      <c r="G55" s="46"/>
      <c r="H55" s="46"/>
      <c r="I55" s="25">
        <f t="shared" si="0"/>
      </c>
      <c r="J55" s="5"/>
      <c r="K55" s="5"/>
    </row>
    <row r="56" spans="1:11" ht="12.75">
      <c r="A56" s="5"/>
      <c r="B56" s="26">
        <v>751</v>
      </c>
      <c r="C56" s="27">
        <v>75113</v>
      </c>
      <c r="D56" s="67"/>
      <c r="E56" s="38" t="s">
        <v>52</v>
      </c>
      <c r="F56" s="44">
        <f>SUM(F57)</f>
        <v>0</v>
      </c>
      <c r="G56" s="44">
        <f>SUM(G57)</f>
        <v>0</v>
      </c>
      <c r="H56" s="44">
        <f>SUM(H57)</f>
        <v>0</v>
      </c>
      <c r="I56" s="28">
        <f t="shared" si="0"/>
      </c>
      <c r="J56" s="5"/>
      <c r="K56" s="5"/>
    </row>
    <row r="57" spans="1:11" ht="45.75" thickBot="1">
      <c r="A57" s="5"/>
      <c r="B57" s="33"/>
      <c r="C57" s="34"/>
      <c r="D57" s="64">
        <v>2010</v>
      </c>
      <c r="E57" s="35" t="s">
        <v>53</v>
      </c>
      <c r="F57" s="48"/>
      <c r="G57" s="48"/>
      <c r="H57" s="48"/>
      <c r="I57" s="36">
        <f t="shared" si="0"/>
      </c>
      <c r="J57" s="5"/>
      <c r="K57" s="5"/>
    </row>
    <row r="58" spans="1:11" ht="13.5" thickTop="1">
      <c r="A58" s="5"/>
      <c r="B58" s="51">
        <v>752</v>
      </c>
      <c r="C58" s="52"/>
      <c r="D58" s="70"/>
      <c r="E58" s="53" t="s">
        <v>54</v>
      </c>
      <c r="F58" s="54">
        <f>F59</f>
        <v>0</v>
      </c>
      <c r="G58" s="54">
        <f>G59</f>
        <v>0</v>
      </c>
      <c r="H58" s="54">
        <f>H59</f>
        <v>0</v>
      </c>
      <c r="I58" s="55">
        <f t="shared" si="0"/>
      </c>
      <c r="J58" s="5"/>
      <c r="K58" s="5"/>
    </row>
    <row r="59" spans="1:11" ht="12.75">
      <c r="A59" s="5"/>
      <c r="B59" s="26">
        <v>752</v>
      </c>
      <c r="C59" s="27">
        <v>75212</v>
      </c>
      <c r="D59" s="67"/>
      <c r="E59" s="38" t="s">
        <v>55</v>
      </c>
      <c r="F59" s="44">
        <f>SUM(F60)</f>
        <v>0</v>
      </c>
      <c r="G59" s="44">
        <f>SUM(G60)</f>
        <v>0</v>
      </c>
      <c r="H59" s="44">
        <f>SUM(H60)</f>
        <v>0</v>
      </c>
      <c r="I59" s="28">
        <f t="shared" si="0"/>
      </c>
      <c r="J59" s="5"/>
      <c r="K59" s="5"/>
    </row>
    <row r="60" spans="1:11" ht="45.75" thickBot="1">
      <c r="A60" s="5"/>
      <c r="B60" s="33"/>
      <c r="C60" s="34"/>
      <c r="D60" s="64">
        <v>2010</v>
      </c>
      <c r="E60" s="35" t="s">
        <v>40</v>
      </c>
      <c r="F60" s="48"/>
      <c r="G60" s="48"/>
      <c r="H60" s="48"/>
      <c r="I60" s="36">
        <f t="shared" si="0"/>
      </c>
      <c r="J60" s="5"/>
      <c r="K60" s="5"/>
    </row>
    <row r="61" spans="1:11" ht="23.25" thickTop="1">
      <c r="A61" s="5"/>
      <c r="B61" s="51">
        <v>754</v>
      </c>
      <c r="C61" s="52"/>
      <c r="D61" s="70" t="s">
        <v>10</v>
      </c>
      <c r="E61" s="56" t="s">
        <v>56</v>
      </c>
      <c r="F61" s="54">
        <f>F62</f>
        <v>0</v>
      </c>
      <c r="G61" s="54">
        <f>G62</f>
        <v>0</v>
      </c>
      <c r="H61" s="54">
        <f>H62</f>
        <v>0</v>
      </c>
      <c r="I61" s="55">
        <f t="shared" si="0"/>
      </c>
      <c r="J61" s="5"/>
      <c r="K61" s="5"/>
    </row>
    <row r="62" spans="1:11" ht="12.75">
      <c r="A62" s="5"/>
      <c r="B62" s="26">
        <v>754</v>
      </c>
      <c r="C62" s="27">
        <v>75414</v>
      </c>
      <c r="D62" s="67" t="s">
        <v>10</v>
      </c>
      <c r="E62" s="38" t="s">
        <v>57</v>
      </c>
      <c r="F62" s="44">
        <f>SUM(F63)</f>
        <v>0</v>
      </c>
      <c r="G62" s="44">
        <f>SUM(G63)</f>
        <v>0</v>
      </c>
      <c r="H62" s="44">
        <f>SUM(H63)</f>
        <v>0</v>
      </c>
      <c r="I62" s="28">
        <f t="shared" si="0"/>
      </c>
      <c r="J62" s="5"/>
      <c r="K62" s="5"/>
    </row>
    <row r="63" spans="1:11" ht="45.75" thickBot="1">
      <c r="A63" s="5"/>
      <c r="B63" s="33"/>
      <c r="C63" s="34"/>
      <c r="D63" s="64">
        <v>2010</v>
      </c>
      <c r="E63" s="35" t="s">
        <v>50</v>
      </c>
      <c r="F63" s="48"/>
      <c r="G63" s="48"/>
      <c r="H63" s="48"/>
      <c r="I63" s="36">
        <f t="shared" si="0"/>
      </c>
      <c r="J63" s="5"/>
      <c r="K63" s="5"/>
    </row>
    <row r="64" spans="1:11" ht="45.75" thickTop="1">
      <c r="A64" s="5"/>
      <c r="B64" s="51">
        <v>756</v>
      </c>
      <c r="C64" s="52"/>
      <c r="D64" s="70" t="s">
        <v>10</v>
      </c>
      <c r="E64" s="56" t="s">
        <v>58</v>
      </c>
      <c r="F64" s="54">
        <f>F65+F68+F87+F98+F103</f>
        <v>0</v>
      </c>
      <c r="G64" s="54">
        <f>G65+G68+G87+G98+G103</f>
        <v>0</v>
      </c>
      <c r="H64" s="54">
        <f>H65+H68+H87+H98+H103</f>
        <v>0</v>
      </c>
      <c r="I64" s="55">
        <f t="shared" si="0"/>
      </c>
      <c r="J64" s="5"/>
      <c r="K64" s="5"/>
    </row>
    <row r="65" spans="1:11" ht="22.5">
      <c r="A65" s="5"/>
      <c r="B65" s="26">
        <v>756</v>
      </c>
      <c r="C65" s="27">
        <v>75601</v>
      </c>
      <c r="D65" s="67"/>
      <c r="E65" s="38" t="s">
        <v>59</v>
      </c>
      <c r="F65" s="44">
        <f>SUM(F66:F67)</f>
        <v>0</v>
      </c>
      <c r="G65" s="44">
        <f>SUM(G66:G67)</f>
        <v>0</v>
      </c>
      <c r="H65" s="44">
        <f>SUM(H66:H67)</f>
        <v>0</v>
      </c>
      <c r="I65" s="28">
        <f t="shared" si="0"/>
      </c>
      <c r="J65" s="5"/>
      <c r="K65" s="5"/>
    </row>
    <row r="66" spans="1:11" ht="22.5">
      <c r="A66" s="5"/>
      <c r="B66" s="18"/>
      <c r="C66" s="19"/>
      <c r="D66" s="65" t="s">
        <v>60</v>
      </c>
      <c r="E66" s="21" t="s">
        <v>61</v>
      </c>
      <c r="F66" s="45"/>
      <c r="G66" s="45"/>
      <c r="H66" s="45"/>
      <c r="I66" s="20">
        <f t="shared" si="0"/>
      </c>
      <c r="J66" s="5"/>
      <c r="K66" s="5"/>
    </row>
    <row r="67" spans="1:11" ht="22.5">
      <c r="A67" s="5"/>
      <c r="B67" s="22"/>
      <c r="C67" s="23"/>
      <c r="D67" s="66" t="s">
        <v>62</v>
      </c>
      <c r="E67" s="24" t="s">
        <v>63</v>
      </c>
      <c r="F67" s="46"/>
      <c r="G67" s="46"/>
      <c r="H67" s="46"/>
      <c r="I67" s="25">
        <f t="shared" si="0"/>
      </c>
      <c r="J67" s="5"/>
      <c r="K67" s="5"/>
    </row>
    <row r="68" spans="1:11" ht="45">
      <c r="A68" s="5"/>
      <c r="B68" s="26">
        <v>756</v>
      </c>
      <c r="C68" s="27">
        <v>75615</v>
      </c>
      <c r="D68" s="67" t="s">
        <v>10</v>
      </c>
      <c r="E68" s="38" t="s">
        <v>64</v>
      </c>
      <c r="F68" s="44">
        <f>SUM(F69:F81)</f>
        <v>0</v>
      </c>
      <c r="G68" s="44">
        <f>SUM(G69:G81)</f>
        <v>0</v>
      </c>
      <c r="H68" s="44">
        <f>SUM(H69:H81)</f>
        <v>0</v>
      </c>
      <c r="I68" s="28">
        <f t="shared" si="0"/>
      </c>
      <c r="J68" s="5"/>
      <c r="K68" s="5"/>
    </row>
    <row r="69" spans="1:11" ht="12.75">
      <c r="A69" s="5"/>
      <c r="B69" s="18"/>
      <c r="C69" s="19"/>
      <c r="D69" s="65" t="s">
        <v>65</v>
      </c>
      <c r="E69" s="21" t="s">
        <v>66</v>
      </c>
      <c r="F69" s="45"/>
      <c r="G69" s="45"/>
      <c r="H69" s="45"/>
      <c r="I69" s="20">
        <f t="shared" si="0"/>
      </c>
      <c r="J69" s="5"/>
      <c r="K69" s="5"/>
    </row>
    <row r="70" spans="1:11" ht="12.75">
      <c r="A70" s="5"/>
      <c r="B70" s="18"/>
      <c r="C70" s="19"/>
      <c r="D70" s="65" t="s">
        <v>67</v>
      </c>
      <c r="E70" s="21" t="s">
        <v>68</v>
      </c>
      <c r="F70" s="45"/>
      <c r="G70" s="45"/>
      <c r="H70" s="45"/>
      <c r="I70" s="20">
        <f t="shared" si="0"/>
      </c>
      <c r="J70" s="5"/>
      <c r="K70" s="5"/>
    </row>
    <row r="71" spans="1:11" ht="12.75">
      <c r="A71" s="5"/>
      <c r="B71" s="18"/>
      <c r="C71" s="19"/>
      <c r="D71" s="65" t="s">
        <v>69</v>
      </c>
      <c r="E71" s="21" t="s">
        <v>70</v>
      </c>
      <c r="F71" s="45"/>
      <c r="G71" s="45"/>
      <c r="H71" s="45"/>
      <c r="I71" s="20">
        <f t="shared" si="0"/>
      </c>
      <c r="J71" s="5"/>
      <c r="K71" s="5"/>
    </row>
    <row r="72" spans="1:11" ht="12.75">
      <c r="A72" s="5"/>
      <c r="B72" s="18"/>
      <c r="C72" s="19"/>
      <c r="D72" s="65" t="s">
        <v>71</v>
      </c>
      <c r="E72" s="21" t="s">
        <v>72</v>
      </c>
      <c r="F72" s="45"/>
      <c r="G72" s="45"/>
      <c r="H72" s="45"/>
      <c r="I72" s="20">
        <f t="shared" si="0"/>
      </c>
      <c r="J72" s="5"/>
      <c r="K72" s="5"/>
    </row>
    <row r="73" spans="1:11" ht="12.75">
      <c r="A73" s="5"/>
      <c r="B73" s="18"/>
      <c r="C73" s="19"/>
      <c r="D73" s="65" t="s">
        <v>73</v>
      </c>
      <c r="E73" s="21" t="s">
        <v>74</v>
      </c>
      <c r="F73" s="45"/>
      <c r="G73" s="45"/>
      <c r="H73" s="45"/>
      <c r="I73" s="20">
        <f t="shared" si="0"/>
      </c>
      <c r="J73" s="5"/>
      <c r="K73" s="5"/>
    </row>
    <row r="74" spans="1:11" ht="12.75">
      <c r="A74" s="5"/>
      <c r="B74" s="18"/>
      <c r="C74" s="19"/>
      <c r="D74" s="65" t="s">
        <v>75</v>
      </c>
      <c r="E74" s="21" t="s">
        <v>76</v>
      </c>
      <c r="F74" s="45"/>
      <c r="G74" s="45"/>
      <c r="H74" s="45"/>
      <c r="I74" s="20">
        <f t="shared" si="0"/>
      </c>
      <c r="J74" s="5"/>
      <c r="K74" s="5"/>
    </row>
    <row r="75" spans="1:11" ht="12.75">
      <c r="A75" s="5"/>
      <c r="B75" s="18"/>
      <c r="C75" s="19"/>
      <c r="D75" s="65" t="s">
        <v>77</v>
      </c>
      <c r="E75" s="21" t="s">
        <v>78</v>
      </c>
      <c r="F75" s="45"/>
      <c r="G75" s="45"/>
      <c r="H75" s="45"/>
      <c r="I75" s="20">
        <f t="shared" si="0"/>
      </c>
      <c r="J75" s="5"/>
      <c r="K75" s="5"/>
    </row>
    <row r="76" spans="1:11" ht="22.5">
      <c r="A76" s="5"/>
      <c r="B76" s="18"/>
      <c r="C76" s="19"/>
      <c r="D76" s="65" t="s">
        <v>79</v>
      </c>
      <c r="E76" s="21" t="s">
        <v>80</v>
      </c>
      <c r="F76" s="45"/>
      <c r="G76" s="45"/>
      <c r="H76" s="45"/>
      <c r="I76" s="20">
        <f t="shared" si="0"/>
      </c>
      <c r="J76" s="5"/>
      <c r="K76" s="5"/>
    </row>
    <row r="77" spans="1:11" ht="33.75">
      <c r="A77" s="5"/>
      <c r="B77" s="18"/>
      <c r="C77" s="19"/>
      <c r="D77" s="65" t="s">
        <v>31</v>
      </c>
      <c r="E77" s="21" t="s">
        <v>81</v>
      </c>
      <c r="F77" s="45"/>
      <c r="G77" s="45"/>
      <c r="H77" s="45"/>
      <c r="I77" s="20">
        <f t="shared" si="0"/>
      </c>
      <c r="J77" s="5"/>
      <c r="K77" s="5"/>
    </row>
    <row r="78" spans="1:11" ht="12.75">
      <c r="A78" s="5"/>
      <c r="B78" s="18"/>
      <c r="C78" s="19"/>
      <c r="D78" s="65" t="s">
        <v>82</v>
      </c>
      <c r="E78" s="21" t="s">
        <v>83</v>
      </c>
      <c r="F78" s="45"/>
      <c r="G78" s="45"/>
      <c r="H78" s="45"/>
      <c r="I78" s="20">
        <f t="shared" si="0"/>
      </c>
      <c r="J78" s="5"/>
      <c r="K78" s="5"/>
    </row>
    <row r="79" spans="1:11" ht="12.75">
      <c r="A79" s="5"/>
      <c r="B79" s="18"/>
      <c r="C79" s="19"/>
      <c r="D79" s="65" t="s">
        <v>84</v>
      </c>
      <c r="E79" s="21" t="s">
        <v>85</v>
      </c>
      <c r="F79" s="45"/>
      <c r="G79" s="45"/>
      <c r="H79" s="45"/>
      <c r="I79" s="20">
        <f aca="true" t="shared" si="1" ref="I79:I149">IF(G79=0,"",G79/F79)</f>
      </c>
      <c r="J79" s="5"/>
      <c r="K79" s="5"/>
    </row>
    <row r="80" spans="1:11" ht="22.5">
      <c r="A80" s="5"/>
      <c r="B80" s="18"/>
      <c r="C80" s="19"/>
      <c r="D80" s="65" t="s">
        <v>62</v>
      </c>
      <c r="E80" s="21" t="s">
        <v>63</v>
      </c>
      <c r="F80" s="45"/>
      <c r="G80" s="45"/>
      <c r="H80" s="45"/>
      <c r="I80" s="20">
        <f t="shared" si="1"/>
      </c>
      <c r="J80" s="5"/>
      <c r="K80" s="5"/>
    </row>
    <row r="81" spans="1:11" ht="33.75">
      <c r="A81" s="5"/>
      <c r="B81" s="22"/>
      <c r="C81" s="23"/>
      <c r="D81" s="66">
        <v>2440</v>
      </c>
      <c r="E81" s="24" t="s">
        <v>86</v>
      </c>
      <c r="F81" s="46"/>
      <c r="G81" s="46"/>
      <c r="H81" s="46"/>
      <c r="I81" s="25">
        <f t="shared" si="1"/>
      </c>
      <c r="J81" s="5"/>
      <c r="K81" s="5"/>
    </row>
    <row r="82" spans="1:11" ht="12.75">
      <c r="A82" s="5"/>
      <c r="B82" s="135" t="s">
        <v>153</v>
      </c>
      <c r="C82" s="135" t="s">
        <v>156</v>
      </c>
      <c r="D82" s="138" t="s">
        <v>3</v>
      </c>
      <c r="E82" s="138" t="s">
        <v>2</v>
      </c>
      <c r="F82" s="139" t="s">
        <v>155</v>
      </c>
      <c r="G82" s="142" t="s">
        <v>157</v>
      </c>
      <c r="H82" s="139" t="s">
        <v>158</v>
      </c>
      <c r="I82" s="139" t="s">
        <v>1</v>
      </c>
      <c r="J82" s="5"/>
      <c r="K82" s="5"/>
    </row>
    <row r="83" spans="1:11" ht="12.75" customHeight="1">
      <c r="A83" s="5"/>
      <c r="B83" s="135"/>
      <c r="C83" s="135"/>
      <c r="D83" s="138"/>
      <c r="E83" s="138"/>
      <c r="F83" s="140"/>
      <c r="G83" s="143"/>
      <c r="H83" s="140"/>
      <c r="I83" s="140"/>
      <c r="J83" s="5"/>
      <c r="K83" s="5"/>
    </row>
    <row r="84" spans="1:11" ht="12.75">
      <c r="A84" s="5"/>
      <c r="B84" s="135"/>
      <c r="C84" s="135"/>
      <c r="D84" s="138"/>
      <c r="E84" s="138"/>
      <c r="F84" s="140"/>
      <c r="G84" s="14">
        <f>G79</f>
        <v>0</v>
      </c>
      <c r="H84" s="140"/>
      <c r="I84" s="140"/>
      <c r="J84" s="5"/>
      <c r="K84" s="5"/>
    </row>
    <row r="85" spans="1:11" ht="12.75">
      <c r="A85" s="5"/>
      <c r="B85" s="135"/>
      <c r="C85" s="135"/>
      <c r="D85" s="138"/>
      <c r="E85" s="138"/>
      <c r="F85" s="13">
        <f>G79-1</f>
        <v>-1</v>
      </c>
      <c r="G85" s="13" t="s">
        <v>4</v>
      </c>
      <c r="H85" s="144"/>
      <c r="I85" s="15" t="s">
        <v>5</v>
      </c>
      <c r="J85" s="5"/>
      <c r="K85" s="5"/>
    </row>
    <row r="86" spans="1:11" s="4" customFormat="1" ht="9.75" customHeight="1" thickBot="1">
      <c r="A86" s="7"/>
      <c r="B86" s="37">
        <v>1</v>
      </c>
      <c r="C86" s="37">
        <v>2</v>
      </c>
      <c r="D86" s="37">
        <v>3</v>
      </c>
      <c r="E86" s="37">
        <v>4</v>
      </c>
      <c r="F86" s="37">
        <v>5</v>
      </c>
      <c r="G86" s="37">
        <v>6</v>
      </c>
      <c r="H86" s="37">
        <v>7</v>
      </c>
      <c r="I86" s="37">
        <v>8</v>
      </c>
      <c r="J86" s="7"/>
      <c r="K86" s="7"/>
    </row>
    <row r="87" spans="1:11" ht="45.75" thickTop="1">
      <c r="A87" s="5"/>
      <c r="B87" s="26">
        <v>756</v>
      </c>
      <c r="C87" s="27">
        <v>75616</v>
      </c>
      <c r="D87" s="67"/>
      <c r="E87" s="38" t="s">
        <v>87</v>
      </c>
      <c r="F87" s="44">
        <f>SUM(F88+F89+F90+F91+F92+F93+F94+F95+F96+F97)</f>
        <v>0</v>
      </c>
      <c r="G87" s="44">
        <f>SUM(G88+G89+G90+G91+G92+G93+G94+G95+G96+G97)</f>
        <v>0</v>
      </c>
      <c r="H87" s="44">
        <f>SUM(H88+H89+H90+H91+H92+H93+H94+H95+H96+H97)</f>
        <v>0</v>
      </c>
      <c r="I87" s="28">
        <f>IF(F87*G87=0,"",G87/F87)</f>
      </c>
      <c r="J87" s="5"/>
      <c r="K87" s="5"/>
    </row>
    <row r="88" spans="1:11" ht="12.75">
      <c r="A88" s="5"/>
      <c r="B88" s="18"/>
      <c r="C88" s="19"/>
      <c r="D88" s="65" t="s">
        <v>65</v>
      </c>
      <c r="E88" s="21" t="s">
        <v>66</v>
      </c>
      <c r="F88" s="45"/>
      <c r="G88" s="45"/>
      <c r="H88" s="45"/>
      <c r="I88" s="20">
        <f aca="true" t="shared" si="2" ref="I88:I102">IF(F88*G88=0,"",G88/F88)</f>
      </c>
      <c r="J88" s="5"/>
      <c r="K88" s="5"/>
    </row>
    <row r="89" spans="1:11" ht="12.75">
      <c r="A89" s="5"/>
      <c r="B89" s="18"/>
      <c r="C89" s="19"/>
      <c r="D89" s="65" t="s">
        <v>67</v>
      </c>
      <c r="E89" s="21" t="s">
        <v>68</v>
      </c>
      <c r="F89" s="45"/>
      <c r="G89" s="45"/>
      <c r="H89" s="45"/>
      <c r="I89" s="20">
        <f t="shared" si="2"/>
      </c>
      <c r="J89" s="5"/>
      <c r="K89" s="5"/>
    </row>
    <row r="90" spans="1:11" ht="12.75">
      <c r="A90" s="5"/>
      <c r="B90" s="18"/>
      <c r="C90" s="19"/>
      <c r="D90" s="65" t="s">
        <v>69</v>
      </c>
      <c r="E90" s="21" t="s">
        <v>70</v>
      </c>
      <c r="F90" s="45"/>
      <c r="G90" s="45"/>
      <c r="H90" s="45"/>
      <c r="I90" s="20">
        <f t="shared" si="2"/>
      </c>
      <c r="J90" s="5"/>
      <c r="K90" s="5"/>
    </row>
    <row r="91" spans="1:11" ht="12.75">
      <c r="A91" s="5"/>
      <c r="B91" s="18"/>
      <c r="C91" s="19"/>
      <c r="D91" s="65" t="s">
        <v>71</v>
      </c>
      <c r="E91" s="21" t="s">
        <v>72</v>
      </c>
      <c r="F91" s="45"/>
      <c r="G91" s="45"/>
      <c r="H91" s="45"/>
      <c r="I91" s="20">
        <f t="shared" si="2"/>
      </c>
      <c r="J91" s="5"/>
      <c r="K91" s="5"/>
    </row>
    <row r="92" spans="1:11" ht="12.75">
      <c r="A92" s="5"/>
      <c r="B92" s="18"/>
      <c r="C92" s="19"/>
      <c r="D92" s="65" t="s">
        <v>73</v>
      </c>
      <c r="E92" s="21" t="s">
        <v>74</v>
      </c>
      <c r="F92" s="45"/>
      <c r="G92" s="45"/>
      <c r="H92" s="45"/>
      <c r="I92" s="20">
        <f t="shared" si="2"/>
      </c>
      <c r="J92" s="5"/>
      <c r="K92" s="5"/>
    </row>
    <row r="93" spans="1:11" ht="12.75">
      <c r="A93" s="5"/>
      <c r="B93" s="18"/>
      <c r="C93" s="19"/>
      <c r="D93" s="65" t="s">
        <v>75</v>
      </c>
      <c r="E93" s="21" t="s">
        <v>76</v>
      </c>
      <c r="F93" s="45"/>
      <c r="G93" s="45"/>
      <c r="H93" s="45"/>
      <c r="I93" s="20">
        <f t="shared" si="2"/>
      </c>
      <c r="J93" s="5"/>
      <c r="K93" s="5"/>
    </row>
    <row r="94" spans="1:11" ht="12.75">
      <c r="A94" s="5"/>
      <c r="B94" s="18"/>
      <c r="C94" s="19"/>
      <c r="D94" s="65" t="s">
        <v>77</v>
      </c>
      <c r="E94" s="21" t="s">
        <v>88</v>
      </c>
      <c r="F94" s="45"/>
      <c r="G94" s="45"/>
      <c r="H94" s="45"/>
      <c r="I94" s="20">
        <f t="shared" si="2"/>
      </c>
      <c r="J94" s="5"/>
      <c r="K94" s="5"/>
    </row>
    <row r="95" spans="1:11" ht="22.5">
      <c r="A95" s="5"/>
      <c r="B95" s="18"/>
      <c r="C95" s="19"/>
      <c r="D95" s="65" t="s">
        <v>79</v>
      </c>
      <c r="E95" s="21" t="s">
        <v>80</v>
      </c>
      <c r="F95" s="45"/>
      <c r="G95" s="45"/>
      <c r="H95" s="45"/>
      <c r="I95" s="20">
        <f t="shared" si="2"/>
      </c>
      <c r="J95" s="5"/>
      <c r="K95" s="5"/>
    </row>
    <row r="96" spans="1:11" ht="12.75">
      <c r="A96" s="5"/>
      <c r="B96" s="18"/>
      <c r="C96" s="19"/>
      <c r="D96" s="65" t="s">
        <v>82</v>
      </c>
      <c r="E96" s="21" t="s">
        <v>83</v>
      </c>
      <c r="F96" s="45"/>
      <c r="G96" s="45"/>
      <c r="H96" s="45"/>
      <c r="I96" s="20">
        <f t="shared" si="2"/>
      </c>
      <c r="J96" s="5"/>
      <c r="K96" s="5"/>
    </row>
    <row r="97" spans="1:11" ht="22.5">
      <c r="A97" s="5"/>
      <c r="B97" s="22"/>
      <c r="C97" s="23"/>
      <c r="D97" s="66" t="s">
        <v>62</v>
      </c>
      <c r="E97" s="24" t="s">
        <v>63</v>
      </c>
      <c r="F97" s="46"/>
      <c r="G97" s="46"/>
      <c r="H97" s="46"/>
      <c r="I97" s="25">
        <f t="shared" si="2"/>
      </c>
      <c r="J97" s="5"/>
      <c r="K97" s="5"/>
    </row>
    <row r="98" spans="1:11" ht="33.75">
      <c r="A98" s="5"/>
      <c r="B98" s="26">
        <v>756</v>
      </c>
      <c r="C98" s="27">
        <v>75618</v>
      </c>
      <c r="D98" s="67"/>
      <c r="E98" s="38" t="s">
        <v>89</v>
      </c>
      <c r="F98" s="44">
        <f>SUM(F99:F102)</f>
        <v>0</v>
      </c>
      <c r="G98" s="44">
        <f>SUM(G99:G102)</f>
        <v>0</v>
      </c>
      <c r="H98" s="44">
        <f>SUM(H99:H102)</f>
        <v>0</v>
      </c>
      <c r="I98" s="28">
        <f t="shared" si="1"/>
      </c>
      <c r="J98" s="5"/>
      <c r="K98" s="5"/>
    </row>
    <row r="99" spans="1:11" ht="12.75">
      <c r="A99" s="5"/>
      <c r="B99" s="18"/>
      <c r="C99" s="19"/>
      <c r="D99" s="65" t="s">
        <v>90</v>
      </c>
      <c r="E99" s="21" t="s">
        <v>91</v>
      </c>
      <c r="F99" s="45"/>
      <c r="G99" s="45"/>
      <c r="H99" s="45"/>
      <c r="I99" s="20">
        <f t="shared" si="2"/>
      </c>
      <c r="J99" s="5"/>
      <c r="K99" s="5"/>
    </row>
    <row r="100" spans="1:11" ht="22.5">
      <c r="A100" s="5"/>
      <c r="B100" s="18"/>
      <c r="C100" s="19"/>
      <c r="D100" s="65" t="s">
        <v>92</v>
      </c>
      <c r="E100" s="21" t="s">
        <v>93</v>
      </c>
      <c r="F100" s="45"/>
      <c r="G100" s="45"/>
      <c r="H100" s="45"/>
      <c r="I100" s="20">
        <f t="shared" si="2"/>
      </c>
      <c r="J100" s="5"/>
      <c r="K100" s="5"/>
    </row>
    <row r="101" spans="1:11" ht="45">
      <c r="A101" s="5"/>
      <c r="B101" s="18"/>
      <c r="C101" s="19"/>
      <c r="D101" s="65" t="s">
        <v>31</v>
      </c>
      <c r="E101" s="21" t="s">
        <v>94</v>
      </c>
      <c r="F101" s="45"/>
      <c r="G101" s="45"/>
      <c r="H101" s="45"/>
      <c r="I101" s="20">
        <f t="shared" si="2"/>
      </c>
      <c r="J101" s="5"/>
      <c r="K101" s="5"/>
    </row>
    <row r="102" spans="1:11" ht="22.5">
      <c r="A102" s="5"/>
      <c r="B102" s="22"/>
      <c r="C102" s="23"/>
      <c r="D102" s="66" t="s">
        <v>62</v>
      </c>
      <c r="E102" s="24" t="s">
        <v>63</v>
      </c>
      <c r="F102" s="46"/>
      <c r="G102" s="46"/>
      <c r="H102" s="46"/>
      <c r="I102" s="25">
        <f t="shared" si="2"/>
      </c>
      <c r="J102" s="5"/>
      <c r="K102" s="5"/>
    </row>
    <row r="103" spans="1:11" ht="22.5">
      <c r="A103" s="5"/>
      <c r="B103" s="26">
        <v>756</v>
      </c>
      <c r="C103" s="27">
        <v>75621</v>
      </c>
      <c r="D103" s="67"/>
      <c r="E103" s="38" t="s">
        <v>95</v>
      </c>
      <c r="F103" s="44">
        <f>SUM(F104:F105)</f>
        <v>0</v>
      </c>
      <c r="G103" s="44">
        <f>SUM(G104:G105)</f>
        <v>0</v>
      </c>
      <c r="H103" s="44">
        <f>SUM(H104:H105)</f>
        <v>0</v>
      </c>
      <c r="I103" s="28">
        <f t="shared" si="1"/>
      </c>
      <c r="J103" s="5"/>
      <c r="K103" s="5"/>
    </row>
    <row r="104" spans="1:11" ht="12.75">
      <c r="A104" s="5"/>
      <c r="B104" s="18"/>
      <c r="C104" s="19"/>
      <c r="D104" s="65" t="s">
        <v>96</v>
      </c>
      <c r="E104" s="21" t="s">
        <v>97</v>
      </c>
      <c r="F104" s="45"/>
      <c r="G104" s="45"/>
      <c r="H104" s="45"/>
      <c r="I104" s="20">
        <f t="shared" si="1"/>
      </c>
      <c r="J104" s="5"/>
      <c r="K104" s="5"/>
    </row>
    <row r="105" spans="1:11" ht="13.5" thickBot="1">
      <c r="A105" s="5"/>
      <c r="B105" s="33"/>
      <c r="C105" s="34"/>
      <c r="D105" s="64" t="s">
        <v>98</v>
      </c>
      <c r="E105" s="35" t="s">
        <v>99</v>
      </c>
      <c r="F105" s="48"/>
      <c r="G105" s="48"/>
      <c r="H105" s="48"/>
      <c r="I105" s="36">
        <f t="shared" si="1"/>
      </c>
      <c r="J105" s="5"/>
      <c r="K105" s="5"/>
    </row>
    <row r="106" spans="1:11" ht="13.5" thickTop="1">
      <c r="A106" s="5"/>
      <c r="B106" s="51">
        <v>758</v>
      </c>
      <c r="C106" s="52" t="s">
        <v>10</v>
      </c>
      <c r="D106" s="70"/>
      <c r="E106" s="53" t="s">
        <v>100</v>
      </c>
      <c r="F106" s="54">
        <f>F107+F109+F111+F113</f>
        <v>0</v>
      </c>
      <c r="G106" s="54">
        <f>G107+G109+G111+G113</f>
        <v>0</v>
      </c>
      <c r="H106" s="54">
        <f>H107+H109+H111+H113</f>
        <v>0</v>
      </c>
      <c r="I106" s="55">
        <f t="shared" si="1"/>
      </c>
      <c r="J106" s="5"/>
      <c r="K106" s="5"/>
    </row>
    <row r="107" spans="1:11" ht="22.5">
      <c r="A107" s="5"/>
      <c r="B107" s="26">
        <v>758</v>
      </c>
      <c r="C107" s="27">
        <v>75801</v>
      </c>
      <c r="D107" s="67"/>
      <c r="E107" s="38" t="s">
        <v>101</v>
      </c>
      <c r="F107" s="44">
        <f>SUM(F108)</f>
        <v>0</v>
      </c>
      <c r="G107" s="44">
        <f>SUM(G108)</f>
        <v>0</v>
      </c>
      <c r="H107" s="44">
        <f>SUM(H108)</f>
        <v>0</v>
      </c>
      <c r="I107" s="28">
        <f t="shared" si="1"/>
      </c>
      <c r="J107" s="5"/>
      <c r="K107" s="5"/>
    </row>
    <row r="108" spans="1:11" ht="12.75">
      <c r="A108" s="5"/>
      <c r="B108" s="22" t="s">
        <v>10</v>
      </c>
      <c r="C108" s="23"/>
      <c r="D108" s="66">
        <v>2920</v>
      </c>
      <c r="E108" s="24" t="s">
        <v>102</v>
      </c>
      <c r="F108" s="46"/>
      <c r="G108" s="46"/>
      <c r="H108" s="46" t="s">
        <v>10</v>
      </c>
      <c r="I108" s="25">
        <f t="shared" si="1"/>
      </c>
      <c r="J108" s="5"/>
      <c r="K108" s="5"/>
    </row>
    <row r="109" spans="1:11" ht="22.5">
      <c r="A109" s="5"/>
      <c r="B109" s="26">
        <v>758</v>
      </c>
      <c r="C109" s="27">
        <v>75802</v>
      </c>
      <c r="D109" s="67"/>
      <c r="E109" s="38" t="s">
        <v>103</v>
      </c>
      <c r="F109" s="44">
        <f>SUM(F110)</f>
        <v>0</v>
      </c>
      <c r="G109" s="44">
        <f>SUM(G110)</f>
        <v>0</v>
      </c>
      <c r="H109" s="44">
        <f>SUM(H110)</f>
        <v>0</v>
      </c>
      <c r="I109" s="28">
        <f t="shared" si="1"/>
      </c>
      <c r="J109" s="5"/>
      <c r="K109" s="5"/>
    </row>
    <row r="110" spans="1:11" ht="12.75">
      <c r="A110" s="5"/>
      <c r="B110" s="22"/>
      <c r="C110" s="23"/>
      <c r="D110" s="66">
        <v>2750</v>
      </c>
      <c r="E110" s="24" t="s">
        <v>104</v>
      </c>
      <c r="F110" s="46"/>
      <c r="G110" s="46"/>
      <c r="H110" s="46"/>
      <c r="I110" s="25">
        <f t="shared" si="1"/>
      </c>
      <c r="J110" s="5"/>
      <c r="K110" s="5"/>
    </row>
    <row r="111" spans="1:11" ht="12.75">
      <c r="A111" s="5"/>
      <c r="B111" s="26">
        <v>758</v>
      </c>
      <c r="C111" s="27">
        <v>75805</v>
      </c>
      <c r="D111" s="67"/>
      <c r="E111" s="38" t="s">
        <v>105</v>
      </c>
      <c r="F111" s="44">
        <f>SUM(F112)</f>
        <v>0</v>
      </c>
      <c r="G111" s="44">
        <f>SUM(G112)</f>
        <v>0</v>
      </c>
      <c r="H111" s="44">
        <f>SUM(H112)</f>
        <v>0</v>
      </c>
      <c r="I111" s="28">
        <f t="shared" si="1"/>
      </c>
      <c r="J111" s="5"/>
      <c r="K111" s="5"/>
    </row>
    <row r="112" spans="1:11" ht="12.75">
      <c r="A112" s="5"/>
      <c r="B112" s="22"/>
      <c r="C112" s="23"/>
      <c r="D112" s="66">
        <v>2920</v>
      </c>
      <c r="E112" s="24" t="s">
        <v>102</v>
      </c>
      <c r="F112" s="46"/>
      <c r="G112" s="46">
        <v>0</v>
      </c>
      <c r="H112" s="46"/>
      <c r="I112" s="25">
        <f t="shared" si="1"/>
      </c>
      <c r="J112" s="5"/>
      <c r="K112" s="5"/>
    </row>
    <row r="113" spans="1:11" ht="12.75">
      <c r="A113" s="5"/>
      <c r="B113" s="26">
        <v>758</v>
      </c>
      <c r="C113" s="27">
        <v>75814</v>
      </c>
      <c r="D113" s="67"/>
      <c r="E113" s="38" t="s">
        <v>106</v>
      </c>
      <c r="F113" s="44">
        <f>SUM(F114)</f>
        <v>0</v>
      </c>
      <c r="G113" s="44">
        <f>SUM(G114)</f>
        <v>0</v>
      </c>
      <c r="H113" s="44">
        <f>SUM(H114)</f>
        <v>0</v>
      </c>
      <c r="I113" s="28">
        <f t="shared" si="1"/>
      </c>
      <c r="J113" s="5"/>
      <c r="K113" s="5"/>
    </row>
    <row r="114" spans="1:11" ht="13.5" thickBot="1">
      <c r="A114" s="5"/>
      <c r="B114" s="33"/>
      <c r="C114" s="34"/>
      <c r="D114" s="64" t="s">
        <v>24</v>
      </c>
      <c r="E114" s="35" t="s">
        <v>107</v>
      </c>
      <c r="F114" s="48"/>
      <c r="G114" s="48"/>
      <c r="H114" s="48"/>
      <c r="I114" s="36">
        <f t="shared" si="1"/>
      </c>
      <c r="J114" s="5"/>
      <c r="K114" s="5"/>
    </row>
    <row r="115" spans="1:11" ht="13.5" thickTop="1">
      <c r="A115" s="5"/>
      <c r="B115" s="51">
        <v>801</v>
      </c>
      <c r="C115" s="52"/>
      <c r="D115" s="70"/>
      <c r="E115" s="53" t="s">
        <v>108</v>
      </c>
      <c r="F115" s="54">
        <f>F116+F122+F125+F130+F132</f>
        <v>0</v>
      </c>
      <c r="G115" s="54">
        <f>G116+G122+G125+G130+G132</f>
        <v>0</v>
      </c>
      <c r="H115" s="54">
        <f>H116+H122+H125+H130+H132</f>
        <v>0</v>
      </c>
      <c r="I115" s="55">
        <f t="shared" si="1"/>
      </c>
      <c r="J115" s="5"/>
      <c r="K115" s="5"/>
    </row>
    <row r="116" spans="1:11" ht="12.75">
      <c r="A116" s="5"/>
      <c r="B116" s="26">
        <v>801</v>
      </c>
      <c r="C116" s="27">
        <v>80101</v>
      </c>
      <c r="D116" s="67"/>
      <c r="E116" s="38" t="s">
        <v>109</v>
      </c>
      <c r="F116" s="44">
        <f>SUM(F117+F118+F119+F120+F121)</f>
        <v>0</v>
      </c>
      <c r="G116" s="44">
        <f>SUM(G117+G118+G119+G120+G121)</f>
        <v>0</v>
      </c>
      <c r="H116" s="44">
        <f>SUM(H117+H118+H119+H120+H121)</f>
        <v>0</v>
      </c>
      <c r="I116" s="28">
        <f t="shared" si="1"/>
      </c>
      <c r="J116" s="5"/>
      <c r="K116" s="5"/>
    </row>
    <row r="117" spans="1:11" ht="45">
      <c r="A117" s="5"/>
      <c r="B117" s="18"/>
      <c r="C117" s="19"/>
      <c r="D117" s="65" t="s">
        <v>22</v>
      </c>
      <c r="E117" s="21" t="s">
        <v>23</v>
      </c>
      <c r="F117" s="45"/>
      <c r="G117" s="45"/>
      <c r="H117" s="45"/>
      <c r="I117" s="20">
        <f t="shared" si="1"/>
      </c>
      <c r="J117" s="5"/>
      <c r="K117" s="5"/>
    </row>
    <row r="118" spans="1:11" ht="12.75">
      <c r="A118" s="5"/>
      <c r="B118" s="18"/>
      <c r="C118" s="19"/>
      <c r="D118" s="65" t="s">
        <v>24</v>
      </c>
      <c r="E118" s="21" t="s">
        <v>107</v>
      </c>
      <c r="F118" s="45"/>
      <c r="G118" s="45"/>
      <c r="H118" s="45"/>
      <c r="I118" s="20">
        <f t="shared" si="1"/>
      </c>
      <c r="J118" s="5"/>
      <c r="K118" s="5"/>
    </row>
    <row r="119" spans="1:11" ht="22.5">
      <c r="A119" s="5"/>
      <c r="B119" s="18"/>
      <c r="C119" s="19"/>
      <c r="D119" s="65" t="s">
        <v>110</v>
      </c>
      <c r="E119" s="21" t="s">
        <v>111</v>
      </c>
      <c r="F119" s="45"/>
      <c r="G119" s="45"/>
      <c r="H119" s="45"/>
      <c r="I119" s="20">
        <f t="shared" si="1"/>
      </c>
      <c r="J119" s="5"/>
      <c r="K119" s="5"/>
    </row>
    <row r="120" spans="1:11" ht="12.75">
      <c r="A120" s="5"/>
      <c r="B120" s="18"/>
      <c r="C120" s="19"/>
      <c r="D120" s="65" t="s">
        <v>26</v>
      </c>
      <c r="E120" s="21" t="s">
        <v>112</v>
      </c>
      <c r="F120" s="45"/>
      <c r="G120" s="45"/>
      <c r="H120" s="45"/>
      <c r="I120" s="20">
        <f t="shared" si="1"/>
      </c>
      <c r="J120" s="5"/>
      <c r="K120" s="5"/>
    </row>
    <row r="121" spans="1:11" ht="22.5">
      <c r="A121" s="5"/>
      <c r="B121" s="22"/>
      <c r="C121" s="23"/>
      <c r="D121" s="66">
        <v>2030</v>
      </c>
      <c r="E121" s="24" t="s">
        <v>113</v>
      </c>
      <c r="F121" s="46"/>
      <c r="G121" s="46"/>
      <c r="H121" s="46"/>
      <c r="I121" s="25">
        <f t="shared" si="1"/>
      </c>
      <c r="J121" s="5"/>
      <c r="K121" s="5"/>
    </row>
    <row r="122" spans="1:11" ht="12.75">
      <c r="A122" s="5"/>
      <c r="B122" s="26">
        <v>801</v>
      </c>
      <c r="C122" s="27">
        <v>80104</v>
      </c>
      <c r="D122" s="67"/>
      <c r="E122" s="38" t="s">
        <v>114</v>
      </c>
      <c r="F122" s="44">
        <f>SUM(F123:F124)</f>
        <v>0</v>
      </c>
      <c r="G122" s="44">
        <f>SUM(G123:G124)</f>
        <v>0</v>
      </c>
      <c r="H122" s="44">
        <f>SUM(H123:H124)</f>
        <v>0</v>
      </c>
      <c r="I122" s="28">
        <f t="shared" si="1"/>
      </c>
      <c r="J122" s="5"/>
      <c r="K122" s="5"/>
    </row>
    <row r="123" spans="1:11" ht="12.75">
      <c r="A123" s="5"/>
      <c r="B123" s="18"/>
      <c r="C123" s="19"/>
      <c r="D123" s="65" t="s">
        <v>44</v>
      </c>
      <c r="E123" s="21" t="s">
        <v>115</v>
      </c>
      <c r="F123" s="45"/>
      <c r="G123" s="45"/>
      <c r="H123" s="45"/>
      <c r="I123" s="20">
        <f t="shared" si="1"/>
      </c>
      <c r="J123" s="5"/>
      <c r="K123" s="5"/>
    </row>
    <row r="124" spans="1:11" ht="12.75">
      <c r="A124" s="5"/>
      <c r="B124" s="22"/>
      <c r="C124" s="23"/>
      <c r="D124" s="66" t="s">
        <v>24</v>
      </c>
      <c r="E124" s="24" t="s">
        <v>107</v>
      </c>
      <c r="F124" s="46"/>
      <c r="G124" s="46"/>
      <c r="H124" s="46"/>
      <c r="I124" s="25">
        <f t="shared" si="1"/>
      </c>
      <c r="J124" s="5"/>
      <c r="K124" s="5"/>
    </row>
    <row r="125" spans="1:11" ht="12.75">
      <c r="A125" s="5"/>
      <c r="B125" s="26">
        <v>801</v>
      </c>
      <c r="C125" s="27">
        <v>80110</v>
      </c>
      <c r="D125" s="67"/>
      <c r="E125" s="57" t="s">
        <v>116</v>
      </c>
      <c r="F125" s="44">
        <f>SUM(F126:F129)</f>
        <v>0</v>
      </c>
      <c r="G125" s="44">
        <f>SUM(G126:G129)</f>
        <v>0</v>
      </c>
      <c r="H125" s="44">
        <f>SUM(H126:H129)</f>
        <v>0</v>
      </c>
      <c r="I125" s="28">
        <f t="shared" si="1"/>
      </c>
      <c r="J125" s="5"/>
      <c r="K125" s="5"/>
    </row>
    <row r="126" spans="1:11" ht="33.75">
      <c r="A126" s="5"/>
      <c r="B126" s="18"/>
      <c r="C126" s="19"/>
      <c r="D126" s="65" t="s">
        <v>22</v>
      </c>
      <c r="E126" s="21" t="s">
        <v>117</v>
      </c>
      <c r="F126" s="45"/>
      <c r="G126" s="45"/>
      <c r="H126" s="45"/>
      <c r="I126" s="20">
        <f t="shared" si="1"/>
      </c>
      <c r="J126" s="5"/>
      <c r="K126" s="5"/>
    </row>
    <row r="127" spans="1:11" ht="12.75">
      <c r="A127" s="5"/>
      <c r="B127" s="18"/>
      <c r="C127" s="19"/>
      <c r="D127" s="65" t="s">
        <v>44</v>
      </c>
      <c r="E127" s="21" t="s">
        <v>118</v>
      </c>
      <c r="F127" s="45"/>
      <c r="G127" s="45"/>
      <c r="H127" s="45"/>
      <c r="I127" s="20">
        <f t="shared" si="1"/>
      </c>
      <c r="J127" s="5"/>
      <c r="K127" s="5"/>
    </row>
    <row r="128" spans="1:11" ht="12.75">
      <c r="A128" s="5"/>
      <c r="B128" s="18"/>
      <c r="C128" s="19"/>
      <c r="D128" s="65" t="s">
        <v>24</v>
      </c>
      <c r="E128" s="21" t="s">
        <v>107</v>
      </c>
      <c r="F128" s="45"/>
      <c r="G128" s="45"/>
      <c r="H128" s="45"/>
      <c r="I128" s="20">
        <f t="shared" si="1"/>
      </c>
      <c r="J128" s="5"/>
      <c r="K128" s="5"/>
    </row>
    <row r="129" spans="1:11" ht="12.75">
      <c r="A129" s="5"/>
      <c r="B129" s="22"/>
      <c r="C129" s="23"/>
      <c r="D129" s="66" t="s">
        <v>26</v>
      </c>
      <c r="E129" s="24" t="s">
        <v>112</v>
      </c>
      <c r="F129" s="46"/>
      <c r="G129" s="46"/>
      <c r="H129" s="46"/>
      <c r="I129" s="25">
        <f t="shared" si="1"/>
      </c>
      <c r="J129" s="5"/>
      <c r="K129" s="5"/>
    </row>
    <row r="130" spans="1:11" ht="12.75">
      <c r="A130" s="5"/>
      <c r="B130" s="26">
        <v>801</v>
      </c>
      <c r="C130" s="27">
        <v>80113</v>
      </c>
      <c r="D130" s="67"/>
      <c r="E130" s="38" t="s">
        <v>119</v>
      </c>
      <c r="F130" s="44">
        <f>SUM(F131)</f>
        <v>0</v>
      </c>
      <c r="G130" s="44">
        <f>SUM(G131)</f>
        <v>0</v>
      </c>
      <c r="H130" s="44">
        <f>SUM(H131)</f>
        <v>0</v>
      </c>
      <c r="I130" s="28">
        <f t="shared" si="1"/>
      </c>
      <c r="J130" s="5"/>
      <c r="K130" s="5"/>
    </row>
    <row r="131" spans="1:11" ht="22.5">
      <c r="A131" s="5"/>
      <c r="B131" s="22"/>
      <c r="C131" s="23"/>
      <c r="D131" s="66">
        <v>2030</v>
      </c>
      <c r="E131" s="24" t="s">
        <v>113</v>
      </c>
      <c r="F131" s="46"/>
      <c r="G131" s="46"/>
      <c r="H131" s="46"/>
      <c r="I131" s="25">
        <f t="shared" si="1"/>
      </c>
      <c r="J131" s="5"/>
      <c r="K131" s="5"/>
    </row>
    <row r="132" spans="1:11" ht="12.75">
      <c r="A132" s="5"/>
      <c r="B132" s="26">
        <v>801</v>
      </c>
      <c r="C132" s="27">
        <v>80114</v>
      </c>
      <c r="D132" s="67"/>
      <c r="E132" s="38" t="s">
        <v>120</v>
      </c>
      <c r="F132" s="44">
        <f>SUM(F133)</f>
        <v>0</v>
      </c>
      <c r="G132" s="44">
        <f>SUM(G133)</f>
        <v>0</v>
      </c>
      <c r="H132" s="44">
        <f>SUM(H133)</f>
        <v>0</v>
      </c>
      <c r="I132" s="28">
        <f t="shared" si="1"/>
      </c>
      <c r="J132" s="5"/>
      <c r="K132" s="5"/>
    </row>
    <row r="133" spans="1:11" ht="13.5" thickBot="1">
      <c r="A133" s="5"/>
      <c r="B133" s="33"/>
      <c r="C133" s="34"/>
      <c r="D133" s="64" t="s">
        <v>24</v>
      </c>
      <c r="E133" s="35" t="s">
        <v>107</v>
      </c>
      <c r="F133" s="48"/>
      <c r="G133" s="48"/>
      <c r="H133" s="48"/>
      <c r="I133" s="36">
        <f t="shared" si="1"/>
      </c>
      <c r="J133" s="5"/>
      <c r="K133" s="5"/>
    </row>
    <row r="134" spans="1:11" ht="13.5" thickTop="1">
      <c r="A134" s="5"/>
      <c r="B134" s="135" t="s">
        <v>153</v>
      </c>
      <c r="C134" s="135" t="s">
        <v>156</v>
      </c>
      <c r="D134" s="138" t="s">
        <v>3</v>
      </c>
      <c r="E134" s="138" t="s">
        <v>2</v>
      </c>
      <c r="F134" s="139" t="s">
        <v>155</v>
      </c>
      <c r="G134" s="142" t="s">
        <v>157</v>
      </c>
      <c r="H134" s="139" t="s">
        <v>158</v>
      </c>
      <c r="I134" s="139" t="s">
        <v>1</v>
      </c>
      <c r="J134" s="5"/>
      <c r="K134" s="5"/>
    </row>
    <row r="135" spans="1:11" ht="12.75" customHeight="1">
      <c r="A135" s="5"/>
      <c r="B135" s="135"/>
      <c r="C135" s="135"/>
      <c r="D135" s="138"/>
      <c r="E135" s="138"/>
      <c r="F135" s="140"/>
      <c r="G135" s="143"/>
      <c r="H135" s="140"/>
      <c r="I135" s="140"/>
      <c r="J135" s="5"/>
      <c r="K135" s="5"/>
    </row>
    <row r="136" spans="1:11" ht="12.75">
      <c r="A136" s="5"/>
      <c r="B136" s="135"/>
      <c r="C136" s="135"/>
      <c r="D136" s="138"/>
      <c r="E136" s="138"/>
      <c r="F136" s="140"/>
      <c r="G136" s="14">
        <f>G131</f>
        <v>0</v>
      </c>
      <c r="H136" s="140"/>
      <c r="I136" s="140"/>
      <c r="J136" s="5"/>
      <c r="K136" s="5"/>
    </row>
    <row r="137" spans="1:11" ht="12.75">
      <c r="A137" s="5"/>
      <c r="B137" s="135"/>
      <c r="C137" s="135"/>
      <c r="D137" s="138"/>
      <c r="E137" s="138"/>
      <c r="F137" s="13">
        <f>G131-1</f>
        <v>-1</v>
      </c>
      <c r="G137" s="13" t="s">
        <v>4</v>
      </c>
      <c r="H137" s="144"/>
      <c r="I137" s="15" t="s">
        <v>5</v>
      </c>
      <c r="J137" s="5"/>
      <c r="K137" s="5"/>
    </row>
    <row r="138" spans="1:11" s="4" customFormat="1" ht="9.75" customHeight="1" thickBot="1">
      <c r="A138" s="7"/>
      <c r="B138" s="37">
        <v>1</v>
      </c>
      <c r="C138" s="37">
        <v>2</v>
      </c>
      <c r="D138" s="37">
        <v>3</v>
      </c>
      <c r="E138" s="37">
        <v>4</v>
      </c>
      <c r="F138" s="37">
        <v>5</v>
      </c>
      <c r="G138" s="37">
        <v>6</v>
      </c>
      <c r="H138" s="37">
        <v>7</v>
      </c>
      <c r="I138" s="37">
        <v>8</v>
      </c>
      <c r="J138" s="7"/>
      <c r="K138" s="7"/>
    </row>
    <row r="139" spans="1:11" ht="13.5" thickTop="1">
      <c r="A139" s="5"/>
      <c r="B139" s="51">
        <v>852</v>
      </c>
      <c r="C139" s="52"/>
      <c r="D139" s="70"/>
      <c r="E139" s="56" t="s">
        <v>159</v>
      </c>
      <c r="F139" s="54">
        <f>F140+F143+F145+F148+F150</f>
        <v>0</v>
      </c>
      <c r="G139" s="54">
        <f>G140+G143+G145+G148+G150</f>
        <v>0</v>
      </c>
      <c r="H139" s="54">
        <f>H140+H143+H145+H148+H150</f>
        <v>0</v>
      </c>
      <c r="I139" s="55">
        <f t="shared" si="1"/>
      </c>
      <c r="J139" s="5"/>
      <c r="K139" s="5"/>
    </row>
    <row r="140" spans="1:11" ht="33.75">
      <c r="A140" s="5"/>
      <c r="B140" s="26">
        <v>852</v>
      </c>
      <c r="C140" s="27">
        <v>85212</v>
      </c>
      <c r="D140" s="67"/>
      <c r="E140" s="38" t="s">
        <v>121</v>
      </c>
      <c r="F140" s="44">
        <f>SUM(F141:F142)</f>
        <v>0</v>
      </c>
      <c r="G140" s="44">
        <f>SUM(G141:G142)</f>
        <v>0</v>
      </c>
      <c r="H140" s="44">
        <f>SUM(H141:H142)</f>
        <v>0</v>
      </c>
      <c r="I140" s="28">
        <f t="shared" si="1"/>
      </c>
      <c r="J140" s="5"/>
      <c r="K140" s="5"/>
    </row>
    <row r="141" spans="1:11" ht="33.75">
      <c r="A141" s="5"/>
      <c r="B141" s="18"/>
      <c r="C141" s="19"/>
      <c r="D141" s="65">
        <v>2010</v>
      </c>
      <c r="E141" s="21" t="s">
        <v>122</v>
      </c>
      <c r="F141" s="45"/>
      <c r="G141" s="45"/>
      <c r="H141" s="45"/>
      <c r="I141" s="20">
        <f t="shared" si="1"/>
      </c>
      <c r="J141" s="5"/>
      <c r="K141" s="5"/>
    </row>
    <row r="142" spans="1:11" ht="33.75">
      <c r="A142" s="5"/>
      <c r="B142" s="22"/>
      <c r="C142" s="23"/>
      <c r="D142" s="66">
        <v>6310</v>
      </c>
      <c r="E142" s="24" t="s">
        <v>123</v>
      </c>
      <c r="F142" s="46"/>
      <c r="G142" s="46"/>
      <c r="H142" s="46"/>
      <c r="I142" s="25">
        <f t="shared" si="1"/>
      </c>
      <c r="J142" s="5"/>
      <c r="K142" s="5"/>
    </row>
    <row r="143" spans="1:11" ht="33.75">
      <c r="A143" s="5"/>
      <c r="B143" s="26">
        <v>852</v>
      </c>
      <c r="C143" s="27">
        <v>85213</v>
      </c>
      <c r="D143" s="67"/>
      <c r="E143" s="38" t="s">
        <v>124</v>
      </c>
      <c r="F143" s="44">
        <f>SUM(F144)</f>
        <v>0</v>
      </c>
      <c r="G143" s="44">
        <f>SUM(G144)</f>
        <v>0</v>
      </c>
      <c r="H143" s="44">
        <f>SUM(H144)</f>
        <v>0</v>
      </c>
      <c r="I143" s="28">
        <f t="shared" si="1"/>
      </c>
      <c r="J143" s="5"/>
      <c r="K143" s="5"/>
    </row>
    <row r="144" spans="1:11" ht="45">
      <c r="A144" s="5"/>
      <c r="B144" s="22"/>
      <c r="C144" s="23"/>
      <c r="D144" s="66">
        <v>2010</v>
      </c>
      <c r="E144" s="24" t="s">
        <v>40</v>
      </c>
      <c r="F144" s="46"/>
      <c r="G144" s="46"/>
      <c r="H144" s="46"/>
      <c r="I144" s="25">
        <f t="shared" si="1"/>
      </c>
      <c r="J144" s="5"/>
      <c r="K144" s="5"/>
    </row>
    <row r="145" spans="1:11" ht="22.5">
      <c r="A145" s="5"/>
      <c r="B145" s="26">
        <v>852</v>
      </c>
      <c r="C145" s="27">
        <v>85214</v>
      </c>
      <c r="D145" s="67"/>
      <c r="E145" s="38" t="s">
        <v>125</v>
      </c>
      <c r="F145" s="44">
        <f>SUM(F146:F147)</f>
        <v>0</v>
      </c>
      <c r="G145" s="44">
        <f>SUM(G146:G147)</f>
        <v>0</v>
      </c>
      <c r="H145" s="44">
        <f>SUM(H146:H147)</f>
        <v>0</v>
      </c>
      <c r="I145" s="28">
        <f t="shared" si="1"/>
      </c>
      <c r="J145" s="5"/>
      <c r="K145" s="5"/>
    </row>
    <row r="146" spans="1:11" ht="45">
      <c r="A146" s="5"/>
      <c r="B146" s="18"/>
      <c r="C146" s="19"/>
      <c r="D146" s="65">
        <v>2010</v>
      </c>
      <c r="E146" s="21" t="s">
        <v>40</v>
      </c>
      <c r="F146" s="45"/>
      <c r="G146" s="45"/>
      <c r="H146" s="45"/>
      <c r="I146" s="20">
        <f t="shared" si="1"/>
      </c>
      <c r="J146" s="5"/>
      <c r="K146" s="5"/>
    </row>
    <row r="147" spans="1:11" ht="22.5">
      <c r="A147" s="5"/>
      <c r="B147" s="22"/>
      <c r="C147" s="23"/>
      <c r="D147" s="66">
        <v>2030</v>
      </c>
      <c r="E147" s="24" t="s">
        <v>113</v>
      </c>
      <c r="F147" s="46"/>
      <c r="G147" s="46"/>
      <c r="H147" s="46"/>
      <c r="I147" s="25">
        <f t="shared" si="1"/>
      </c>
      <c r="J147" s="5"/>
      <c r="K147" s="5"/>
    </row>
    <row r="148" spans="1:11" ht="12.75">
      <c r="A148" s="5"/>
      <c r="B148" s="26">
        <v>852</v>
      </c>
      <c r="C148" s="27">
        <v>85216</v>
      </c>
      <c r="D148" s="67"/>
      <c r="E148" s="38" t="s">
        <v>126</v>
      </c>
      <c r="F148" s="44">
        <f>SUM(F149)</f>
        <v>0</v>
      </c>
      <c r="G148" s="44">
        <f>SUM(G149)</f>
        <v>0</v>
      </c>
      <c r="H148" s="44">
        <f>SUM(H149)</f>
        <v>0</v>
      </c>
      <c r="I148" s="28">
        <f t="shared" si="1"/>
      </c>
      <c r="J148" s="5"/>
      <c r="K148" s="5"/>
    </row>
    <row r="149" spans="1:11" ht="45">
      <c r="A149" s="5"/>
      <c r="B149" s="22"/>
      <c r="C149" s="23"/>
      <c r="D149" s="66">
        <v>2010</v>
      </c>
      <c r="E149" s="24" t="s">
        <v>40</v>
      </c>
      <c r="F149" s="46"/>
      <c r="G149" s="46"/>
      <c r="H149" s="46"/>
      <c r="I149" s="25">
        <f t="shared" si="1"/>
      </c>
      <c r="J149" s="5"/>
      <c r="K149" s="5"/>
    </row>
    <row r="150" spans="1:11" ht="12.75">
      <c r="A150" s="5"/>
      <c r="B150" s="26">
        <v>852</v>
      </c>
      <c r="C150" s="27">
        <v>85219</v>
      </c>
      <c r="D150" s="67"/>
      <c r="E150" s="38" t="s">
        <v>127</v>
      </c>
      <c r="F150" s="44">
        <f>SUM(F151:F153)</f>
        <v>0</v>
      </c>
      <c r="G150" s="44">
        <f>SUM(G151:G153)</f>
        <v>0</v>
      </c>
      <c r="H150" s="44">
        <f>SUM(H151:H153)</f>
        <v>0</v>
      </c>
      <c r="I150" s="28">
        <f aca="true" t="shared" si="3" ref="I150:I178">IF(G150=0,"",G150/F150)</f>
      </c>
      <c r="J150" s="5"/>
      <c r="K150" s="5"/>
    </row>
    <row r="151" spans="1:11" ht="12.75">
      <c r="A151" s="5"/>
      <c r="B151" s="18"/>
      <c r="C151" s="19"/>
      <c r="D151" s="65" t="s">
        <v>24</v>
      </c>
      <c r="E151" s="21" t="s">
        <v>107</v>
      </c>
      <c r="F151" s="45"/>
      <c r="G151" s="45"/>
      <c r="H151" s="45"/>
      <c r="I151" s="20">
        <f t="shared" si="3"/>
      </c>
      <c r="J151" s="5"/>
      <c r="K151" s="5"/>
    </row>
    <row r="152" spans="1:11" ht="45">
      <c r="A152" s="5"/>
      <c r="B152" s="18"/>
      <c r="C152" s="19"/>
      <c r="D152" s="65">
        <v>2010</v>
      </c>
      <c r="E152" s="21" t="s">
        <v>40</v>
      </c>
      <c r="F152" s="45"/>
      <c r="G152" s="45"/>
      <c r="H152" s="45"/>
      <c r="I152" s="20">
        <f t="shared" si="3"/>
      </c>
      <c r="J152" s="5"/>
      <c r="K152" s="5"/>
    </row>
    <row r="153" spans="1:11" ht="23.25" thickBot="1">
      <c r="A153" s="5"/>
      <c r="B153" s="33"/>
      <c r="C153" s="34"/>
      <c r="D153" s="64">
        <v>2030</v>
      </c>
      <c r="E153" s="35" t="s">
        <v>113</v>
      </c>
      <c r="F153" s="48"/>
      <c r="G153" s="48"/>
      <c r="H153" s="48"/>
      <c r="I153" s="36">
        <f t="shared" si="3"/>
      </c>
      <c r="J153" s="5"/>
      <c r="K153" s="5"/>
    </row>
    <row r="154" spans="1:11" ht="23.25" thickTop="1">
      <c r="A154" s="5"/>
      <c r="B154" s="51">
        <v>900</v>
      </c>
      <c r="C154" s="52"/>
      <c r="D154" s="52"/>
      <c r="E154" s="56" t="s">
        <v>128</v>
      </c>
      <c r="F154" s="54">
        <f>SUM(F155+F157)</f>
        <v>0</v>
      </c>
      <c r="G154" s="54">
        <f>SUM(G155+G157)</f>
        <v>0</v>
      </c>
      <c r="H154" s="54">
        <f>SUM(H155+H157)</f>
        <v>0</v>
      </c>
      <c r="I154" s="55">
        <f t="shared" si="3"/>
      </c>
      <c r="J154" s="5"/>
      <c r="K154" s="5"/>
    </row>
    <row r="155" spans="1:11" ht="12.75">
      <c r="A155" s="5"/>
      <c r="B155" s="26">
        <v>900</v>
      </c>
      <c r="C155" s="27">
        <v>90015</v>
      </c>
      <c r="D155" s="27"/>
      <c r="E155" s="38" t="s">
        <v>129</v>
      </c>
      <c r="F155" s="44">
        <f>SUM(F156)</f>
        <v>0</v>
      </c>
      <c r="G155" s="44">
        <f>SUM(G156)</f>
        <v>0</v>
      </c>
      <c r="H155" s="44">
        <f>SUM(H156)</f>
        <v>0</v>
      </c>
      <c r="I155" s="28">
        <f t="shared" si="3"/>
      </c>
      <c r="J155" s="5"/>
      <c r="K155" s="5"/>
    </row>
    <row r="156" spans="1:11" ht="45">
      <c r="A156" s="5"/>
      <c r="B156" s="22"/>
      <c r="C156" s="23"/>
      <c r="D156" s="66">
        <v>2010</v>
      </c>
      <c r="E156" s="24" t="s">
        <v>40</v>
      </c>
      <c r="F156" s="46"/>
      <c r="G156" s="46"/>
      <c r="H156" s="46"/>
      <c r="I156" s="25">
        <f t="shared" si="3"/>
      </c>
      <c r="J156" s="5"/>
      <c r="K156" s="5"/>
    </row>
    <row r="157" spans="1:11" ht="12.75">
      <c r="A157" s="5"/>
      <c r="B157" s="26"/>
      <c r="C157" s="27">
        <v>90095</v>
      </c>
      <c r="D157" s="67"/>
      <c r="E157" s="38" t="s">
        <v>14</v>
      </c>
      <c r="F157" s="44">
        <f>SUM(F158)</f>
        <v>0</v>
      </c>
      <c r="G157" s="44">
        <f>SUM(G158)</f>
        <v>0</v>
      </c>
      <c r="H157" s="44">
        <f>SUM(H158)</f>
        <v>0</v>
      </c>
      <c r="I157" s="28">
        <f t="shared" si="3"/>
      </c>
      <c r="J157" s="5"/>
      <c r="K157" s="5"/>
    </row>
    <row r="158" spans="1:11" ht="23.25" thickBot="1">
      <c r="A158" s="5"/>
      <c r="B158" s="33"/>
      <c r="C158" s="34"/>
      <c r="D158" s="64" t="s">
        <v>130</v>
      </c>
      <c r="E158" s="35" t="s">
        <v>131</v>
      </c>
      <c r="F158" s="48"/>
      <c r="G158" s="48"/>
      <c r="H158" s="48"/>
      <c r="I158" s="36">
        <f t="shared" si="3"/>
      </c>
      <c r="J158" s="5"/>
      <c r="K158" s="5"/>
    </row>
    <row r="159" spans="1:11" ht="13.5" thickTop="1">
      <c r="A159" s="5"/>
      <c r="B159" s="51">
        <v>921</v>
      </c>
      <c r="C159" s="52"/>
      <c r="D159" s="52"/>
      <c r="E159" s="53" t="s">
        <v>132</v>
      </c>
      <c r="F159" s="54">
        <f>F160+F163</f>
        <v>0</v>
      </c>
      <c r="G159" s="54">
        <f>G160+G163</f>
        <v>0</v>
      </c>
      <c r="H159" s="54">
        <f>H160+H163</f>
        <v>0</v>
      </c>
      <c r="I159" s="55">
        <f t="shared" si="3"/>
      </c>
      <c r="J159" s="5"/>
      <c r="K159" s="5"/>
    </row>
    <row r="160" spans="1:11" ht="12.75">
      <c r="A160" s="5"/>
      <c r="B160" s="26">
        <v>921</v>
      </c>
      <c r="C160" s="27">
        <v>92116</v>
      </c>
      <c r="D160" s="27"/>
      <c r="E160" s="38" t="s">
        <v>133</v>
      </c>
      <c r="F160" s="44">
        <f>SUM(F161:F162)</f>
        <v>0</v>
      </c>
      <c r="G160" s="44">
        <f>SUM(G161:G162)</f>
        <v>0</v>
      </c>
      <c r="H160" s="44">
        <f>SUM(H161:H162)</f>
        <v>0</v>
      </c>
      <c r="I160" s="28">
        <f t="shared" si="3"/>
      </c>
      <c r="J160" s="5"/>
      <c r="K160" s="5"/>
    </row>
    <row r="161" spans="1:11" ht="12.75">
      <c r="A161" s="5"/>
      <c r="B161" s="18"/>
      <c r="C161" s="19"/>
      <c r="D161" s="65" t="s">
        <v>24</v>
      </c>
      <c r="E161" s="21" t="s">
        <v>25</v>
      </c>
      <c r="F161" s="45"/>
      <c r="G161" s="45"/>
      <c r="H161" s="45"/>
      <c r="I161" s="20">
        <f t="shared" si="3"/>
      </c>
      <c r="J161" s="5"/>
      <c r="K161" s="5"/>
    </row>
    <row r="162" spans="1:11" ht="45">
      <c r="A162" s="5"/>
      <c r="B162" s="22"/>
      <c r="C162" s="23"/>
      <c r="D162" s="66">
        <v>2020</v>
      </c>
      <c r="E162" s="24" t="s">
        <v>134</v>
      </c>
      <c r="F162" s="46"/>
      <c r="G162" s="46"/>
      <c r="H162" s="46"/>
      <c r="I162" s="25">
        <f t="shared" si="3"/>
      </c>
      <c r="J162" s="5"/>
      <c r="K162" s="5"/>
    </row>
    <row r="163" spans="1:11" ht="12.75">
      <c r="A163" s="5"/>
      <c r="B163" s="26">
        <v>921</v>
      </c>
      <c r="C163" s="27">
        <v>92195</v>
      </c>
      <c r="D163" s="27"/>
      <c r="E163" s="38" t="s">
        <v>14</v>
      </c>
      <c r="F163" s="44">
        <f>SUM(F164)</f>
        <v>0</v>
      </c>
      <c r="G163" s="44">
        <f>SUM(G164)</f>
        <v>0</v>
      </c>
      <c r="H163" s="44">
        <f>SUM(H164)</f>
        <v>0</v>
      </c>
      <c r="I163" s="28">
        <f t="shared" si="3"/>
      </c>
      <c r="J163" s="5"/>
      <c r="K163" s="5"/>
    </row>
    <row r="164" spans="1:11" ht="17.25" customHeight="1" thickBot="1">
      <c r="A164" s="5"/>
      <c r="B164" s="33"/>
      <c r="C164" s="34"/>
      <c r="D164" s="34" t="s">
        <v>44</v>
      </c>
      <c r="E164" s="35" t="s">
        <v>135</v>
      </c>
      <c r="F164" s="48"/>
      <c r="G164" s="48"/>
      <c r="H164" s="48"/>
      <c r="I164" s="36">
        <f t="shared" si="3"/>
      </c>
      <c r="J164" s="5"/>
      <c r="K164" s="5"/>
    </row>
    <row r="165" spans="1:11" ht="13.5" thickTop="1">
      <c r="A165" s="5"/>
      <c r="B165" s="51">
        <v>926</v>
      </c>
      <c r="C165" s="52"/>
      <c r="D165" s="52"/>
      <c r="E165" s="58" t="s">
        <v>160</v>
      </c>
      <c r="F165" s="54">
        <f>(F166)</f>
        <v>0</v>
      </c>
      <c r="G165" s="54">
        <f>(G166)</f>
        <v>0</v>
      </c>
      <c r="H165" s="54">
        <f>(H166)</f>
        <v>0</v>
      </c>
      <c r="I165" s="55">
        <f t="shared" si="3"/>
      </c>
      <c r="J165" s="5"/>
      <c r="K165" s="5"/>
    </row>
    <row r="166" spans="1:11" ht="12.75">
      <c r="A166" s="5"/>
      <c r="B166" s="26">
        <v>926</v>
      </c>
      <c r="C166" s="27">
        <v>92601</v>
      </c>
      <c r="D166" s="27"/>
      <c r="E166" s="38" t="s">
        <v>136</v>
      </c>
      <c r="F166" s="44">
        <f>SUM(F167)</f>
        <v>0</v>
      </c>
      <c r="G166" s="44">
        <f>SUM(G167)</f>
        <v>0</v>
      </c>
      <c r="H166" s="44">
        <f>SUM(H167)</f>
        <v>0</v>
      </c>
      <c r="I166" s="28">
        <f t="shared" si="3"/>
      </c>
      <c r="J166" s="5"/>
      <c r="K166" s="5"/>
    </row>
    <row r="167" spans="1:11" ht="45.75" thickBot="1">
      <c r="A167" s="5"/>
      <c r="B167" s="33"/>
      <c r="C167" s="34"/>
      <c r="D167" s="64" t="s">
        <v>22</v>
      </c>
      <c r="E167" s="35" t="s">
        <v>137</v>
      </c>
      <c r="F167" s="48"/>
      <c r="G167" s="48"/>
      <c r="H167" s="48"/>
      <c r="I167" s="36">
        <f t="shared" si="3"/>
      </c>
      <c r="J167" s="5"/>
      <c r="K167" s="5"/>
    </row>
    <row r="168" spans="1:11" ht="16.5" thickTop="1">
      <c r="A168" s="5"/>
      <c r="B168" s="61" t="s">
        <v>138</v>
      </c>
      <c r="C168" s="62"/>
      <c r="D168" s="62"/>
      <c r="E168" s="63" t="s">
        <v>139</v>
      </c>
      <c r="F168" s="73">
        <f>(F12+F19+F22+F35+F51+F58+F61+F64+F106+F115+F139+F154+F159+F165)</f>
        <v>0</v>
      </c>
      <c r="G168" s="73">
        <f>(G12+G22+G35+G51+G58+G61+G64+G106+G115+G139+G154+G159+G165)</f>
        <v>0</v>
      </c>
      <c r="H168" s="73">
        <f>(H12+H22+H35+H51+H58+H61+H64+H106+H115+H139+H154+H159+H165)</f>
        <v>0</v>
      </c>
      <c r="I168" s="74">
        <f t="shared" si="3"/>
      </c>
      <c r="J168" s="5"/>
      <c r="K168" s="5"/>
    </row>
    <row r="169" spans="1:11" ht="12.75">
      <c r="A169" s="5"/>
      <c r="B169" s="16"/>
      <c r="C169" s="16"/>
      <c r="D169" s="16"/>
      <c r="E169" s="9"/>
      <c r="F169" s="50"/>
      <c r="G169" s="50"/>
      <c r="H169" s="50"/>
      <c r="I169" s="17">
        <f t="shared" si="3"/>
      </c>
      <c r="J169" s="5"/>
      <c r="K169" s="5"/>
    </row>
    <row r="170" spans="1:11" ht="40.5" customHeight="1">
      <c r="A170" s="5"/>
      <c r="B170" s="60" t="s">
        <v>140</v>
      </c>
      <c r="C170" s="136" t="s">
        <v>141</v>
      </c>
      <c r="D170" s="136"/>
      <c r="E170" s="136"/>
      <c r="F170" s="71">
        <f>F172+F173+F174</f>
        <v>0</v>
      </c>
      <c r="G170" s="71">
        <f>G171+G172+G173+G174</f>
        <v>0</v>
      </c>
      <c r="H170" s="71">
        <f>H172+H173+H176</f>
        <v>0</v>
      </c>
      <c r="I170" s="72">
        <f t="shared" si="3"/>
      </c>
      <c r="J170" s="5"/>
      <c r="K170" s="5"/>
    </row>
    <row r="171" spans="1:11" ht="51">
      <c r="A171" s="5"/>
      <c r="B171" s="26"/>
      <c r="C171" s="27"/>
      <c r="D171" s="67">
        <v>903</v>
      </c>
      <c r="E171" s="75" t="s">
        <v>142</v>
      </c>
      <c r="F171" s="76"/>
      <c r="G171" s="76"/>
      <c r="H171" s="76"/>
      <c r="I171" s="28">
        <f aca="true" t="shared" si="4" ref="I171:I177">IF(F171*G171=0,"",G171/F171)</f>
      </c>
      <c r="J171" s="5"/>
      <c r="K171" s="5"/>
    </row>
    <row r="172" spans="1:11" ht="63.75">
      <c r="A172" s="5"/>
      <c r="B172" s="18"/>
      <c r="C172" s="19"/>
      <c r="D172" s="65">
        <v>955</v>
      </c>
      <c r="E172" s="77" t="s">
        <v>143</v>
      </c>
      <c r="F172" s="45"/>
      <c r="G172" s="45"/>
      <c r="H172" s="45"/>
      <c r="I172" s="20">
        <f t="shared" si="4"/>
      </c>
      <c r="J172" s="5"/>
      <c r="K172" s="5"/>
    </row>
    <row r="173" spans="1:11" ht="12.75">
      <c r="A173" s="5"/>
      <c r="B173" s="18"/>
      <c r="C173" s="19"/>
      <c r="D173" s="65">
        <v>957</v>
      </c>
      <c r="E173" s="77" t="s">
        <v>144</v>
      </c>
      <c r="F173" s="45"/>
      <c r="G173" s="45"/>
      <c r="H173" s="45"/>
      <c r="I173" s="20">
        <f t="shared" si="4"/>
      </c>
      <c r="J173" s="5"/>
      <c r="K173" s="5"/>
    </row>
    <row r="174" spans="1:11" ht="25.5">
      <c r="A174" s="5"/>
      <c r="B174" s="18"/>
      <c r="C174" s="19"/>
      <c r="D174" s="65">
        <v>952</v>
      </c>
      <c r="E174" s="77" t="s">
        <v>145</v>
      </c>
      <c r="F174" s="47">
        <f>SUM(F176:F177)</f>
        <v>0</v>
      </c>
      <c r="G174" s="47">
        <f>SUM(G176:G177)</f>
        <v>0</v>
      </c>
      <c r="H174" s="47">
        <f>SUM(H176:H177)</f>
        <v>0</v>
      </c>
      <c r="I174" s="20">
        <f t="shared" si="4"/>
      </c>
      <c r="J174" s="5"/>
      <c r="K174" s="5"/>
    </row>
    <row r="175" spans="1:11" ht="12.75">
      <c r="A175" s="5"/>
      <c r="B175" s="18"/>
      <c r="C175" s="19"/>
      <c r="D175" s="19"/>
      <c r="E175" s="78" t="s">
        <v>0</v>
      </c>
      <c r="F175" s="47"/>
      <c r="G175" s="47"/>
      <c r="H175" s="47"/>
      <c r="I175" s="20">
        <f t="shared" si="4"/>
      </c>
      <c r="J175" s="5"/>
      <c r="K175" s="5"/>
    </row>
    <row r="176" spans="1:11" ht="12.75">
      <c r="A176" s="5"/>
      <c r="B176" s="18"/>
      <c r="C176" s="19" t="s">
        <v>10</v>
      </c>
      <c r="D176" s="19"/>
      <c r="E176" s="79" t="s">
        <v>146</v>
      </c>
      <c r="F176" s="45"/>
      <c r="G176" s="45"/>
      <c r="H176" s="45"/>
      <c r="I176" s="20">
        <f t="shared" si="4"/>
      </c>
      <c r="J176" s="5"/>
      <c r="K176" s="5"/>
    </row>
    <row r="177" spans="1:11" ht="12.75">
      <c r="A177" s="5"/>
      <c r="B177" s="22"/>
      <c r="C177" s="23"/>
      <c r="D177" s="23"/>
      <c r="E177" s="80"/>
      <c r="F177" s="46"/>
      <c r="G177" s="46"/>
      <c r="H177" s="46"/>
      <c r="I177" s="25">
        <f t="shared" si="4"/>
      </c>
      <c r="J177" s="5"/>
      <c r="K177" s="5"/>
    </row>
    <row r="178" spans="1:11" ht="15.75">
      <c r="A178" s="5"/>
      <c r="B178" s="60" t="s">
        <v>147</v>
      </c>
      <c r="C178" s="137" t="s">
        <v>148</v>
      </c>
      <c r="D178" s="137"/>
      <c r="E178" s="137"/>
      <c r="F178" s="71">
        <f>F168+F170</f>
        <v>0</v>
      </c>
      <c r="G178" s="71">
        <f>G168+G170</f>
        <v>0</v>
      </c>
      <c r="H178" s="71">
        <f>H168+H170</f>
        <v>0</v>
      </c>
      <c r="I178" s="59">
        <f t="shared" si="3"/>
      </c>
      <c r="J178" s="5"/>
      <c r="K178" s="5"/>
    </row>
    <row r="179" spans="1:11" ht="12.75">
      <c r="A179" s="5"/>
      <c r="B179" s="8" t="s">
        <v>149</v>
      </c>
      <c r="C179" s="8"/>
      <c r="D179" s="8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8"/>
      <c r="C180" s="8"/>
      <c r="D180" s="8"/>
      <c r="E180" s="5"/>
      <c r="F180" s="5"/>
      <c r="G180" s="5"/>
      <c r="H180" s="5"/>
      <c r="I180" s="5"/>
      <c r="J180" s="5"/>
      <c r="K180" s="5"/>
    </row>
    <row r="181" spans="3:9" ht="12.75">
      <c r="C181" s="2"/>
      <c r="D181" s="2"/>
      <c r="E181"/>
      <c r="F181"/>
      <c r="I181"/>
    </row>
    <row r="182" spans="3:9" ht="12.75">
      <c r="C182" s="2"/>
      <c r="D182" s="2"/>
      <c r="E182"/>
      <c r="F182"/>
      <c r="I182"/>
    </row>
    <row r="183" spans="3:9" ht="12.75">
      <c r="C183" s="2"/>
      <c r="D183" s="2"/>
      <c r="E183"/>
      <c r="F183"/>
      <c r="I183"/>
    </row>
    <row r="184" spans="3:9" ht="12.75">
      <c r="C184" s="2"/>
      <c r="D184" s="2"/>
      <c r="E184"/>
      <c r="F184"/>
      <c r="I184"/>
    </row>
    <row r="185" spans="3:9" ht="12.75">
      <c r="C185" s="2"/>
      <c r="D185" s="2"/>
      <c r="E185"/>
      <c r="F185"/>
      <c r="I185"/>
    </row>
    <row r="186" spans="3:9" ht="12.75">
      <c r="C186" s="2"/>
      <c r="D186" s="2"/>
      <c r="E186"/>
      <c r="F186"/>
      <c r="I186"/>
    </row>
    <row r="187" spans="3:9" ht="12.75">
      <c r="C187" s="2"/>
      <c r="D187" s="2"/>
      <c r="E187"/>
      <c r="F187"/>
      <c r="I187"/>
    </row>
    <row r="188" spans="3:9" ht="12.75">
      <c r="C188" s="2"/>
      <c r="D188" s="2"/>
      <c r="E188"/>
      <c r="F188"/>
      <c r="I188"/>
    </row>
    <row r="189" spans="3:9" ht="12.75">
      <c r="C189" s="2"/>
      <c r="D189" s="2"/>
      <c r="E189"/>
      <c r="F189"/>
      <c r="I189"/>
    </row>
    <row r="190" spans="3:9" ht="12.75">
      <c r="C190" s="2"/>
      <c r="D190" s="2"/>
      <c r="E190"/>
      <c r="F190"/>
      <c r="I190"/>
    </row>
    <row r="191" spans="3:9" ht="12.75">
      <c r="C191" s="2"/>
      <c r="D191" s="2"/>
      <c r="E191"/>
      <c r="F191"/>
      <c r="I191"/>
    </row>
    <row r="192" spans="3:4" ht="12.75">
      <c r="C192" s="2"/>
      <c r="D192" s="2"/>
    </row>
    <row r="193" spans="3:4" ht="12.75">
      <c r="C193" s="2"/>
      <c r="D193" s="2"/>
    </row>
    <row r="194" spans="3:4" ht="12.75">
      <c r="C194" s="2"/>
      <c r="D194" s="2"/>
    </row>
    <row r="195" spans="3:4" ht="12.75">
      <c r="C195" s="2"/>
      <c r="D195" s="2"/>
    </row>
    <row r="196" spans="3:4" ht="12.75">
      <c r="C196" s="2"/>
      <c r="D196" s="2"/>
    </row>
    <row r="197" spans="3:4" ht="12.75">
      <c r="C197" s="2"/>
      <c r="D197" s="2"/>
    </row>
    <row r="198" spans="3:4" ht="12.75">
      <c r="C198" s="2"/>
      <c r="D198" s="2"/>
    </row>
    <row r="199" spans="3:4" ht="12.75">
      <c r="C199" s="2"/>
      <c r="D199" s="2"/>
    </row>
    <row r="200" spans="3:4" ht="12.75">
      <c r="C200" s="2"/>
      <c r="D200" s="2"/>
    </row>
    <row r="201" spans="3:4" ht="12.75">
      <c r="C201" s="2"/>
      <c r="D201" s="2"/>
    </row>
    <row r="202" spans="3:4" ht="12.75">
      <c r="C202" s="2"/>
      <c r="D202" s="2"/>
    </row>
    <row r="203" spans="3:4" ht="12.75">
      <c r="C203" s="2"/>
      <c r="D203" s="2"/>
    </row>
    <row r="204" spans="3:4" ht="12.75">
      <c r="C204" s="2"/>
      <c r="D204" s="2"/>
    </row>
    <row r="205" spans="3:4" ht="12.75">
      <c r="C205" s="2"/>
      <c r="D205" s="2"/>
    </row>
    <row r="206" spans="3:4" ht="12.75">
      <c r="C206" s="2"/>
      <c r="D206" s="2"/>
    </row>
    <row r="207" spans="3:4" ht="12.75">
      <c r="C207" s="2"/>
      <c r="D207" s="2"/>
    </row>
    <row r="208" spans="3:4" ht="12.75">
      <c r="C208" s="2"/>
      <c r="D208" s="2"/>
    </row>
    <row r="209" spans="3:4" ht="12.75">
      <c r="C209" s="2"/>
      <c r="D209" s="2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</sheetData>
  <mergeCells count="39">
    <mergeCell ref="G134:G135"/>
    <mergeCell ref="H134:H137"/>
    <mergeCell ref="I134:I136"/>
    <mergeCell ref="C134:C137"/>
    <mergeCell ref="D134:D137"/>
    <mergeCell ref="E134:E137"/>
    <mergeCell ref="F134:F136"/>
    <mergeCell ref="I46:I48"/>
    <mergeCell ref="B82:B85"/>
    <mergeCell ref="C82:C85"/>
    <mergeCell ref="D82:D85"/>
    <mergeCell ref="E82:E85"/>
    <mergeCell ref="F82:F84"/>
    <mergeCell ref="G82:G83"/>
    <mergeCell ref="H82:H85"/>
    <mergeCell ref="I82:I84"/>
    <mergeCell ref="E46:E49"/>
    <mergeCell ref="F46:F48"/>
    <mergeCell ref="G46:G47"/>
    <mergeCell ref="H46:H49"/>
    <mergeCell ref="G4:G5"/>
    <mergeCell ref="H7:H10"/>
    <mergeCell ref="C4:F5"/>
    <mergeCell ref="F7:F9"/>
    <mergeCell ref="G7:G8"/>
    <mergeCell ref="I7:I9"/>
    <mergeCell ref="I1:J1"/>
    <mergeCell ref="I2:J2"/>
    <mergeCell ref="I3:J3"/>
    <mergeCell ref="B7:B10"/>
    <mergeCell ref="C170:E170"/>
    <mergeCell ref="C178:E178"/>
    <mergeCell ref="B46:B49"/>
    <mergeCell ref="C46:C49"/>
    <mergeCell ref="D46:D49"/>
    <mergeCell ref="E7:E10"/>
    <mergeCell ref="D7:D10"/>
    <mergeCell ref="C7:C10"/>
    <mergeCell ref="B134:B137"/>
  </mergeCells>
  <printOptions horizontalCentered="1"/>
  <pageMargins left="0.7874015748031497" right="0.2755905511811024" top="0.9" bottom="0.6299212598425197" header="0.2755905511811024" footer="0.35433070866141736"/>
  <pageSetup blackAndWhite="1" orientation="portrait" paperSize="9" scale="80" r:id="rId1"/>
  <headerFooter alignWithMargins="0">
    <oddFooter>&amp;CStrona &amp;P z &amp;N</oddFooter>
  </headerFooter>
  <rowBreaks count="4" manualBreakCount="4">
    <brk id="45" max="9" man="1"/>
    <brk id="81" max="9" man="1"/>
    <brk id="133" max="9" man="1"/>
    <brk id="16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workbookViewId="0" topLeftCell="B1">
      <selection activeCell="F15" sqref="F15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 t="s">
        <v>183</v>
      </c>
      <c r="F1" s="5"/>
      <c r="G1" s="5"/>
      <c r="H1" s="95" t="s">
        <v>150</v>
      </c>
      <c r="I1" s="149">
        <v>1</v>
      </c>
      <c r="J1" s="149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182</v>
      </c>
      <c r="I2" s="150"/>
      <c r="J2" s="150"/>
      <c r="K2" s="12"/>
    </row>
    <row r="3" spans="1:11" ht="12.75">
      <c r="A3" s="5"/>
      <c r="B3" s="5"/>
      <c r="C3" s="5"/>
      <c r="D3" s="5"/>
      <c r="E3" s="5"/>
      <c r="F3" s="154"/>
      <c r="G3" s="155"/>
      <c r="H3" s="155"/>
      <c r="I3" s="155"/>
      <c r="J3" s="155"/>
      <c r="K3" s="12"/>
    </row>
    <row r="4" spans="1:11" ht="12.75" customHeight="1">
      <c r="A4" s="5"/>
      <c r="B4" s="5"/>
      <c r="C4" s="147" t="s">
        <v>154</v>
      </c>
      <c r="D4" s="147"/>
      <c r="E4" s="147"/>
      <c r="F4" s="147"/>
      <c r="G4" s="145">
        <v>2006</v>
      </c>
      <c r="H4" s="151" t="s">
        <v>170</v>
      </c>
      <c r="I4" s="152"/>
      <c r="J4" s="152"/>
      <c r="K4" s="12"/>
    </row>
    <row r="5" spans="1:11" ht="13.5" customHeight="1" thickBot="1">
      <c r="A5" s="5"/>
      <c r="B5" s="5"/>
      <c r="C5" s="148"/>
      <c r="D5" s="148"/>
      <c r="E5" s="148"/>
      <c r="F5" s="148"/>
      <c r="G5" s="146"/>
      <c r="H5" s="153"/>
      <c r="I5" s="153"/>
      <c r="J5" s="153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5" t="s">
        <v>153</v>
      </c>
      <c r="C7" s="162" t="s">
        <v>156</v>
      </c>
      <c r="D7" s="134" t="s">
        <v>3</v>
      </c>
      <c r="E7" s="134" t="s">
        <v>2</v>
      </c>
      <c r="F7" s="173" t="s">
        <v>161</v>
      </c>
      <c r="G7" s="156" t="s">
        <v>162</v>
      </c>
      <c r="H7" s="156" t="s">
        <v>163</v>
      </c>
      <c r="I7" s="159" t="s">
        <v>164</v>
      </c>
      <c r="J7" s="5"/>
      <c r="K7" s="12"/>
    </row>
    <row r="8" spans="1:11" ht="12.75" customHeight="1">
      <c r="A8" s="5"/>
      <c r="B8" s="135"/>
      <c r="C8" s="162"/>
      <c r="D8" s="134"/>
      <c r="E8" s="134"/>
      <c r="F8" s="174"/>
      <c r="G8" s="157"/>
      <c r="H8" s="157"/>
      <c r="I8" s="160"/>
      <c r="J8" s="5"/>
      <c r="K8" s="12"/>
    </row>
    <row r="9" spans="1:11" ht="12.75">
      <c r="A9" s="5"/>
      <c r="B9" s="135"/>
      <c r="C9" s="162"/>
      <c r="D9" s="134"/>
      <c r="E9" s="134"/>
      <c r="F9" s="174"/>
      <c r="G9" s="157"/>
      <c r="H9" s="157"/>
      <c r="I9" s="160"/>
      <c r="J9" s="5"/>
      <c r="K9" s="12"/>
    </row>
    <row r="10" spans="1:11" ht="12.75">
      <c r="A10" s="5"/>
      <c r="B10" s="135"/>
      <c r="C10" s="162"/>
      <c r="D10" s="134"/>
      <c r="E10" s="134"/>
      <c r="F10" s="175"/>
      <c r="G10" s="158"/>
      <c r="H10" s="158"/>
      <c r="I10" s="161"/>
      <c r="J10" s="5"/>
      <c r="K10" s="12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3.5" thickTop="1">
      <c r="A12" s="5"/>
      <c r="B12" s="102" t="s">
        <v>6</v>
      </c>
      <c r="C12" s="103"/>
      <c r="D12" s="103"/>
      <c r="E12" s="104" t="s">
        <v>7</v>
      </c>
      <c r="F12" s="105">
        <f>F13+F17</f>
        <v>400</v>
      </c>
      <c r="G12" s="105">
        <f>G13+G17</f>
        <v>13413362</v>
      </c>
      <c r="H12" s="105">
        <f>H13+H17</f>
        <v>0</v>
      </c>
      <c r="I12" s="106">
        <f>F12+G12-H12</f>
        <v>13413762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400</v>
      </c>
      <c r="G13" s="84">
        <f>SUM(G14:G16)</f>
        <v>13413362</v>
      </c>
      <c r="H13" s="84">
        <f>SUM(H14:H16)</f>
        <v>0</v>
      </c>
      <c r="I13" s="96">
        <f aca="true" t="shared" si="0" ref="I13:I50">F13+G13-H13</f>
        <v>13413762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96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96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0</v>
      </c>
      <c r="G16" s="85">
        <v>13413362</v>
      </c>
      <c r="H16" s="85"/>
      <c r="I16" s="96">
        <f t="shared" si="0"/>
        <v>13413362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96">
        <f t="shared" si="0"/>
        <v>0</v>
      </c>
      <c r="J17" s="5"/>
      <c r="K17" s="12"/>
    </row>
    <row r="18" spans="1:11" ht="12.75">
      <c r="A18" s="5"/>
      <c r="B18" s="81"/>
      <c r="C18" s="81" t="s">
        <v>10</v>
      </c>
      <c r="D18" s="82" t="s">
        <v>15</v>
      </c>
      <c r="E18" s="83" t="s">
        <v>16</v>
      </c>
      <c r="F18" s="85">
        <v>0</v>
      </c>
      <c r="G18" s="85"/>
      <c r="H18" s="85"/>
      <c r="I18" s="96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96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96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10072348</v>
      </c>
      <c r="G22" s="105">
        <f>G23+G27</f>
        <v>0</v>
      </c>
      <c r="H22" s="105">
        <f>H23+H27</f>
        <v>0</v>
      </c>
      <c r="I22" s="106">
        <f t="shared" si="0"/>
        <v>10072348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96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96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96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96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10005748</v>
      </c>
      <c r="G27" s="84">
        <f>SUM(G28:G36)</f>
        <v>0</v>
      </c>
      <c r="H27" s="84">
        <f>SUM(H28:H36)</f>
        <v>0</v>
      </c>
      <c r="I27" s="96">
        <f t="shared" si="0"/>
        <v>10005748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/>
      <c r="I28" s="96">
        <f t="shared" si="0"/>
        <v>1545000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3090608</v>
      </c>
      <c r="G29" s="85"/>
      <c r="H29" s="85"/>
      <c r="I29" s="96">
        <f t="shared" si="0"/>
        <v>3090608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96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96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96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96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/>
      <c r="I34" s="121">
        <f t="shared" si="0"/>
        <v>4378800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96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96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F38+F41+F49</f>
        <v>133917</v>
      </c>
      <c r="G37" s="105">
        <f>G38+G41+G49</f>
        <v>102000</v>
      </c>
      <c r="H37" s="105">
        <f>H38+H41+H49</f>
        <v>0</v>
      </c>
      <c r="I37" s="106">
        <f t="shared" si="0"/>
        <v>235917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96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96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96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SUM(F42:F48)</f>
        <v>58553</v>
      </c>
      <c r="G41" s="84">
        <f>SUM(G42:G48)</f>
        <v>102000</v>
      </c>
      <c r="H41" s="84">
        <f>SUM(H42:H48)</f>
        <v>0</v>
      </c>
      <c r="I41" s="96">
        <f t="shared" si="0"/>
        <v>160553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96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96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96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96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96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96">
        <f t="shared" si="0"/>
        <v>1683</v>
      </c>
      <c r="J47" s="5"/>
      <c r="K47" s="12"/>
    </row>
    <row r="48" spans="1:11" ht="56.25">
      <c r="A48" s="5"/>
      <c r="B48" s="81"/>
      <c r="C48" s="81"/>
      <c r="D48" s="82">
        <v>6630</v>
      </c>
      <c r="E48" s="83" t="s">
        <v>185</v>
      </c>
      <c r="F48" s="85"/>
      <c r="G48" s="85">
        <v>102000</v>
      </c>
      <c r="H48" s="85"/>
      <c r="I48" s="96">
        <f t="shared" si="0"/>
        <v>102000</v>
      </c>
      <c r="J48" s="5"/>
      <c r="K48" s="12"/>
    </row>
    <row r="49" spans="1:11" ht="12.75">
      <c r="A49" s="5"/>
      <c r="B49" s="81">
        <v>750</v>
      </c>
      <c r="C49" s="81">
        <v>75095</v>
      </c>
      <c r="D49" s="82"/>
      <c r="E49" s="83" t="s">
        <v>14</v>
      </c>
      <c r="F49" s="84">
        <f>SUM(F50)</f>
        <v>18500</v>
      </c>
      <c r="G49" s="84">
        <f>SUM(G50)</f>
        <v>0</v>
      </c>
      <c r="H49" s="84">
        <f>SUM(H50)</f>
        <v>0</v>
      </c>
      <c r="I49" s="96">
        <f t="shared" si="0"/>
        <v>18500</v>
      </c>
      <c r="J49" s="5"/>
      <c r="K49" s="12"/>
    </row>
    <row r="50" spans="1:11" ht="21" customHeight="1">
      <c r="A50" s="5"/>
      <c r="B50" s="81"/>
      <c r="C50" s="81"/>
      <c r="D50" s="82" t="s">
        <v>44</v>
      </c>
      <c r="E50" s="83" t="s">
        <v>47</v>
      </c>
      <c r="F50" s="85">
        <v>18500</v>
      </c>
      <c r="G50" s="85"/>
      <c r="H50" s="85"/>
      <c r="I50" s="96">
        <f t="shared" si="0"/>
        <v>18500</v>
      </c>
      <c r="J50" s="5"/>
      <c r="K50" s="12"/>
    </row>
    <row r="51" spans="1:11" ht="13.5" customHeight="1" hidden="1">
      <c r="A51" s="5"/>
      <c r="B51" s="167" t="s">
        <v>153</v>
      </c>
      <c r="C51" s="167" t="s">
        <v>156</v>
      </c>
      <c r="D51" s="168" t="s">
        <v>3</v>
      </c>
      <c r="E51" s="168" t="s">
        <v>2</v>
      </c>
      <c r="F51" s="171" t="s">
        <v>161</v>
      </c>
      <c r="G51" s="163" t="s">
        <v>162</v>
      </c>
      <c r="H51" s="163" t="s">
        <v>163</v>
      </c>
      <c r="I51" s="165" t="s">
        <v>164</v>
      </c>
      <c r="J51" s="5"/>
      <c r="K51" s="12"/>
    </row>
    <row r="52" spans="1:11" ht="12.75" customHeight="1" hidden="1">
      <c r="A52" s="5"/>
      <c r="B52" s="135"/>
      <c r="C52" s="135"/>
      <c r="D52" s="138"/>
      <c r="E52" s="138"/>
      <c r="F52" s="171"/>
      <c r="G52" s="163"/>
      <c r="H52" s="163"/>
      <c r="I52" s="165"/>
      <c r="J52" s="5"/>
      <c r="K52" s="12"/>
    </row>
    <row r="53" spans="1:11" ht="12.75" hidden="1">
      <c r="A53" s="5"/>
      <c r="B53" s="135"/>
      <c r="C53" s="135"/>
      <c r="D53" s="138"/>
      <c r="E53" s="138"/>
      <c r="F53" s="171"/>
      <c r="G53" s="163"/>
      <c r="H53" s="163"/>
      <c r="I53" s="165"/>
      <c r="J53" s="5"/>
      <c r="K53" s="12"/>
    </row>
    <row r="54" spans="1:11" ht="12.75" hidden="1">
      <c r="A54" s="5"/>
      <c r="B54" s="135"/>
      <c r="C54" s="135"/>
      <c r="D54" s="138"/>
      <c r="E54" s="138"/>
      <c r="F54" s="172"/>
      <c r="G54" s="164"/>
      <c r="H54" s="164"/>
      <c r="I54" s="166"/>
      <c r="J54" s="5"/>
      <c r="K54" s="12"/>
    </row>
    <row r="55" spans="1:11" s="4" customFormat="1" ht="9.75" customHeight="1" hidden="1" thickBot="1">
      <c r="A55" s="7"/>
      <c r="B55" s="37">
        <v>1</v>
      </c>
      <c r="C55" s="37">
        <v>2</v>
      </c>
      <c r="D55" s="37">
        <v>3</v>
      </c>
      <c r="E55" s="37">
        <v>4</v>
      </c>
      <c r="F55" s="37">
        <v>5</v>
      </c>
      <c r="G55" s="37">
        <v>6</v>
      </c>
      <c r="H55" s="37">
        <v>7</v>
      </c>
      <c r="I55" s="97">
        <v>8</v>
      </c>
      <c r="J55" s="7"/>
      <c r="K55" s="94"/>
    </row>
    <row r="56" spans="1:11" ht="34.5" hidden="1" thickTop="1">
      <c r="A56" s="5"/>
      <c r="B56" s="107">
        <v>751</v>
      </c>
      <c r="C56" s="108"/>
      <c r="D56" s="109"/>
      <c r="E56" s="114" t="s">
        <v>48</v>
      </c>
      <c r="F56" s="111">
        <f>SUM(F57+F59+F61)</f>
        <v>25983</v>
      </c>
      <c r="G56" s="111">
        <f>SUM(G57+G59+G61)</f>
        <v>0</v>
      </c>
      <c r="H56" s="111">
        <f>SUM(H57+H59+H61)</f>
        <v>0</v>
      </c>
      <c r="I56" s="112">
        <f aca="true" t="shared" si="1" ref="I56:I87">F56+G56-H56</f>
        <v>25983</v>
      </c>
      <c r="J56" s="5"/>
      <c r="K56" s="12"/>
    </row>
    <row r="57" spans="1:11" ht="22.5" hidden="1">
      <c r="A57" s="5"/>
      <c r="B57" s="81">
        <v>751</v>
      </c>
      <c r="C57" s="81">
        <v>75101</v>
      </c>
      <c r="D57" s="82"/>
      <c r="E57" s="83" t="s">
        <v>49</v>
      </c>
      <c r="F57" s="84">
        <f>SUM(F58)</f>
        <v>2244</v>
      </c>
      <c r="G57" s="84">
        <f>SUM(G58)</f>
        <v>0</v>
      </c>
      <c r="H57" s="84">
        <f>SUM(H58)</f>
        <v>0</v>
      </c>
      <c r="I57" s="96">
        <f t="shared" si="1"/>
        <v>2244</v>
      </c>
      <c r="J57" s="5"/>
      <c r="K57" s="12"/>
    </row>
    <row r="58" spans="1:11" ht="45">
      <c r="A58" s="5"/>
      <c r="B58" s="81"/>
      <c r="C58" s="81"/>
      <c r="D58" s="82">
        <v>2010</v>
      </c>
      <c r="E58" s="83" t="s">
        <v>50</v>
      </c>
      <c r="F58" s="85">
        <v>2244</v>
      </c>
      <c r="G58" s="85"/>
      <c r="H58" s="85"/>
      <c r="I58" s="96">
        <f t="shared" si="1"/>
        <v>2244</v>
      </c>
      <c r="J58" s="5"/>
      <c r="K58" s="12"/>
    </row>
    <row r="59" spans="1:11" ht="45">
      <c r="A59" s="5"/>
      <c r="B59" s="81">
        <v>751</v>
      </c>
      <c r="C59" s="81">
        <v>75109</v>
      </c>
      <c r="D59" s="82"/>
      <c r="E59" s="83" t="s">
        <v>51</v>
      </c>
      <c r="F59" s="84">
        <f>SUM(F60)</f>
        <v>23739</v>
      </c>
      <c r="G59" s="84">
        <f>SUM(G60)</f>
        <v>0</v>
      </c>
      <c r="H59" s="84">
        <f>SUM(H60)</f>
        <v>0</v>
      </c>
      <c r="I59" s="96">
        <f t="shared" si="1"/>
        <v>23739</v>
      </c>
      <c r="J59" s="5"/>
      <c r="K59" s="12"/>
    </row>
    <row r="60" spans="1:11" ht="45">
      <c r="A60" s="5"/>
      <c r="B60" s="81"/>
      <c r="C60" s="81"/>
      <c r="D60" s="82">
        <v>2010</v>
      </c>
      <c r="E60" s="83" t="s">
        <v>50</v>
      </c>
      <c r="F60" s="85">
        <v>23739</v>
      </c>
      <c r="G60" s="85"/>
      <c r="H60" s="85"/>
      <c r="I60" s="96">
        <f t="shared" si="1"/>
        <v>23739</v>
      </c>
      <c r="J60" s="5"/>
      <c r="K60" s="12"/>
    </row>
    <row r="61" spans="1:11" ht="12.75">
      <c r="A61" s="5"/>
      <c r="B61" s="81">
        <v>751</v>
      </c>
      <c r="C61" s="81">
        <v>75113</v>
      </c>
      <c r="D61" s="82"/>
      <c r="E61" s="83" t="s">
        <v>52</v>
      </c>
      <c r="F61" s="84">
        <f>SUM(F62)</f>
        <v>0</v>
      </c>
      <c r="G61" s="84">
        <f>SUM(G62)</f>
        <v>0</v>
      </c>
      <c r="H61" s="84">
        <f>SUM(H62)</f>
        <v>0</v>
      </c>
      <c r="I61" s="96">
        <f t="shared" si="1"/>
        <v>0</v>
      </c>
      <c r="J61" s="5"/>
      <c r="K61" s="12"/>
    </row>
    <row r="62" spans="1:11" ht="45">
      <c r="A62" s="5"/>
      <c r="B62" s="81"/>
      <c r="C62" s="81"/>
      <c r="D62" s="82">
        <v>2010</v>
      </c>
      <c r="E62" s="83" t="s">
        <v>53</v>
      </c>
      <c r="F62" s="85"/>
      <c r="G62" s="85"/>
      <c r="H62" s="85"/>
      <c r="I62" s="96">
        <f t="shared" si="1"/>
        <v>0</v>
      </c>
      <c r="J62" s="5"/>
      <c r="K62" s="12"/>
    </row>
    <row r="63" spans="1:11" ht="12.75">
      <c r="A63" s="5"/>
      <c r="B63" s="107">
        <v>752</v>
      </c>
      <c r="C63" s="108"/>
      <c r="D63" s="109"/>
      <c r="E63" s="110" t="s">
        <v>54</v>
      </c>
      <c r="F63" s="105">
        <f>F64</f>
        <v>700</v>
      </c>
      <c r="G63" s="105">
        <f>G64</f>
        <v>0</v>
      </c>
      <c r="H63" s="105">
        <f>H64</f>
        <v>0</v>
      </c>
      <c r="I63" s="106">
        <f t="shared" si="1"/>
        <v>700</v>
      </c>
      <c r="J63" s="5"/>
      <c r="K63" s="12"/>
    </row>
    <row r="64" spans="1:11" ht="12.75">
      <c r="A64" s="5"/>
      <c r="B64" s="81">
        <v>752</v>
      </c>
      <c r="C64" s="81">
        <v>75212</v>
      </c>
      <c r="D64" s="82"/>
      <c r="E64" s="83" t="s">
        <v>55</v>
      </c>
      <c r="F64" s="84">
        <f>SUM(F65)</f>
        <v>700</v>
      </c>
      <c r="G64" s="84">
        <f>SUM(G65)</f>
        <v>0</v>
      </c>
      <c r="H64" s="84">
        <f>SUM(H65)</f>
        <v>0</v>
      </c>
      <c r="I64" s="96">
        <f t="shared" si="1"/>
        <v>700</v>
      </c>
      <c r="J64" s="5"/>
      <c r="K64" s="12"/>
    </row>
    <row r="65" spans="1:11" ht="45">
      <c r="A65" s="5"/>
      <c r="B65" s="81"/>
      <c r="C65" s="81"/>
      <c r="D65" s="82">
        <v>2010</v>
      </c>
      <c r="E65" s="83" t="s">
        <v>40</v>
      </c>
      <c r="F65" s="85">
        <v>700</v>
      </c>
      <c r="G65" s="85"/>
      <c r="H65" s="85"/>
      <c r="I65" s="96">
        <f t="shared" si="1"/>
        <v>700</v>
      </c>
      <c r="J65" s="5"/>
      <c r="K65" s="12"/>
    </row>
    <row r="66" spans="1:11" ht="22.5">
      <c r="A66" s="5"/>
      <c r="B66" s="107">
        <v>754</v>
      </c>
      <c r="C66" s="108"/>
      <c r="D66" s="109" t="s">
        <v>10</v>
      </c>
      <c r="E66" s="114" t="s">
        <v>56</v>
      </c>
      <c r="F66" s="105">
        <f>F67</f>
        <v>500</v>
      </c>
      <c r="G66" s="105">
        <f>G67</f>
        <v>0</v>
      </c>
      <c r="H66" s="105">
        <f>H67</f>
        <v>0</v>
      </c>
      <c r="I66" s="106">
        <f t="shared" si="1"/>
        <v>500</v>
      </c>
      <c r="J66" s="5"/>
      <c r="K66" s="12"/>
    </row>
    <row r="67" spans="1:11" ht="12.75">
      <c r="A67" s="5"/>
      <c r="B67" s="81">
        <v>754</v>
      </c>
      <c r="C67" s="81">
        <v>75414</v>
      </c>
      <c r="D67" s="82" t="s">
        <v>10</v>
      </c>
      <c r="E67" s="83" t="s">
        <v>57</v>
      </c>
      <c r="F67" s="84">
        <f>SUM(F68)</f>
        <v>500</v>
      </c>
      <c r="G67" s="84">
        <f>SUM(G68)</f>
        <v>0</v>
      </c>
      <c r="H67" s="84">
        <f>SUM(H68)</f>
        <v>0</v>
      </c>
      <c r="I67" s="96">
        <f t="shared" si="1"/>
        <v>500</v>
      </c>
      <c r="J67" s="5"/>
      <c r="K67" s="12"/>
    </row>
    <row r="68" spans="1:11" ht="45">
      <c r="A68" s="5"/>
      <c r="B68" s="81"/>
      <c r="C68" s="81"/>
      <c r="D68" s="82">
        <v>2010</v>
      </c>
      <c r="E68" s="83" t="s">
        <v>50</v>
      </c>
      <c r="F68" s="85">
        <v>500</v>
      </c>
      <c r="G68" s="85"/>
      <c r="H68" s="85"/>
      <c r="I68" s="96">
        <f t="shared" si="1"/>
        <v>500</v>
      </c>
      <c r="J68" s="5"/>
      <c r="K68" s="12"/>
    </row>
    <row r="69" spans="1:11" ht="45">
      <c r="A69" s="5"/>
      <c r="B69" s="107">
        <v>756</v>
      </c>
      <c r="C69" s="108"/>
      <c r="D69" s="109" t="s">
        <v>10</v>
      </c>
      <c r="E69" s="114" t="s">
        <v>58</v>
      </c>
      <c r="F69" s="105">
        <f>F70+F73+F93+F104+F109</f>
        <v>24077117</v>
      </c>
      <c r="G69" s="105">
        <f>G70+G73+G93+G104+G109</f>
        <v>0</v>
      </c>
      <c r="H69" s="105">
        <f>H70+H73+H93+H104+H109</f>
        <v>0</v>
      </c>
      <c r="I69" s="106">
        <f t="shared" si="1"/>
        <v>24077117</v>
      </c>
      <c r="J69" s="5"/>
      <c r="K69" s="12"/>
    </row>
    <row r="70" spans="1:11" ht="22.5">
      <c r="A70" s="5"/>
      <c r="B70" s="81">
        <v>756</v>
      </c>
      <c r="C70" s="81">
        <v>75601</v>
      </c>
      <c r="D70" s="82"/>
      <c r="E70" s="83" t="s">
        <v>59</v>
      </c>
      <c r="F70" s="84">
        <f>SUM(F71:F72)</f>
        <v>61200</v>
      </c>
      <c r="G70" s="84">
        <f>SUM(G71:G72)</f>
        <v>0</v>
      </c>
      <c r="H70" s="84">
        <f>SUM(H71:H72)</f>
        <v>0</v>
      </c>
      <c r="I70" s="96">
        <f t="shared" si="1"/>
        <v>61200</v>
      </c>
      <c r="J70" s="5"/>
      <c r="K70" s="12"/>
    </row>
    <row r="71" spans="1:11" ht="22.5">
      <c r="A71" s="5"/>
      <c r="B71" s="81"/>
      <c r="C71" s="81"/>
      <c r="D71" s="82" t="s">
        <v>60</v>
      </c>
      <c r="E71" s="83" t="s">
        <v>61</v>
      </c>
      <c r="F71" s="85">
        <v>60000</v>
      </c>
      <c r="G71" s="85"/>
      <c r="H71" s="85"/>
      <c r="I71" s="96">
        <f t="shared" si="1"/>
        <v>60000</v>
      </c>
      <c r="J71" s="5"/>
      <c r="K71" s="12"/>
    </row>
    <row r="72" spans="1:11" ht="22.5">
      <c r="A72" s="5"/>
      <c r="B72" s="81"/>
      <c r="C72" s="81"/>
      <c r="D72" s="82" t="s">
        <v>62</v>
      </c>
      <c r="E72" s="83" t="s">
        <v>63</v>
      </c>
      <c r="F72" s="85">
        <v>1200</v>
      </c>
      <c r="G72" s="85"/>
      <c r="H72" s="85"/>
      <c r="I72" s="96">
        <f t="shared" si="1"/>
        <v>1200</v>
      </c>
      <c r="J72" s="5"/>
      <c r="K72" s="12"/>
    </row>
    <row r="73" spans="1:11" ht="45">
      <c r="A73" s="5"/>
      <c r="B73" s="81">
        <v>756</v>
      </c>
      <c r="C73" s="81">
        <v>75615</v>
      </c>
      <c r="D73" s="82" t="s">
        <v>10</v>
      </c>
      <c r="E73" s="83" t="s">
        <v>64</v>
      </c>
      <c r="F73" s="84">
        <f>SUM(F74:F87)</f>
        <v>3261000</v>
      </c>
      <c r="G73" s="84">
        <f>SUM(G74:G87)</f>
        <v>0</v>
      </c>
      <c r="H73" s="84">
        <f>SUM(H74:H87)</f>
        <v>0</v>
      </c>
      <c r="I73" s="96">
        <f t="shared" si="1"/>
        <v>3261000</v>
      </c>
      <c r="J73" s="5"/>
      <c r="K73" s="12"/>
    </row>
    <row r="74" spans="1:11" ht="12.75">
      <c r="A74" s="5"/>
      <c r="B74" s="81"/>
      <c r="C74" s="81"/>
      <c r="D74" s="82" t="s">
        <v>65</v>
      </c>
      <c r="E74" s="83" t="s">
        <v>66</v>
      </c>
      <c r="F74" s="85">
        <v>2750000</v>
      </c>
      <c r="G74" s="85"/>
      <c r="H74" s="85"/>
      <c r="I74" s="96">
        <f t="shared" si="1"/>
        <v>2750000</v>
      </c>
      <c r="J74" s="5"/>
      <c r="K74" s="12"/>
    </row>
    <row r="75" spans="1:11" ht="12.75">
      <c r="A75" s="5"/>
      <c r="B75" s="81"/>
      <c r="C75" s="81"/>
      <c r="D75" s="82" t="s">
        <v>67</v>
      </c>
      <c r="E75" s="83" t="s">
        <v>68</v>
      </c>
      <c r="F75" s="85">
        <v>6800</v>
      </c>
      <c r="G75" s="85"/>
      <c r="H75" s="85"/>
      <c r="I75" s="96">
        <f t="shared" si="1"/>
        <v>6800</v>
      </c>
      <c r="J75" s="5"/>
      <c r="K75" s="12"/>
    </row>
    <row r="76" spans="1:11" ht="12.75">
      <c r="A76" s="5"/>
      <c r="B76" s="81"/>
      <c r="C76" s="81"/>
      <c r="D76" s="82" t="s">
        <v>69</v>
      </c>
      <c r="E76" s="83" t="s">
        <v>70</v>
      </c>
      <c r="F76" s="85">
        <v>10100</v>
      </c>
      <c r="G76" s="85"/>
      <c r="H76" s="85"/>
      <c r="I76" s="96">
        <f t="shared" si="1"/>
        <v>10100</v>
      </c>
      <c r="J76" s="5"/>
      <c r="K76" s="12"/>
    </row>
    <row r="77" spans="1:11" ht="12.75">
      <c r="A77" s="5"/>
      <c r="B77" s="81"/>
      <c r="C77" s="81"/>
      <c r="D77" s="82" t="s">
        <v>71</v>
      </c>
      <c r="E77" s="83" t="s">
        <v>72</v>
      </c>
      <c r="F77" s="85">
        <v>83000</v>
      </c>
      <c r="G77" s="85"/>
      <c r="H77" s="85"/>
      <c r="I77" s="96">
        <f t="shared" si="1"/>
        <v>83000</v>
      </c>
      <c r="J77" s="5"/>
      <c r="K77" s="12"/>
    </row>
    <row r="78" spans="1:11" ht="12.75">
      <c r="A78" s="5"/>
      <c r="B78" s="81"/>
      <c r="C78" s="81"/>
      <c r="D78" s="82" t="s">
        <v>73</v>
      </c>
      <c r="E78" s="83" t="s">
        <v>74</v>
      </c>
      <c r="F78" s="85">
        <v>0</v>
      </c>
      <c r="G78" s="85"/>
      <c r="H78" s="85"/>
      <c r="I78" s="96">
        <f t="shared" si="1"/>
        <v>0</v>
      </c>
      <c r="J78" s="5"/>
      <c r="K78" s="12"/>
    </row>
    <row r="79" spans="1:11" ht="12.75">
      <c r="A79" s="5"/>
      <c r="B79" s="81"/>
      <c r="C79" s="81"/>
      <c r="D79" s="82" t="s">
        <v>75</v>
      </c>
      <c r="E79" s="83" t="s">
        <v>76</v>
      </c>
      <c r="F79" s="85">
        <v>0</v>
      </c>
      <c r="G79" s="85"/>
      <c r="H79" s="85"/>
      <c r="I79" s="96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77</v>
      </c>
      <c r="E80" s="83" t="s">
        <v>78</v>
      </c>
      <c r="F80" s="85">
        <v>0</v>
      </c>
      <c r="G80" s="85"/>
      <c r="H80" s="85"/>
      <c r="I80" s="96">
        <f t="shared" si="1"/>
        <v>0</v>
      </c>
      <c r="J80" s="5"/>
      <c r="K80" s="12"/>
    </row>
    <row r="81" spans="1:11" ht="22.5">
      <c r="A81" s="5"/>
      <c r="B81" s="81"/>
      <c r="C81" s="81"/>
      <c r="D81" s="82" t="s">
        <v>79</v>
      </c>
      <c r="E81" s="83" t="s">
        <v>80</v>
      </c>
      <c r="F81" s="85">
        <v>0</v>
      </c>
      <c r="G81" s="85"/>
      <c r="H81" s="85"/>
      <c r="I81" s="96">
        <f t="shared" si="1"/>
        <v>0</v>
      </c>
      <c r="J81" s="5"/>
      <c r="K81" s="12"/>
    </row>
    <row r="82" spans="1:11" ht="33.75">
      <c r="A82" s="5"/>
      <c r="B82" s="81"/>
      <c r="C82" s="81"/>
      <c r="D82" s="82" t="s">
        <v>31</v>
      </c>
      <c r="E82" s="83" t="s">
        <v>81</v>
      </c>
      <c r="F82" s="85">
        <v>0</v>
      </c>
      <c r="G82" s="85"/>
      <c r="H82" s="85"/>
      <c r="I82" s="96">
        <f t="shared" si="1"/>
        <v>0</v>
      </c>
      <c r="J82" s="5"/>
      <c r="K82" s="12"/>
    </row>
    <row r="83" spans="1:11" ht="12.75">
      <c r="A83" s="5"/>
      <c r="B83" s="81"/>
      <c r="C83" s="81"/>
      <c r="D83" s="82" t="s">
        <v>82</v>
      </c>
      <c r="E83" s="83" t="s">
        <v>83</v>
      </c>
      <c r="F83" s="85">
        <v>118000</v>
      </c>
      <c r="G83" s="85"/>
      <c r="H83" s="85"/>
      <c r="I83" s="96">
        <f t="shared" si="1"/>
        <v>118000</v>
      </c>
      <c r="J83" s="5"/>
      <c r="K83" s="12"/>
    </row>
    <row r="84" spans="1:11" ht="12.75">
      <c r="A84" s="5"/>
      <c r="B84" s="81"/>
      <c r="C84" s="81"/>
      <c r="D84" s="82" t="s">
        <v>84</v>
      </c>
      <c r="E84" s="83" t="s">
        <v>85</v>
      </c>
      <c r="F84" s="85">
        <v>0</v>
      </c>
      <c r="G84" s="85"/>
      <c r="H84" s="85"/>
      <c r="I84" s="96">
        <f t="shared" si="1"/>
        <v>0</v>
      </c>
      <c r="J84" s="5"/>
      <c r="K84" s="12"/>
    </row>
    <row r="85" spans="1:11" ht="22.5">
      <c r="A85" s="5"/>
      <c r="B85" s="81"/>
      <c r="C85" s="81"/>
      <c r="D85" s="82" t="s">
        <v>62</v>
      </c>
      <c r="E85" s="83" t="s">
        <v>63</v>
      </c>
      <c r="F85" s="85">
        <v>1000</v>
      </c>
      <c r="G85" s="85"/>
      <c r="H85" s="85"/>
      <c r="I85" s="96">
        <f t="shared" si="1"/>
        <v>1000</v>
      </c>
      <c r="J85" s="5"/>
      <c r="K85" s="12"/>
    </row>
    <row r="86" spans="1:11" ht="33.75">
      <c r="A86" s="5"/>
      <c r="B86" s="81"/>
      <c r="C86" s="81"/>
      <c r="D86" s="82">
        <v>2440</v>
      </c>
      <c r="E86" s="83" t="s">
        <v>86</v>
      </c>
      <c r="F86" s="85"/>
      <c r="G86" s="85"/>
      <c r="H86" s="85"/>
      <c r="I86" s="96">
        <f t="shared" si="1"/>
        <v>0</v>
      </c>
      <c r="J86" s="5"/>
      <c r="K86" s="12"/>
    </row>
    <row r="87" spans="1:11" ht="22.5">
      <c r="A87" s="5"/>
      <c r="B87" s="81"/>
      <c r="C87" s="81"/>
      <c r="D87" s="82">
        <v>2680</v>
      </c>
      <c r="E87" s="83" t="s">
        <v>180</v>
      </c>
      <c r="F87" s="85">
        <v>292100</v>
      </c>
      <c r="G87" s="85"/>
      <c r="H87" s="85"/>
      <c r="I87" s="96">
        <f t="shared" si="1"/>
        <v>292100</v>
      </c>
      <c r="J87" s="5"/>
      <c r="K87" s="12"/>
    </row>
    <row r="88" spans="1:11" ht="12.75" customHeight="1">
      <c r="A88" s="5"/>
      <c r="B88" s="135" t="s">
        <v>153</v>
      </c>
      <c r="C88" s="135" t="s">
        <v>156</v>
      </c>
      <c r="D88" s="138" t="s">
        <v>3</v>
      </c>
      <c r="E88" s="138" t="s">
        <v>2</v>
      </c>
      <c r="F88" s="176" t="s">
        <v>161</v>
      </c>
      <c r="G88" s="169" t="s">
        <v>162</v>
      </c>
      <c r="H88" s="169" t="s">
        <v>163</v>
      </c>
      <c r="I88" s="170" t="s">
        <v>164</v>
      </c>
      <c r="J88" s="5"/>
      <c r="K88" s="12"/>
    </row>
    <row r="89" spans="1:11" ht="12.75" customHeight="1">
      <c r="A89" s="5"/>
      <c r="B89" s="135"/>
      <c r="C89" s="135"/>
      <c r="D89" s="138"/>
      <c r="E89" s="138"/>
      <c r="F89" s="171"/>
      <c r="G89" s="163"/>
      <c r="H89" s="163"/>
      <c r="I89" s="165"/>
      <c r="J89" s="5"/>
      <c r="K89" s="12"/>
    </row>
    <row r="90" spans="1:11" ht="12.75">
      <c r="A90" s="5"/>
      <c r="B90" s="135"/>
      <c r="C90" s="135"/>
      <c r="D90" s="138"/>
      <c r="E90" s="138"/>
      <c r="F90" s="171"/>
      <c r="G90" s="163"/>
      <c r="H90" s="163"/>
      <c r="I90" s="165"/>
      <c r="J90" s="5"/>
      <c r="K90" s="12"/>
    </row>
    <row r="91" spans="1:11" ht="12.75">
      <c r="A91" s="5"/>
      <c r="B91" s="135"/>
      <c r="C91" s="135"/>
      <c r="D91" s="138"/>
      <c r="E91" s="138"/>
      <c r="F91" s="172"/>
      <c r="G91" s="164"/>
      <c r="H91" s="164"/>
      <c r="I91" s="166"/>
      <c r="J91" s="5"/>
      <c r="K91" s="12"/>
    </row>
    <row r="92" spans="1:11" s="4" customFormat="1" ht="9.75" customHeight="1">
      <c r="A92" s="7"/>
      <c r="B92" s="87">
        <v>1</v>
      </c>
      <c r="C92" s="87">
        <v>2</v>
      </c>
      <c r="D92" s="87">
        <v>3</v>
      </c>
      <c r="E92" s="87">
        <v>4</v>
      </c>
      <c r="F92" s="87">
        <v>5</v>
      </c>
      <c r="G92" s="87">
        <v>6</v>
      </c>
      <c r="H92" s="87">
        <v>7</v>
      </c>
      <c r="I92" s="98">
        <v>8</v>
      </c>
      <c r="J92" s="7"/>
      <c r="K92" s="94"/>
    </row>
    <row r="93" spans="1:11" ht="45">
      <c r="A93" s="5"/>
      <c r="B93" s="81">
        <v>756</v>
      </c>
      <c r="C93" s="81">
        <v>75616</v>
      </c>
      <c r="D93" s="82"/>
      <c r="E93" s="83" t="s">
        <v>87</v>
      </c>
      <c r="F93" s="84">
        <f>SUM(F94+F95+F96+F97+F98+F99+F100+F101+F102+F103)</f>
        <v>4615432</v>
      </c>
      <c r="G93" s="84">
        <f>SUM(G94+G95+G96+G97+G98+G99+G100+G101+G102+G103)</f>
        <v>0</v>
      </c>
      <c r="H93" s="84">
        <f>SUM(H94+H95+H96+H97+H98+H99+H100+H101+H102+H103)</f>
        <v>0</v>
      </c>
      <c r="I93" s="96">
        <f aca="true" t="shared" si="2" ref="I93:I140">F93+G93-H93</f>
        <v>4615432</v>
      </c>
      <c r="J93" s="5"/>
      <c r="K93" s="12"/>
    </row>
    <row r="94" spans="1:11" ht="12.75">
      <c r="A94" s="5"/>
      <c r="B94" s="81"/>
      <c r="C94" s="81"/>
      <c r="D94" s="82" t="s">
        <v>65</v>
      </c>
      <c r="E94" s="83" t="s">
        <v>66</v>
      </c>
      <c r="F94" s="85">
        <v>2150000</v>
      </c>
      <c r="G94" s="85"/>
      <c r="H94" s="85"/>
      <c r="I94" s="96">
        <f t="shared" si="2"/>
        <v>2150000</v>
      </c>
      <c r="J94" s="5"/>
      <c r="K94" s="12"/>
    </row>
    <row r="95" spans="1:11" ht="12.75">
      <c r="A95" s="5"/>
      <c r="B95" s="81"/>
      <c r="C95" s="81"/>
      <c r="D95" s="82" t="s">
        <v>67</v>
      </c>
      <c r="E95" s="83" t="s">
        <v>68</v>
      </c>
      <c r="F95" s="85">
        <v>295000</v>
      </c>
      <c r="G95" s="85"/>
      <c r="H95" s="85"/>
      <c r="I95" s="96">
        <f t="shared" si="2"/>
        <v>295000</v>
      </c>
      <c r="J95" s="5"/>
      <c r="K95" s="12"/>
    </row>
    <row r="96" spans="1:11" ht="12.75">
      <c r="A96" s="5"/>
      <c r="B96" s="81"/>
      <c r="C96" s="81"/>
      <c r="D96" s="82" t="s">
        <v>69</v>
      </c>
      <c r="E96" s="83" t="s">
        <v>70</v>
      </c>
      <c r="F96" s="85">
        <v>3300</v>
      </c>
      <c r="G96" s="85"/>
      <c r="H96" s="85"/>
      <c r="I96" s="96">
        <f t="shared" si="2"/>
        <v>3300</v>
      </c>
      <c r="J96" s="5"/>
      <c r="K96" s="12"/>
    </row>
    <row r="97" spans="1:11" ht="12.75">
      <c r="A97" s="5"/>
      <c r="B97" s="81"/>
      <c r="C97" s="81"/>
      <c r="D97" s="82" t="s">
        <v>71</v>
      </c>
      <c r="E97" s="83" t="s">
        <v>72</v>
      </c>
      <c r="F97" s="85">
        <v>195000</v>
      </c>
      <c r="G97" s="85"/>
      <c r="H97" s="85"/>
      <c r="I97" s="96">
        <f t="shared" si="2"/>
        <v>195000</v>
      </c>
      <c r="J97" s="5"/>
      <c r="K97" s="12"/>
    </row>
    <row r="98" spans="1:11" ht="12.75">
      <c r="A98" s="5"/>
      <c r="B98" s="81"/>
      <c r="C98" s="81"/>
      <c r="D98" s="82" t="s">
        <v>73</v>
      </c>
      <c r="E98" s="83" t="s">
        <v>74</v>
      </c>
      <c r="F98" s="85">
        <v>490982</v>
      </c>
      <c r="G98" s="85"/>
      <c r="H98" s="85"/>
      <c r="I98" s="96">
        <f t="shared" si="2"/>
        <v>490982</v>
      </c>
      <c r="J98" s="5"/>
      <c r="K98" s="12"/>
    </row>
    <row r="99" spans="1:11" ht="12.75">
      <c r="A99" s="5"/>
      <c r="B99" s="81"/>
      <c r="C99" s="81"/>
      <c r="D99" s="82" t="s">
        <v>75</v>
      </c>
      <c r="E99" s="83" t="s">
        <v>76</v>
      </c>
      <c r="F99" s="85">
        <v>350</v>
      </c>
      <c r="G99" s="85"/>
      <c r="H99" s="85"/>
      <c r="I99" s="96">
        <f t="shared" si="2"/>
        <v>350</v>
      </c>
      <c r="J99" s="5"/>
      <c r="K99" s="12"/>
    </row>
    <row r="100" spans="1:11" ht="12.75">
      <c r="A100" s="5"/>
      <c r="B100" s="81"/>
      <c r="C100" s="81"/>
      <c r="D100" s="82" t="s">
        <v>77</v>
      </c>
      <c r="E100" s="83" t="s">
        <v>88</v>
      </c>
      <c r="F100" s="85">
        <v>1200</v>
      </c>
      <c r="G100" s="85"/>
      <c r="H100" s="85"/>
      <c r="I100" s="96">
        <f t="shared" si="2"/>
        <v>1200</v>
      </c>
      <c r="J100" s="5"/>
      <c r="K100" s="12"/>
    </row>
    <row r="101" spans="1:11" ht="22.5">
      <c r="A101" s="5"/>
      <c r="B101" s="81"/>
      <c r="C101" s="81"/>
      <c r="D101" s="82" t="s">
        <v>79</v>
      </c>
      <c r="E101" s="83" t="s">
        <v>80</v>
      </c>
      <c r="F101" s="85">
        <v>39800</v>
      </c>
      <c r="G101" s="85"/>
      <c r="H101" s="85"/>
      <c r="I101" s="96">
        <f t="shared" si="2"/>
        <v>39800</v>
      </c>
      <c r="J101" s="5"/>
      <c r="K101" s="12"/>
    </row>
    <row r="102" spans="1:11" ht="12.75">
      <c r="A102" s="5"/>
      <c r="B102" s="81"/>
      <c r="C102" s="81"/>
      <c r="D102" s="82" t="s">
        <v>82</v>
      </c>
      <c r="E102" s="83" t="s">
        <v>83</v>
      </c>
      <c r="F102" s="85">
        <v>1400000</v>
      </c>
      <c r="G102" s="85"/>
      <c r="H102" s="85"/>
      <c r="I102" s="96">
        <f t="shared" si="2"/>
        <v>1400000</v>
      </c>
      <c r="J102" s="5"/>
      <c r="K102" s="12"/>
    </row>
    <row r="103" spans="1:11" ht="22.5">
      <c r="A103" s="5"/>
      <c r="B103" s="81"/>
      <c r="C103" s="81"/>
      <c r="D103" s="82" t="s">
        <v>62</v>
      </c>
      <c r="E103" s="83" t="s">
        <v>63</v>
      </c>
      <c r="F103" s="85">
        <v>39800</v>
      </c>
      <c r="G103" s="85"/>
      <c r="H103" s="85"/>
      <c r="I103" s="96">
        <f t="shared" si="2"/>
        <v>39800</v>
      </c>
      <c r="J103" s="5"/>
      <c r="K103" s="12"/>
    </row>
    <row r="104" spans="1:11" ht="33.75">
      <c r="A104" s="5"/>
      <c r="B104" s="81">
        <v>756</v>
      </c>
      <c r="C104" s="81">
        <v>75618</v>
      </c>
      <c r="D104" s="82"/>
      <c r="E104" s="83" t="s">
        <v>89</v>
      </c>
      <c r="F104" s="84">
        <f>SUM(F105:F108)</f>
        <v>407850</v>
      </c>
      <c r="G104" s="84">
        <f>SUM(G105:G108)</f>
        <v>0</v>
      </c>
      <c r="H104" s="84">
        <f>SUM(H105:H108)</f>
        <v>0</v>
      </c>
      <c r="I104" s="96">
        <f t="shared" si="2"/>
        <v>407850</v>
      </c>
      <c r="J104" s="5"/>
      <c r="K104" s="12"/>
    </row>
    <row r="105" spans="1:11" ht="12.75">
      <c r="A105" s="5"/>
      <c r="B105" s="81"/>
      <c r="C105" s="81"/>
      <c r="D105" s="82" t="s">
        <v>90</v>
      </c>
      <c r="E105" s="83" t="s">
        <v>91</v>
      </c>
      <c r="F105" s="85">
        <v>49850</v>
      </c>
      <c r="G105" s="85"/>
      <c r="H105" s="85"/>
      <c r="I105" s="96">
        <f t="shared" si="2"/>
        <v>49850</v>
      </c>
      <c r="J105" s="5"/>
      <c r="K105" s="12"/>
    </row>
    <row r="106" spans="1:11" ht="22.5">
      <c r="A106" s="5"/>
      <c r="B106" s="81"/>
      <c r="C106" s="81"/>
      <c r="D106" s="82" t="s">
        <v>92</v>
      </c>
      <c r="E106" s="83" t="s">
        <v>93</v>
      </c>
      <c r="F106" s="85">
        <v>221000</v>
      </c>
      <c r="G106" s="85"/>
      <c r="H106" s="85"/>
      <c r="I106" s="96">
        <f t="shared" si="2"/>
        <v>221000</v>
      </c>
      <c r="J106" s="5"/>
      <c r="K106" s="12"/>
    </row>
    <row r="107" spans="1:11" ht="45">
      <c r="A107" s="5"/>
      <c r="B107" s="81"/>
      <c r="C107" s="81"/>
      <c r="D107" s="82" t="s">
        <v>31</v>
      </c>
      <c r="E107" s="83" t="s">
        <v>94</v>
      </c>
      <c r="F107" s="85">
        <v>136900</v>
      </c>
      <c r="G107" s="85"/>
      <c r="H107" s="85"/>
      <c r="I107" s="96">
        <f t="shared" si="2"/>
        <v>136900</v>
      </c>
      <c r="J107" s="5"/>
      <c r="K107" s="12"/>
    </row>
    <row r="108" spans="1:11" ht="22.5">
      <c r="A108" s="5"/>
      <c r="B108" s="81"/>
      <c r="C108" s="81"/>
      <c r="D108" s="82" t="s">
        <v>62</v>
      </c>
      <c r="E108" s="83" t="s">
        <v>63</v>
      </c>
      <c r="F108" s="85">
        <v>100</v>
      </c>
      <c r="G108" s="85"/>
      <c r="H108" s="85"/>
      <c r="I108" s="96">
        <f t="shared" si="2"/>
        <v>100</v>
      </c>
      <c r="J108" s="5"/>
      <c r="K108" s="12"/>
    </row>
    <row r="109" spans="1:11" ht="22.5">
      <c r="A109" s="5"/>
      <c r="B109" s="81">
        <v>756</v>
      </c>
      <c r="C109" s="81">
        <v>75621</v>
      </c>
      <c r="D109" s="82"/>
      <c r="E109" s="83" t="s">
        <v>95</v>
      </c>
      <c r="F109" s="84">
        <f>SUM(F110:F111)</f>
        <v>15731635</v>
      </c>
      <c r="G109" s="84">
        <f>SUM(G110:G111)</f>
        <v>0</v>
      </c>
      <c r="H109" s="84">
        <f>SUM(H110:H111)</f>
        <v>0</v>
      </c>
      <c r="I109" s="96">
        <f t="shared" si="2"/>
        <v>15731635</v>
      </c>
      <c r="J109" s="5"/>
      <c r="K109" s="12"/>
    </row>
    <row r="110" spans="1:11" ht="12.75">
      <c r="A110" s="5"/>
      <c r="B110" s="81"/>
      <c r="C110" s="81"/>
      <c r="D110" s="82" t="s">
        <v>96</v>
      </c>
      <c r="E110" s="83" t="s">
        <v>97</v>
      </c>
      <c r="F110" s="85">
        <v>14126635</v>
      </c>
      <c r="G110" s="120"/>
      <c r="H110" s="85"/>
      <c r="I110" s="96">
        <f t="shared" si="2"/>
        <v>14126635</v>
      </c>
      <c r="J110" s="5"/>
      <c r="K110" s="12"/>
    </row>
    <row r="111" spans="1:11" ht="12.75">
      <c r="A111" s="5"/>
      <c r="B111" s="81"/>
      <c r="C111" s="81"/>
      <c r="D111" s="82" t="s">
        <v>98</v>
      </c>
      <c r="E111" s="83" t="s">
        <v>99</v>
      </c>
      <c r="F111" s="85">
        <v>1605000</v>
      </c>
      <c r="G111" s="85"/>
      <c r="H111" s="85"/>
      <c r="I111" s="96">
        <f t="shared" si="2"/>
        <v>1605000</v>
      </c>
      <c r="J111" s="5"/>
      <c r="K111" s="12"/>
    </row>
    <row r="112" spans="1:11" ht="12.75">
      <c r="A112" s="5"/>
      <c r="B112" s="107">
        <v>758</v>
      </c>
      <c r="C112" s="108" t="s">
        <v>10</v>
      </c>
      <c r="D112" s="109"/>
      <c r="E112" s="110" t="s">
        <v>100</v>
      </c>
      <c r="F112" s="105">
        <f>F113+F115+F117+F119</f>
        <v>5811935</v>
      </c>
      <c r="G112" s="105">
        <f>G113+G115+G117+G119</f>
        <v>0</v>
      </c>
      <c r="H112" s="105">
        <f>H113+H115+H117+H119</f>
        <v>0</v>
      </c>
      <c r="I112" s="106">
        <f t="shared" si="2"/>
        <v>5811935</v>
      </c>
      <c r="J112" s="5"/>
      <c r="K112" s="12"/>
    </row>
    <row r="113" spans="1:11" ht="22.5">
      <c r="A113" s="5"/>
      <c r="B113" s="81">
        <v>758</v>
      </c>
      <c r="C113" s="81">
        <v>75801</v>
      </c>
      <c r="D113" s="82"/>
      <c r="E113" s="83" t="s">
        <v>101</v>
      </c>
      <c r="F113" s="84">
        <f>SUM(F114)</f>
        <v>5711935</v>
      </c>
      <c r="G113" s="84">
        <f>SUM(G114)</f>
        <v>0</v>
      </c>
      <c r="H113" s="84">
        <f>SUM(H114)</f>
        <v>0</v>
      </c>
      <c r="I113" s="96">
        <f t="shared" si="2"/>
        <v>5711935</v>
      </c>
      <c r="J113" s="5"/>
      <c r="K113" s="12"/>
    </row>
    <row r="114" spans="1:11" ht="12.75">
      <c r="A114" s="5"/>
      <c r="B114" s="81" t="s">
        <v>10</v>
      </c>
      <c r="C114" s="81"/>
      <c r="D114" s="82">
        <v>2920</v>
      </c>
      <c r="E114" s="83" t="s">
        <v>102</v>
      </c>
      <c r="F114" s="85">
        <v>5711935</v>
      </c>
      <c r="G114" s="85">
        <v>0</v>
      </c>
      <c r="H114" s="120"/>
      <c r="I114" s="96">
        <f t="shared" si="2"/>
        <v>5711935</v>
      </c>
      <c r="J114" s="5"/>
      <c r="K114" s="12"/>
    </row>
    <row r="115" spans="1:11" ht="22.5">
      <c r="A115" s="5"/>
      <c r="B115" s="81">
        <v>758</v>
      </c>
      <c r="C115" s="81">
        <v>75802</v>
      </c>
      <c r="D115" s="82"/>
      <c r="E115" s="83" t="s">
        <v>103</v>
      </c>
      <c r="F115" s="84">
        <f>SUM(F116)</f>
        <v>0</v>
      </c>
      <c r="G115" s="84">
        <f>SUM(G116)</f>
        <v>0</v>
      </c>
      <c r="H115" s="84">
        <f>SUM(H116)</f>
        <v>0</v>
      </c>
      <c r="I115" s="96">
        <f t="shared" si="2"/>
        <v>0</v>
      </c>
      <c r="J115" s="5"/>
      <c r="K115" s="12"/>
    </row>
    <row r="116" spans="1:11" ht="12.75">
      <c r="A116" s="5"/>
      <c r="B116" s="81"/>
      <c r="C116" s="81"/>
      <c r="D116" s="82">
        <v>2750</v>
      </c>
      <c r="E116" s="83" t="s">
        <v>104</v>
      </c>
      <c r="F116" s="85">
        <v>0</v>
      </c>
      <c r="G116" s="85"/>
      <c r="H116" s="85"/>
      <c r="I116" s="96">
        <f t="shared" si="2"/>
        <v>0</v>
      </c>
      <c r="J116" s="5"/>
      <c r="K116" s="12"/>
    </row>
    <row r="117" spans="1:11" ht="12.75">
      <c r="A117" s="5"/>
      <c r="B117" s="81">
        <v>758</v>
      </c>
      <c r="C117" s="81">
        <v>75805</v>
      </c>
      <c r="D117" s="82"/>
      <c r="E117" s="83" t="s">
        <v>105</v>
      </c>
      <c r="F117" s="84">
        <f>SUM(F118)</f>
        <v>0</v>
      </c>
      <c r="G117" s="84">
        <f>SUM(G118)</f>
        <v>0</v>
      </c>
      <c r="H117" s="84">
        <f>SUM(H118)</f>
        <v>0</v>
      </c>
      <c r="I117" s="96">
        <f t="shared" si="2"/>
        <v>0</v>
      </c>
      <c r="J117" s="5"/>
      <c r="K117" s="12"/>
    </row>
    <row r="118" spans="1:11" ht="12.75">
      <c r="A118" s="5"/>
      <c r="B118" s="81"/>
      <c r="C118" s="81"/>
      <c r="D118" s="82">
        <v>2920</v>
      </c>
      <c r="E118" s="83" t="s">
        <v>102</v>
      </c>
      <c r="F118" s="85">
        <v>0</v>
      </c>
      <c r="G118" s="85">
        <v>0</v>
      </c>
      <c r="H118" s="85"/>
      <c r="I118" s="96">
        <f t="shared" si="2"/>
        <v>0</v>
      </c>
      <c r="J118" s="5"/>
      <c r="K118" s="12"/>
    </row>
    <row r="119" spans="1:11" ht="12.75">
      <c r="A119" s="5"/>
      <c r="B119" s="81">
        <v>758</v>
      </c>
      <c r="C119" s="81">
        <v>75814</v>
      </c>
      <c r="D119" s="82"/>
      <c r="E119" s="83" t="s">
        <v>106</v>
      </c>
      <c r="F119" s="84">
        <f>SUM(F120)</f>
        <v>100000</v>
      </c>
      <c r="G119" s="84">
        <f>SUM(G120)</f>
        <v>0</v>
      </c>
      <c r="H119" s="84">
        <f>SUM(H120)</f>
        <v>0</v>
      </c>
      <c r="I119" s="96">
        <f t="shared" si="2"/>
        <v>100000</v>
      </c>
      <c r="J119" s="5"/>
      <c r="K119" s="12"/>
    </row>
    <row r="120" spans="1:11" ht="12.75">
      <c r="A120" s="5"/>
      <c r="B120" s="81"/>
      <c r="C120" s="81"/>
      <c r="D120" s="82" t="s">
        <v>24</v>
      </c>
      <c r="E120" s="83" t="s">
        <v>107</v>
      </c>
      <c r="F120" s="85">
        <v>100000</v>
      </c>
      <c r="G120" s="85"/>
      <c r="H120" s="85"/>
      <c r="I120" s="96">
        <f t="shared" si="2"/>
        <v>100000</v>
      </c>
      <c r="J120" s="5"/>
      <c r="K120" s="12"/>
    </row>
    <row r="121" spans="1:11" ht="12.75">
      <c r="A121" s="5"/>
      <c r="B121" s="107">
        <v>801</v>
      </c>
      <c r="C121" s="108"/>
      <c r="D121" s="109"/>
      <c r="E121" s="110" t="s">
        <v>108</v>
      </c>
      <c r="F121" s="105">
        <f>F122+F129+F132+F137+F139</f>
        <v>626350</v>
      </c>
      <c r="G121" s="105">
        <f>G122+G129+G132+G137+G139</f>
        <v>0</v>
      </c>
      <c r="H121" s="105">
        <f>H122+H129+H132+H137+H139</f>
        <v>0</v>
      </c>
      <c r="I121" s="106">
        <f t="shared" si="2"/>
        <v>626350</v>
      </c>
      <c r="J121" s="5"/>
      <c r="K121" s="12"/>
    </row>
    <row r="122" spans="1:11" ht="12.75">
      <c r="A122" s="5"/>
      <c r="B122" s="81">
        <v>801</v>
      </c>
      <c r="C122" s="81">
        <v>80101</v>
      </c>
      <c r="D122" s="82"/>
      <c r="E122" s="83" t="s">
        <v>109</v>
      </c>
      <c r="F122" s="84">
        <f>SUM(F123+F124+F125+F126+F128+F127)</f>
        <v>89120</v>
      </c>
      <c r="G122" s="84">
        <f>SUM(G123+G124+G125+G126+G128+G127)</f>
        <v>0</v>
      </c>
      <c r="H122" s="84">
        <f>SUM(H123+H124+H125+H126+H128+H127)</f>
        <v>0</v>
      </c>
      <c r="I122" s="96">
        <f t="shared" si="2"/>
        <v>89120</v>
      </c>
      <c r="J122" s="5"/>
      <c r="K122" s="12"/>
    </row>
    <row r="123" spans="1:11" ht="45">
      <c r="A123" s="5"/>
      <c r="B123" s="81"/>
      <c r="C123" s="81"/>
      <c r="D123" s="82" t="s">
        <v>22</v>
      </c>
      <c r="E123" s="83" t="s">
        <v>23</v>
      </c>
      <c r="F123" s="85">
        <v>14000</v>
      </c>
      <c r="G123" s="85"/>
      <c r="H123" s="85"/>
      <c r="I123" s="96">
        <f t="shared" si="2"/>
        <v>14000</v>
      </c>
      <c r="J123" s="5"/>
      <c r="K123" s="12"/>
    </row>
    <row r="124" spans="1:11" ht="12.75">
      <c r="A124" s="5"/>
      <c r="B124" s="81"/>
      <c r="C124" s="81"/>
      <c r="D124" s="82" t="s">
        <v>24</v>
      </c>
      <c r="E124" s="83" t="s">
        <v>107</v>
      </c>
      <c r="F124" s="85">
        <v>200</v>
      </c>
      <c r="G124" s="85"/>
      <c r="H124" s="85"/>
      <c r="I124" s="96">
        <f t="shared" si="2"/>
        <v>200</v>
      </c>
      <c r="J124" s="5"/>
      <c r="K124" s="12"/>
    </row>
    <row r="125" spans="1:11" ht="22.5">
      <c r="A125" s="5"/>
      <c r="B125" s="81"/>
      <c r="C125" s="81"/>
      <c r="D125" s="82" t="s">
        <v>110</v>
      </c>
      <c r="E125" s="83" t="s">
        <v>111</v>
      </c>
      <c r="F125" s="85">
        <v>3500</v>
      </c>
      <c r="G125" s="85"/>
      <c r="H125" s="85"/>
      <c r="I125" s="96">
        <f t="shared" si="2"/>
        <v>3500</v>
      </c>
      <c r="J125" s="5"/>
      <c r="K125" s="12"/>
    </row>
    <row r="126" spans="1:11" ht="12.75">
      <c r="A126" s="5"/>
      <c r="B126" s="81"/>
      <c r="C126" s="81"/>
      <c r="D126" s="82" t="s">
        <v>26</v>
      </c>
      <c r="E126" s="83" t="s">
        <v>112</v>
      </c>
      <c r="F126" s="85">
        <v>700</v>
      </c>
      <c r="G126" s="85"/>
      <c r="H126" s="85"/>
      <c r="I126" s="96">
        <f t="shared" si="2"/>
        <v>700</v>
      </c>
      <c r="J126" s="5"/>
      <c r="K126" s="12"/>
    </row>
    <row r="127" spans="1:11" ht="22.5">
      <c r="A127" s="5"/>
      <c r="B127" s="81"/>
      <c r="C127" s="81"/>
      <c r="D127" s="82">
        <v>2030</v>
      </c>
      <c r="E127" s="83" t="s">
        <v>175</v>
      </c>
      <c r="F127" s="85">
        <v>10720</v>
      </c>
      <c r="G127" s="85"/>
      <c r="H127" s="85"/>
      <c r="I127" s="96">
        <f t="shared" si="2"/>
        <v>10720</v>
      </c>
      <c r="J127" s="5"/>
      <c r="K127" s="12"/>
    </row>
    <row r="128" spans="1:11" ht="45">
      <c r="A128" s="5"/>
      <c r="B128" s="81"/>
      <c r="C128" s="81"/>
      <c r="D128" s="82">
        <v>6260</v>
      </c>
      <c r="E128" s="83" t="s">
        <v>174</v>
      </c>
      <c r="F128" s="85">
        <v>60000</v>
      </c>
      <c r="G128" s="85"/>
      <c r="H128" s="85"/>
      <c r="I128" s="96">
        <f t="shared" si="2"/>
        <v>60000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SUM(F130:F131)</f>
        <v>500650</v>
      </c>
      <c r="G129" s="84">
        <f>SUM(G130:G131)</f>
        <v>0</v>
      </c>
      <c r="H129" s="84">
        <f>SUM(H130:H131)</f>
        <v>0</v>
      </c>
      <c r="I129" s="96">
        <f t="shared" si="2"/>
        <v>500650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500000</v>
      </c>
      <c r="G130" s="85"/>
      <c r="H130" s="85"/>
      <c r="I130" s="96">
        <f t="shared" si="2"/>
        <v>500000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650</v>
      </c>
      <c r="G131" s="85"/>
      <c r="H131" s="85"/>
      <c r="I131" s="96">
        <f t="shared" si="2"/>
        <v>650</v>
      </c>
      <c r="J131" s="5"/>
      <c r="K131" s="12"/>
    </row>
    <row r="132" spans="1:11" ht="12.75">
      <c r="A132" s="5"/>
      <c r="B132" s="81">
        <v>801</v>
      </c>
      <c r="C132" s="81">
        <v>80110</v>
      </c>
      <c r="D132" s="82"/>
      <c r="E132" s="88" t="s">
        <v>116</v>
      </c>
      <c r="F132" s="84">
        <f>SUM(F133:F136)</f>
        <v>36500</v>
      </c>
      <c r="G132" s="84">
        <f>SUM(G133:G136)</f>
        <v>0</v>
      </c>
      <c r="H132" s="84">
        <f>SUM(H133:H136)</f>
        <v>0</v>
      </c>
      <c r="I132" s="96">
        <f t="shared" si="2"/>
        <v>36500</v>
      </c>
      <c r="J132" s="5"/>
      <c r="K132" s="12"/>
    </row>
    <row r="133" spans="1:11" ht="33.75">
      <c r="A133" s="5"/>
      <c r="B133" s="81"/>
      <c r="C133" s="81"/>
      <c r="D133" s="82" t="s">
        <v>22</v>
      </c>
      <c r="E133" s="83" t="s">
        <v>117</v>
      </c>
      <c r="F133" s="85">
        <v>5800</v>
      </c>
      <c r="G133" s="85"/>
      <c r="H133" s="85"/>
      <c r="I133" s="96">
        <f t="shared" si="2"/>
        <v>5800</v>
      </c>
      <c r="J133" s="5"/>
      <c r="K133" s="12"/>
    </row>
    <row r="134" spans="1:11" ht="12.75">
      <c r="A134" s="5"/>
      <c r="B134" s="81"/>
      <c r="C134" s="81"/>
      <c r="D134" s="82" t="s">
        <v>44</v>
      </c>
      <c r="E134" s="83" t="s">
        <v>118</v>
      </c>
      <c r="F134" s="85">
        <v>30000</v>
      </c>
      <c r="G134" s="85"/>
      <c r="H134" s="85"/>
      <c r="I134" s="96">
        <f t="shared" si="2"/>
        <v>30000</v>
      </c>
      <c r="J134" s="5"/>
      <c r="K134" s="12"/>
    </row>
    <row r="135" spans="1:11" ht="12.75">
      <c r="A135" s="5"/>
      <c r="B135" s="81"/>
      <c r="C135" s="81"/>
      <c r="D135" s="82" t="s">
        <v>24</v>
      </c>
      <c r="E135" s="83" t="s">
        <v>107</v>
      </c>
      <c r="F135" s="85">
        <v>400</v>
      </c>
      <c r="G135" s="85"/>
      <c r="H135" s="85"/>
      <c r="I135" s="96">
        <f t="shared" si="2"/>
        <v>400</v>
      </c>
      <c r="J135" s="5"/>
      <c r="K135" s="12"/>
    </row>
    <row r="136" spans="1:11" ht="12.75">
      <c r="A136" s="5"/>
      <c r="B136" s="81"/>
      <c r="C136" s="81"/>
      <c r="D136" s="82" t="s">
        <v>26</v>
      </c>
      <c r="E136" s="83" t="s">
        <v>112</v>
      </c>
      <c r="F136" s="85">
        <v>300</v>
      </c>
      <c r="G136" s="85"/>
      <c r="H136" s="85"/>
      <c r="I136" s="96">
        <f t="shared" si="2"/>
        <v>300</v>
      </c>
      <c r="J136" s="5"/>
      <c r="K136" s="12"/>
    </row>
    <row r="137" spans="1:11" ht="12.75">
      <c r="A137" s="5"/>
      <c r="B137" s="81">
        <v>801</v>
      </c>
      <c r="C137" s="81">
        <v>80113</v>
      </c>
      <c r="D137" s="82"/>
      <c r="E137" s="83" t="s">
        <v>119</v>
      </c>
      <c r="F137" s="84">
        <f>SUM(F138)</f>
        <v>0</v>
      </c>
      <c r="G137" s="84">
        <f>SUM(G138)</f>
        <v>0</v>
      </c>
      <c r="H137" s="84">
        <f>SUM(H138)</f>
        <v>0</v>
      </c>
      <c r="I137" s="96">
        <f t="shared" si="2"/>
        <v>0</v>
      </c>
      <c r="J137" s="5"/>
      <c r="K137" s="12"/>
    </row>
    <row r="138" spans="1:11" ht="22.5">
      <c r="A138" s="5"/>
      <c r="B138" s="81"/>
      <c r="C138" s="81"/>
      <c r="D138" s="82">
        <v>2030</v>
      </c>
      <c r="E138" s="83" t="s">
        <v>113</v>
      </c>
      <c r="F138" s="85">
        <v>0</v>
      </c>
      <c r="G138" s="85"/>
      <c r="H138" s="85"/>
      <c r="I138" s="96">
        <f t="shared" si="2"/>
        <v>0</v>
      </c>
      <c r="J138" s="5"/>
      <c r="K138" s="12"/>
    </row>
    <row r="139" spans="1:11" ht="12.75">
      <c r="A139" s="5"/>
      <c r="B139" s="81">
        <v>801</v>
      </c>
      <c r="C139" s="81">
        <v>80114</v>
      </c>
      <c r="D139" s="82"/>
      <c r="E139" s="83" t="s">
        <v>120</v>
      </c>
      <c r="F139" s="84">
        <f>SUM(F140)</f>
        <v>80</v>
      </c>
      <c r="G139" s="84">
        <f>SUM(G140)</f>
        <v>0</v>
      </c>
      <c r="H139" s="84">
        <f>SUM(H140)</f>
        <v>0</v>
      </c>
      <c r="I139" s="96">
        <f t="shared" si="2"/>
        <v>80</v>
      </c>
      <c r="J139" s="5"/>
      <c r="K139" s="12"/>
    </row>
    <row r="140" spans="1:11" ht="12.75">
      <c r="A140" s="5"/>
      <c r="B140" s="81"/>
      <c r="C140" s="81"/>
      <c r="D140" s="82" t="s">
        <v>24</v>
      </c>
      <c r="E140" s="83" t="s">
        <v>107</v>
      </c>
      <c r="F140" s="85">
        <v>80</v>
      </c>
      <c r="G140" s="85"/>
      <c r="H140" s="85"/>
      <c r="I140" s="96">
        <f t="shared" si="2"/>
        <v>80</v>
      </c>
      <c r="J140" s="5"/>
      <c r="K140" s="12"/>
    </row>
    <row r="141" spans="1:11" ht="13.5" customHeight="1">
      <c r="A141" s="5"/>
      <c r="B141" s="167" t="s">
        <v>153</v>
      </c>
      <c r="C141" s="167" t="s">
        <v>156</v>
      </c>
      <c r="D141" s="168" t="s">
        <v>3</v>
      </c>
      <c r="E141" s="168" t="s">
        <v>2</v>
      </c>
      <c r="F141" s="171" t="s">
        <v>161</v>
      </c>
      <c r="G141" s="163" t="s">
        <v>162</v>
      </c>
      <c r="H141" s="163" t="s">
        <v>163</v>
      </c>
      <c r="I141" s="165" t="s">
        <v>164</v>
      </c>
      <c r="J141" s="5"/>
      <c r="K141" s="12"/>
    </row>
    <row r="142" spans="1:11" ht="12.75" customHeight="1">
      <c r="A142" s="5"/>
      <c r="B142" s="135"/>
      <c r="C142" s="135"/>
      <c r="D142" s="138"/>
      <c r="E142" s="138"/>
      <c r="F142" s="171"/>
      <c r="G142" s="163"/>
      <c r="H142" s="163"/>
      <c r="I142" s="165"/>
      <c r="J142" s="5"/>
      <c r="K142" s="12"/>
    </row>
    <row r="143" spans="1:11" ht="12.75">
      <c r="A143" s="5"/>
      <c r="B143" s="135"/>
      <c r="C143" s="135"/>
      <c r="D143" s="138"/>
      <c r="E143" s="138"/>
      <c r="F143" s="171"/>
      <c r="G143" s="163"/>
      <c r="H143" s="163"/>
      <c r="I143" s="165"/>
      <c r="J143" s="5"/>
      <c r="K143" s="12"/>
    </row>
    <row r="144" spans="1:11" ht="12.75">
      <c r="A144" s="5"/>
      <c r="B144" s="135"/>
      <c r="C144" s="135"/>
      <c r="D144" s="138"/>
      <c r="E144" s="138"/>
      <c r="F144" s="172"/>
      <c r="G144" s="164"/>
      <c r="H144" s="164"/>
      <c r="I144" s="166"/>
      <c r="J144" s="5"/>
      <c r="K144" s="12"/>
    </row>
    <row r="145" spans="1:11" s="4" customFormat="1" ht="9.75" customHeight="1" thickBot="1">
      <c r="A145" s="7"/>
      <c r="B145" s="37">
        <v>1</v>
      </c>
      <c r="C145" s="37">
        <v>2</v>
      </c>
      <c r="D145" s="37">
        <v>3</v>
      </c>
      <c r="E145" s="37">
        <v>4</v>
      </c>
      <c r="F145" s="87">
        <v>5</v>
      </c>
      <c r="G145" s="87">
        <v>6</v>
      </c>
      <c r="H145" s="87">
        <v>7</v>
      </c>
      <c r="I145" s="98">
        <v>8</v>
      </c>
      <c r="J145" s="7"/>
      <c r="K145" s="94"/>
    </row>
    <row r="146" spans="1:11" ht="13.5" thickTop="1">
      <c r="A146" s="5"/>
      <c r="B146" s="107">
        <v>852</v>
      </c>
      <c r="C146" s="108"/>
      <c r="D146" s="109"/>
      <c r="E146" s="114" t="s">
        <v>159</v>
      </c>
      <c r="F146" s="105">
        <f>F147+F150+F152+F155+F157+F164+F162</f>
        <v>2212994</v>
      </c>
      <c r="G146" s="105">
        <f>G147+G150+G152+G155+G157+G164+G162</f>
        <v>0</v>
      </c>
      <c r="H146" s="105">
        <f>H147+H150+H152+H155+H157</f>
        <v>0</v>
      </c>
      <c r="I146" s="106">
        <f aca="true" t="shared" si="3" ref="I146:I186">F146+G146-H146</f>
        <v>2212994</v>
      </c>
      <c r="J146" s="5"/>
      <c r="K146" s="12"/>
    </row>
    <row r="147" spans="1:11" ht="33.75">
      <c r="A147" s="5"/>
      <c r="B147" s="81">
        <v>852</v>
      </c>
      <c r="C147" s="81">
        <v>85212</v>
      </c>
      <c r="D147" s="82"/>
      <c r="E147" s="83" t="s">
        <v>121</v>
      </c>
      <c r="F147" s="84">
        <f>SUM(F148:F149)</f>
        <v>1952000</v>
      </c>
      <c r="G147" s="84">
        <f>SUM(G148:G149)</f>
        <v>0</v>
      </c>
      <c r="H147" s="84">
        <f>SUM(H148:H149)</f>
        <v>0</v>
      </c>
      <c r="I147" s="96">
        <f t="shared" si="3"/>
        <v>1952000</v>
      </c>
      <c r="J147" s="5"/>
      <c r="K147" s="12"/>
    </row>
    <row r="148" spans="1:11" ht="33.75">
      <c r="A148" s="5"/>
      <c r="B148" s="81"/>
      <c r="C148" s="81"/>
      <c r="D148" s="82">
        <v>2010</v>
      </c>
      <c r="E148" s="83" t="s">
        <v>122</v>
      </c>
      <c r="F148" s="85">
        <v>1952000</v>
      </c>
      <c r="G148" s="85"/>
      <c r="H148" s="85"/>
      <c r="I148" s="96">
        <f t="shared" si="3"/>
        <v>1952000</v>
      </c>
      <c r="J148" s="5"/>
      <c r="K148" s="12"/>
    </row>
    <row r="149" spans="1:11" ht="33.75">
      <c r="A149" s="5"/>
      <c r="B149" s="81"/>
      <c r="C149" s="81"/>
      <c r="D149" s="82">
        <v>6310</v>
      </c>
      <c r="E149" s="83" t="s">
        <v>123</v>
      </c>
      <c r="F149" s="85">
        <v>0</v>
      </c>
      <c r="G149" s="85"/>
      <c r="H149" s="85"/>
      <c r="I149" s="96">
        <f t="shared" si="3"/>
        <v>0</v>
      </c>
      <c r="J149" s="5"/>
      <c r="K149" s="12"/>
    </row>
    <row r="150" spans="1:11" ht="33.75">
      <c r="A150" s="5"/>
      <c r="B150" s="81">
        <v>852</v>
      </c>
      <c r="C150" s="81">
        <v>85213</v>
      </c>
      <c r="D150" s="82"/>
      <c r="E150" s="83" t="s">
        <v>124</v>
      </c>
      <c r="F150" s="84">
        <f>SUM(F151)</f>
        <v>8800</v>
      </c>
      <c r="G150" s="84">
        <f>SUM(G151)</f>
        <v>0</v>
      </c>
      <c r="H150" s="84">
        <f>SUM(H151)</f>
        <v>0</v>
      </c>
      <c r="I150" s="96">
        <f t="shared" si="3"/>
        <v>8800</v>
      </c>
      <c r="J150" s="5"/>
      <c r="K150" s="12"/>
    </row>
    <row r="151" spans="1:11" ht="45">
      <c r="A151" s="5"/>
      <c r="B151" s="81"/>
      <c r="C151" s="81"/>
      <c r="D151" s="82">
        <v>2010</v>
      </c>
      <c r="E151" s="83" t="s">
        <v>40</v>
      </c>
      <c r="F151" s="85">
        <v>8800</v>
      </c>
      <c r="G151" s="85"/>
      <c r="H151" s="85"/>
      <c r="I151" s="96">
        <f t="shared" si="3"/>
        <v>8800</v>
      </c>
      <c r="J151" s="5"/>
      <c r="K151" s="12"/>
    </row>
    <row r="152" spans="1:11" ht="22.5">
      <c r="A152" s="5"/>
      <c r="B152" s="81">
        <v>852</v>
      </c>
      <c r="C152" s="81">
        <v>85214</v>
      </c>
      <c r="D152" s="82"/>
      <c r="E152" s="83" t="s">
        <v>177</v>
      </c>
      <c r="F152" s="84">
        <f>SUM(F153:F154)</f>
        <v>82000</v>
      </c>
      <c r="G152" s="84">
        <f>SUM(G153:G154)</f>
        <v>0</v>
      </c>
      <c r="H152" s="84">
        <f>SUM(H153:H154)</f>
        <v>0</v>
      </c>
      <c r="I152" s="96">
        <f t="shared" si="3"/>
        <v>82000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76000</v>
      </c>
      <c r="G153" s="85"/>
      <c r="H153" s="85"/>
      <c r="I153" s="96">
        <f t="shared" si="3"/>
        <v>76000</v>
      </c>
      <c r="J153" s="5"/>
      <c r="K153" s="12"/>
    </row>
    <row r="154" spans="1:11" ht="22.5">
      <c r="A154" s="5"/>
      <c r="B154" s="81"/>
      <c r="C154" s="81"/>
      <c r="D154" s="82">
        <v>2030</v>
      </c>
      <c r="E154" s="83" t="s">
        <v>113</v>
      </c>
      <c r="F154" s="85">
        <v>6000</v>
      </c>
      <c r="G154" s="85"/>
      <c r="H154" s="85"/>
      <c r="I154" s="96">
        <f t="shared" si="3"/>
        <v>6000</v>
      </c>
      <c r="J154" s="5"/>
      <c r="K154" s="12"/>
    </row>
    <row r="155" spans="1:11" ht="12.75">
      <c r="A155" s="5"/>
      <c r="B155" s="81">
        <v>852</v>
      </c>
      <c r="C155" s="81">
        <v>85216</v>
      </c>
      <c r="D155" s="82"/>
      <c r="E155" s="83" t="s">
        <v>126</v>
      </c>
      <c r="F155" s="84">
        <f>SUM(F156)</f>
        <v>0</v>
      </c>
      <c r="G155" s="84">
        <f>SUM(G156)</f>
        <v>0</v>
      </c>
      <c r="H155" s="84">
        <f>SUM(H156)</f>
        <v>0</v>
      </c>
      <c r="I155" s="96">
        <f t="shared" si="3"/>
        <v>0</v>
      </c>
      <c r="J155" s="5"/>
      <c r="K155" s="12"/>
    </row>
    <row r="156" spans="1:11" ht="45">
      <c r="A156" s="5"/>
      <c r="B156" s="81"/>
      <c r="C156" s="81"/>
      <c r="D156" s="82">
        <v>2010</v>
      </c>
      <c r="E156" s="83" t="s">
        <v>40</v>
      </c>
      <c r="F156" s="85"/>
      <c r="G156" s="85"/>
      <c r="H156" s="85"/>
      <c r="I156" s="96">
        <f t="shared" si="3"/>
        <v>0</v>
      </c>
      <c r="J156" s="5"/>
      <c r="K156" s="12"/>
    </row>
    <row r="157" spans="1:11" ht="12.75">
      <c r="A157" s="5"/>
      <c r="B157" s="81">
        <v>852</v>
      </c>
      <c r="C157" s="81">
        <v>85219</v>
      </c>
      <c r="D157" s="82"/>
      <c r="E157" s="83" t="s">
        <v>127</v>
      </c>
      <c r="F157" s="84">
        <f>SUM(F158:F161)</f>
        <v>98160</v>
      </c>
      <c r="G157" s="123">
        <f>SUM(G158:G161)</f>
        <v>0</v>
      </c>
      <c r="H157" s="84">
        <f>SUM(H159:H161)</f>
        <v>0</v>
      </c>
      <c r="I157" s="96">
        <f t="shared" si="3"/>
        <v>98160</v>
      </c>
      <c r="J157" s="5"/>
      <c r="K157" s="12"/>
    </row>
    <row r="158" spans="1:11" ht="12.75">
      <c r="A158" s="5"/>
      <c r="B158" s="81"/>
      <c r="C158" s="81"/>
      <c r="D158" s="86" t="s">
        <v>44</v>
      </c>
      <c r="E158" s="83" t="s">
        <v>115</v>
      </c>
      <c r="F158" s="85">
        <v>2900</v>
      </c>
      <c r="G158" s="120"/>
      <c r="H158" s="85"/>
      <c r="I158" s="96">
        <f t="shared" si="3"/>
        <v>2900</v>
      </c>
      <c r="J158" s="5"/>
      <c r="K158" s="12"/>
    </row>
    <row r="159" spans="1:11" ht="12.75">
      <c r="A159" s="5"/>
      <c r="B159" s="81"/>
      <c r="C159" s="81"/>
      <c r="D159" s="82" t="s">
        <v>24</v>
      </c>
      <c r="E159" s="83" t="s">
        <v>107</v>
      </c>
      <c r="F159" s="85">
        <v>260</v>
      </c>
      <c r="G159" s="85"/>
      <c r="H159" s="85"/>
      <c r="I159" s="96">
        <f t="shared" si="3"/>
        <v>260</v>
      </c>
      <c r="J159" s="5"/>
      <c r="K159" s="12"/>
    </row>
    <row r="160" spans="1:11" ht="45">
      <c r="A160" s="5"/>
      <c r="B160" s="81"/>
      <c r="C160" s="81"/>
      <c r="D160" s="82">
        <v>2010</v>
      </c>
      <c r="E160" s="83" t="s">
        <v>40</v>
      </c>
      <c r="F160" s="85">
        <v>0</v>
      </c>
      <c r="G160" s="85"/>
      <c r="H160" s="85"/>
      <c r="I160" s="96">
        <f t="shared" si="3"/>
        <v>0</v>
      </c>
      <c r="J160" s="5"/>
      <c r="K160" s="12"/>
    </row>
    <row r="161" spans="1:11" ht="22.5">
      <c r="A161" s="5"/>
      <c r="B161" s="81"/>
      <c r="C161" s="81"/>
      <c r="D161" s="82">
        <v>2030</v>
      </c>
      <c r="E161" s="83" t="s">
        <v>113</v>
      </c>
      <c r="F161" s="85">
        <v>95000</v>
      </c>
      <c r="G161" s="85"/>
      <c r="H161" s="85"/>
      <c r="I161" s="96">
        <f t="shared" si="3"/>
        <v>95000</v>
      </c>
      <c r="J161" s="5"/>
      <c r="K161" s="12"/>
    </row>
    <row r="162" spans="1:11" ht="22.5">
      <c r="A162" s="5"/>
      <c r="B162" s="81">
        <v>852</v>
      </c>
      <c r="C162" s="81">
        <v>85228</v>
      </c>
      <c r="D162" s="82"/>
      <c r="E162" s="83" t="s">
        <v>181</v>
      </c>
      <c r="F162" s="85">
        <f>F163</f>
        <v>5440</v>
      </c>
      <c r="G162" s="85">
        <f>G163</f>
        <v>0</v>
      </c>
      <c r="H162" s="85">
        <f>H163</f>
        <v>0</v>
      </c>
      <c r="I162" s="96">
        <f t="shared" si="3"/>
        <v>5440</v>
      </c>
      <c r="J162" s="5"/>
      <c r="K162" s="12"/>
    </row>
    <row r="163" spans="1:11" ht="45">
      <c r="A163" s="5"/>
      <c r="B163" s="81"/>
      <c r="C163" s="81"/>
      <c r="D163" s="82">
        <v>2010</v>
      </c>
      <c r="E163" s="83" t="s">
        <v>40</v>
      </c>
      <c r="F163" s="85">
        <v>5440</v>
      </c>
      <c r="G163" s="85"/>
      <c r="H163" s="85"/>
      <c r="I163" s="96">
        <f t="shared" si="3"/>
        <v>5440</v>
      </c>
      <c r="J163" s="5"/>
      <c r="K163" s="12"/>
    </row>
    <row r="164" spans="1:11" ht="12.75">
      <c r="A164" s="5"/>
      <c r="B164" s="81">
        <v>852</v>
      </c>
      <c r="C164" s="81">
        <v>85295</v>
      </c>
      <c r="D164" s="82"/>
      <c r="E164" s="83" t="s">
        <v>14</v>
      </c>
      <c r="F164" s="84">
        <f>SUM(F165:F166)</f>
        <v>66594</v>
      </c>
      <c r="G164" s="84">
        <f>SUM(G165:G166)</f>
        <v>0</v>
      </c>
      <c r="H164" s="84">
        <f>SUM(H165:H166)</f>
        <v>0</v>
      </c>
      <c r="I164" s="96">
        <f aca="true" t="shared" si="4" ref="I164:I169">F164+G164-H164</f>
        <v>66594</v>
      </c>
      <c r="J164" s="5"/>
      <c r="K164" s="12"/>
    </row>
    <row r="165" spans="1:11" ht="12.75">
      <c r="A165" s="5"/>
      <c r="B165" s="81"/>
      <c r="C165" s="81"/>
      <c r="D165" s="86" t="s">
        <v>26</v>
      </c>
      <c r="E165" s="83" t="s">
        <v>178</v>
      </c>
      <c r="F165" s="85">
        <v>594</v>
      </c>
      <c r="G165" s="85"/>
      <c r="H165" s="85"/>
      <c r="I165" s="96">
        <f t="shared" si="4"/>
        <v>594</v>
      </c>
      <c r="J165" s="5"/>
      <c r="K165" s="12"/>
    </row>
    <row r="166" spans="1:11" ht="22.5">
      <c r="A166" s="5"/>
      <c r="B166" s="81"/>
      <c r="C166" s="81"/>
      <c r="D166" s="82">
        <v>2030</v>
      </c>
      <c r="E166" s="83" t="s">
        <v>113</v>
      </c>
      <c r="F166" s="85">
        <v>66000</v>
      </c>
      <c r="G166" s="85"/>
      <c r="H166" s="85"/>
      <c r="I166" s="96">
        <f t="shared" si="4"/>
        <v>66000</v>
      </c>
      <c r="J166" s="5"/>
      <c r="K166" s="12"/>
    </row>
    <row r="167" spans="1:11" ht="12.75">
      <c r="A167" s="5"/>
      <c r="B167" s="107">
        <v>854</v>
      </c>
      <c r="C167" s="108"/>
      <c r="D167" s="108"/>
      <c r="E167" s="114" t="s">
        <v>168</v>
      </c>
      <c r="F167" s="124">
        <f>F168</f>
        <v>2853</v>
      </c>
      <c r="G167" s="124">
        <f>G168</f>
        <v>0</v>
      </c>
      <c r="H167" s="105">
        <f>SUM(H170+H172)</f>
        <v>0</v>
      </c>
      <c r="I167" s="106">
        <f t="shared" si="4"/>
        <v>2853</v>
      </c>
      <c r="J167" s="5"/>
      <c r="K167" s="12"/>
    </row>
    <row r="168" spans="1:11" ht="12.75">
      <c r="A168" s="5"/>
      <c r="B168" s="81"/>
      <c r="C168" s="81">
        <v>85415</v>
      </c>
      <c r="D168" s="82"/>
      <c r="E168" s="83" t="s">
        <v>169</v>
      </c>
      <c r="F168" s="84">
        <f>F169</f>
        <v>2853</v>
      </c>
      <c r="G168" s="84"/>
      <c r="H168" s="84">
        <f>SUM(H169:H170)</f>
        <v>0</v>
      </c>
      <c r="I168" s="96">
        <f t="shared" si="4"/>
        <v>2853</v>
      </c>
      <c r="J168" s="5"/>
      <c r="K168" s="12"/>
    </row>
    <row r="169" spans="1:11" ht="22.5">
      <c r="A169" s="5"/>
      <c r="B169" s="81"/>
      <c r="C169" s="81"/>
      <c r="D169" s="82">
        <v>2030</v>
      </c>
      <c r="E169" s="83" t="s">
        <v>113</v>
      </c>
      <c r="F169" s="85">
        <v>2853</v>
      </c>
      <c r="G169" s="85"/>
      <c r="H169" s="85"/>
      <c r="I169" s="96">
        <f t="shared" si="4"/>
        <v>2853</v>
      </c>
      <c r="J169" s="5"/>
      <c r="K169" s="12"/>
    </row>
    <row r="170" spans="1:11" ht="22.5">
      <c r="A170" s="5"/>
      <c r="B170" s="107">
        <v>900</v>
      </c>
      <c r="C170" s="108"/>
      <c r="D170" s="108"/>
      <c r="E170" s="114" t="s">
        <v>128</v>
      </c>
      <c r="F170" s="105">
        <f>SUM(F171+F173)</f>
        <v>18650</v>
      </c>
      <c r="G170" s="105">
        <f>SUM(G171+G173)</f>
        <v>0</v>
      </c>
      <c r="H170" s="105">
        <f>SUM(H171+H173)</f>
        <v>0</v>
      </c>
      <c r="I170" s="106">
        <f t="shared" si="3"/>
        <v>18650</v>
      </c>
      <c r="J170" s="5"/>
      <c r="K170" s="12"/>
    </row>
    <row r="171" spans="1:11" ht="12.75">
      <c r="A171" s="5"/>
      <c r="B171" s="81">
        <v>900</v>
      </c>
      <c r="C171" s="81">
        <v>90015</v>
      </c>
      <c r="D171" s="81"/>
      <c r="E171" s="83" t="s">
        <v>129</v>
      </c>
      <c r="F171" s="84">
        <f>SUM(F172)</f>
        <v>18650</v>
      </c>
      <c r="G171" s="84">
        <f>SUM(G172)</f>
        <v>0</v>
      </c>
      <c r="H171" s="84">
        <f>SUM(H172)</f>
        <v>0</v>
      </c>
      <c r="I171" s="96">
        <f t="shared" si="3"/>
        <v>18650</v>
      </c>
      <c r="J171" s="5"/>
      <c r="K171" s="12"/>
    </row>
    <row r="172" spans="1:11" ht="12.75">
      <c r="A172" s="5"/>
      <c r="B172" s="81"/>
      <c r="C172" s="81"/>
      <c r="D172" s="86" t="s">
        <v>26</v>
      </c>
      <c r="E172" s="83" t="s">
        <v>178</v>
      </c>
      <c r="F172" s="85">
        <v>18650</v>
      </c>
      <c r="G172" s="85"/>
      <c r="H172" s="85"/>
      <c r="I172" s="96">
        <f t="shared" si="3"/>
        <v>18650</v>
      </c>
      <c r="J172" s="5"/>
      <c r="K172" s="12"/>
    </row>
    <row r="173" spans="1:11" ht="12.75">
      <c r="A173" s="5"/>
      <c r="B173" s="81"/>
      <c r="C173" s="81">
        <v>90095</v>
      </c>
      <c r="D173" s="82"/>
      <c r="E173" s="83" t="s">
        <v>14</v>
      </c>
      <c r="F173" s="84">
        <f>SUM(F174)</f>
        <v>0</v>
      </c>
      <c r="G173" s="84">
        <f>SUM(G174)</f>
        <v>0</v>
      </c>
      <c r="H173" s="84">
        <f>SUM(H174)</f>
        <v>0</v>
      </c>
      <c r="I173" s="96">
        <f t="shared" si="3"/>
        <v>0</v>
      </c>
      <c r="J173" s="5"/>
      <c r="K173" s="12"/>
    </row>
    <row r="174" spans="1:11" ht="22.5">
      <c r="A174" s="5"/>
      <c r="B174" s="81"/>
      <c r="C174" s="81"/>
      <c r="D174" s="82" t="s">
        <v>130</v>
      </c>
      <c r="E174" s="83" t="s">
        <v>131</v>
      </c>
      <c r="F174" s="85"/>
      <c r="G174" s="85"/>
      <c r="H174" s="85"/>
      <c r="I174" s="96">
        <f t="shared" si="3"/>
        <v>0</v>
      </c>
      <c r="J174" s="5"/>
      <c r="K174" s="12"/>
    </row>
    <row r="175" spans="1:11" ht="12.75">
      <c r="A175" s="5"/>
      <c r="B175" s="107">
        <v>921</v>
      </c>
      <c r="C175" s="108"/>
      <c r="D175" s="108"/>
      <c r="E175" s="110" t="s">
        <v>132</v>
      </c>
      <c r="F175" s="105">
        <f>F176+F179</f>
        <v>8074</v>
      </c>
      <c r="G175" s="105">
        <f>G176+G179</f>
        <v>0</v>
      </c>
      <c r="H175" s="105">
        <f>H176+H179</f>
        <v>0</v>
      </c>
      <c r="I175" s="106">
        <f t="shared" si="3"/>
        <v>8074</v>
      </c>
      <c r="J175" s="5"/>
      <c r="K175" s="12"/>
    </row>
    <row r="176" spans="1:11" ht="12.75">
      <c r="A176" s="5"/>
      <c r="B176" s="81">
        <v>921</v>
      </c>
      <c r="C176" s="81">
        <v>92116</v>
      </c>
      <c r="D176" s="81"/>
      <c r="E176" s="83" t="s">
        <v>133</v>
      </c>
      <c r="F176" s="84">
        <f>SUM(F177:F178)</f>
        <v>0</v>
      </c>
      <c r="G176" s="84">
        <f>SUM(G177:G178)</f>
        <v>0</v>
      </c>
      <c r="H176" s="84">
        <f>SUM(H177:H178)</f>
        <v>0</v>
      </c>
      <c r="I176" s="96">
        <f t="shared" si="3"/>
        <v>0</v>
      </c>
      <c r="J176" s="5"/>
      <c r="K176" s="12"/>
    </row>
    <row r="177" spans="1:11" ht="12.75">
      <c r="A177" s="5"/>
      <c r="B177" s="81"/>
      <c r="C177" s="81"/>
      <c r="D177" s="82" t="s">
        <v>24</v>
      </c>
      <c r="E177" s="83" t="s">
        <v>25</v>
      </c>
      <c r="F177" s="85"/>
      <c r="G177" s="85"/>
      <c r="H177" s="85"/>
      <c r="I177" s="96">
        <f t="shared" si="3"/>
        <v>0</v>
      </c>
      <c r="J177" s="5"/>
      <c r="K177" s="12"/>
    </row>
    <row r="178" spans="1:11" ht="45">
      <c r="A178" s="5"/>
      <c r="B178" s="81"/>
      <c r="C178" s="81"/>
      <c r="D178" s="82">
        <v>2020</v>
      </c>
      <c r="E178" s="83" t="s">
        <v>134</v>
      </c>
      <c r="F178" s="85"/>
      <c r="G178" s="85"/>
      <c r="H178" s="85"/>
      <c r="I178" s="96">
        <f t="shared" si="3"/>
        <v>0</v>
      </c>
      <c r="J178" s="5"/>
      <c r="K178" s="12"/>
    </row>
    <row r="179" spans="1:11" ht="12.75">
      <c r="A179" s="5"/>
      <c r="B179" s="81">
        <v>921</v>
      </c>
      <c r="C179" s="81">
        <v>92195</v>
      </c>
      <c r="D179" s="81"/>
      <c r="E179" s="83" t="s">
        <v>14</v>
      </c>
      <c r="F179" s="84">
        <f>SUM(F180:F182)</f>
        <v>8074</v>
      </c>
      <c r="G179" s="84">
        <f>SUM(G180:G182)</f>
        <v>0</v>
      </c>
      <c r="H179" s="84">
        <f>SUM(H180:H182)</f>
        <v>0</v>
      </c>
      <c r="I179" s="96">
        <f t="shared" si="3"/>
        <v>8074</v>
      </c>
      <c r="J179" s="5"/>
      <c r="K179" s="12"/>
    </row>
    <row r="180" spans="1:11" ht="21" customHeight="1">
      <c r="A180" s="5"/>
      <c r="B180" s="81"/>
      <c r="C180" s="81"/>
      <c r="D180" s="81" t="s">
        <v>44</v>
      </c>
      <c r="E180" s="83" t="s">
        <v>135</v>
      </c>
      <c r="F180" s="85">
        <v>3600</v>
      </c>
      <c r="G180" s="85"/>
      <c r="H180" s="85"/>
      <c r="I180" s="96">
        <f t="shared" si="3"/>
        <v>3600</v>
      </c>
      <c r="J180" s="5"/>
      <c r="K180" s="12"/>
    </row>
    <row r="181" spans="1:11" ht="17.25" customHeight="1">
      <c r="A181" s="5"/>
      <c r="B181" s="22"/>
      <c r="C181" s="81"/>
      <c r="D181" s="122" t="s">
        <v>26</v>
      </c>
      <c r="E181" s="83" t="s">
        <v>112</v>
      </c>
      <c r="F181" s="85">
        <v>1603</v>
      </c>
      <c r="G181" s="85"/>
      <c r="H181" s="85"/>
      <c r="I181" s="96">
        <f t="shared" si="3"/>
        <v>1603</v>
      </c>
      <c r="J181" s="5"/>
      <c r="K181" s="12"/>
    </row>
    <row r="182" spans="1:11" ht="32.25" customHeight="1">
      <c r="A182" s="5"/>
      <c r="B182" s="22"/>
      <c r="C182" s="81"/>
      <c r="D182" s="81">
        <v>2910</v>
      </c>
      <c r="E182" s="83" t="s">
        <v>179</v>
      </c>
      <c r="F182" s="85">
        <v>2871</v>
      </c>
      <c r="G182" s="85"/>
      <c r="H182" s="85"/>
      <c r="I182" s="96">
        <f t="shared" si="3"/>
        <v>2871</v>
      </c>
      <c r="J182" s="5"/>
      <c r="K182" s="12"/>
    </row>
    <row r="183" spans="1:11" ht="12.75">
      <c r="A183" s="5"/>
      <c r="B183" s="107">
        <v>926</v>
      </c>
      <c r="C183" s="108"/>
      <c r="D183" s="108"/>
      <c r="E183" s="115" t="s">
        <v>160</v>
      </c>
      <c r="F183" s="105">
        <f>(F184)</f>
        <v>0</v>
      </c>
      <c r="G183" s="105">
        <f>(G184)</f>
        <v>0</v>
      </c>
      <c r="H183" s="105">
        <f>(H184)</f>
        <v>0</v>
      </c>
      <c r="I183" s="106">
        <f t="shared" si="3"/>
        <v>0</v>
      </c>
      <c r="J183" s="5"/>
      <c r="K183" s="12"/>
    </row>
    <row r="184" spans="1:11" ht="12.75">
      <c r="A184" s="5"/>
      <c r="B184" s="81">
        <v>926</v>
      </c>
      <c r="C184" s="81">
        <v>92601</v>
      </c>
      <c r="D184" s="81"/>
      <c r="E184" s="83" t="s">
        <v>136</v>
      </c>
      <c r="F184" s="84">
        <f>SUM(F185)</f>
        <v>0</v>
      </c>
      <c r="G184" s="84">
        <f>SUM(G185)</f>
        <v>0</v>
      </c>
      <c r="H184" s="84">
        <f>SUM(H185)</f>
        <v>0</v>
      </c>
      <c r="I184" s="96">
        <f t="shared" si="3"/>
        <v>0</v>
      </c>
      <c r="J184" s="5"/>
      <c r="K184" s="12"/>
    </row>
    <row r="185" spans="1:11" ht="45">
      <c r="A185" s="5"/>
      <c r="B185" s="81"/>
      <c r="C185" s="81"/>
      <c r="D185" s="82" t="s">
        <v>22</v>
      </c>
      <c r="E185" s="83" t="s">
        <v>137</v>
      </c>
      <c r="F185" s="85"/>
      <c r="G185" s="85"/>
      <c r="H185" s="85"/>
      <c r="I185" s="96">
        <f t="shared" si="3"/>
        <v>0</v>
      </c>
      <c r="J185" s="5"/>
      <c r="K185" s="12"/>
    </row>
    <row r="186" spans="1:11" ht="15.75">
      <c r="A186" s="5"/>
      <c r="B186" s="61" t="s">
        <v>138</v>
      </c>
      <c r="C186" s="62"/>
      <c r="D186" s="62"/>
      <c r="E186" s="63" t="s">
        <v>139</v>
      </c>
      <c r="F186" s="116">
        <f>(F12+F19+F22+F37+F56+F63+F66+F69+F112+F121+F146+F170+F175+F183+F167)</f>
        <v>44439609</v>
      </c>
      <c r="G186" s="119">
        <f>(G12+G22+G37+G56+G63+G66+G69+G112+G121+G146+G170+G175+G183+G167+G19)</f>
        <v>13515362</v>
      </c>
      <c r="H186" s="116">
        <f>(H12+H22+H37+H56+H63+H66+H69+H112+H121+H146+H164+H170+H175+H183)</f>
        <v>0</v>
      </c>
      <c r="I186" s="117">
        <f t="shared" si="3"/>
        <v>57954971</v>
      </c>
      <c r="J186" s="5"/>
      <c r="K186" s="12"/>
    </row>
    <row r="187" spans="1:11" ht="12.75">
      <c r="A187" s="5"/>
      <c r="B187" s="16"/>
      <c r="C187" s="16"/>
      <c r="D187" s="16"/>
      <c r="E187" s="9"/>
      <c r="F187" s="50"/>
      <c r="G187" s="50"/>
      <c r="H187" s="50"/>
      <c r="I187" s="99">
        <f>IF(G187=0,"",G187/F187)</f>
      </c>
      <c r="J187" s="5"/>
      <c r="K187" s="12"/>
    </row>
    <row r="188" spans="1:11" ht="40.5" customHeight="1">
      <c r="A188" s="5"/>
      <c r="B188" s="60" t="s">
        <v>140</v>
      </c>
      <c r="C188" s="136" t="s">
        <v>141</v>
      </c>
      <c r="D188" s="136"/>
      <c r="E188" s="136"/>
      <c r="F188" s="93">
        <f>F190+F191+F192+F189</f>
        <v>26084012</v>
      </c>
      <c r="G188" s="93">
        <f>G190+G191+G192+G189</f>
        <v>597562</v>
      </c>
      <c r="H188" s="93">
        <f>H190+H191+H192+H189</f>
        <v>0</v>
      </c>
      <c r="I188" s="100">
        <f aca="true" t="shared" si="5" ref="I188:I196">F188+G188-H188</f>
        <v>26681574</v>
      </c>
      <c r="J188" s="5"/>
      <c r="K188" s="12"/>
    </row>
    <row r="189" spans="1:11" ht="51">
      <c r="A189" s="5"/>
      <c r="B189" s="81"/>
      <c r="C189" s="81"/>
      <c r="D189" s="82">
        <v>903</v>
      </c>
      <c r="E189" s="89" t="s">
        <v>142</v>
      </c>
      <c r="F189" s="85">
        <v>16412861</v>
      </c>
      <c r="G189" s="85">
        <v>597562</v>
      </c>
      <c r="H189" s="85"/>
      <c r="I189" s="96">
        <f t="shared" si="5"/>
        <v>17010423</v>
      </c>
      <c r="J189" s="5"/>
      <c r="K189" s="12"/>
    </row>
    <row r="190" spans="1:11" ht="63.75">
      <c r="A190" s="5"/>
      <c r="B190" s="18"/>
      <c r="C190" s="81"/>
      <c r="D190" s="82">
        <v>955</v>
      </c>
      <c r="E190" s="89" t="s">
        <v>143</v>
      </c>
      <c r="F190" s="85">
        <v>200000</v>
      </c>
      <c r="G190" s="85"/>
      <c r="H190" s="85"/>
      <c r="I190" s="96">
        <f t="shared" si="5"/>
        <v>200000</v>
      </c>
      <c r="J190" s="5"/>
      <c r="K190" s="12"/>
    </row>
    <row r="191" spans="1:11" ht="12.75">
      <c r="A191" s="5"/>
      <c r="B191" s="18"/>
      <c r="C191" s="81"/>
      <c r="D191" s="82">
        <v>957</v>
      </c>
      <c r="E191" s="89" t="s">
        <v>144</v>
      </c>
      <c r="F191" s="85">
        <v>8471151</v>
      </c>
      <c r="G191" s="85"/>
      <c r="H191" s="85"/>
      <c r="I191" s="96">
        <f t="shared" si="5"/>
        <v>8471151</v>
      </c>
      <c r="J191" s="5"/>
      <c r="K191" s="12"/>
    </row>
    <row r="192" spans="1:11" ht="25.5">
      <c r="A192" s="5"/>
      <c r="B192" s="18"/>
      <c r="C192" s="81"/>
      <c r="D192" s="82">
        <v>952</v>
      </c>
      <c r="E192" s="89" t="s">
        <v>145</v>
      </c>
      <c r="F192" s="84">
        <f>SUM(F194:F195)</f>
        <v>1000000</v>
      </c>
      <c r="G192" s="84">
        <f>SUM(G194:G195)</f>
        <v>0</v>
      </c>
      <c r="H192" s="84">
        <f>SUM(H194:H195)</f>
        <v>0</v>
      </c>
      <c r="I192" s="96">
        <f t="shared" si="5"/>
        <v>1000000</v>
      </c>
      <c r="J192" s="5"/>
      <c r="K192" s="12"/>
    </row>
    <row r="193" spans="1:11" ht="12.75">
      <c r="A193" s="5"/>
      <c r="B193" s="18"/>
      <c r="C193" s="81"/>
      <c r="D193" s="81"/>
      <c r="E193" s="90" t="s">
        <v>0</v>
      </c>
      <c r="F193" s="84"/>
      <c r="G193" s="84"/>
      <c r="H193" s="84"/>
      <c r="I193" s="96">
        <f t="shared" si="5"/>
        <v>0</v>
      </c>
      <c r="J193" s="5"/>
      <c r="K193" s="12"/>
    </row>
    <row r="194" spans="1:11" ht="12.75">
      <c r="A194" s="5"/>
      <c r="B194" s="18"/>
      <c r="C194" s="81" t="s">
        <v>10</v>
      </c>
      <c r="D194" s="81"/>
      <c r="E194" s="91" t="s">
        <v>146</v>
      </c>
      <c r="F194" s="85">
        <v>1000000</v>
      </c>
      <c r="G194" s="85"/>
      <c r="H194" s="85"/>
      <c r="I194" s="96">
        <f t="shared" si="5"/>
        <v>1000000</v>
      </c>
      <c r="J194" s="5"/>
      <c r="K194" s="12"/>
    </row>
    <row r="195" spans="1:11" ht="12.75">
      <c r="A195" s="5"/>
      <c r="B195" s="22"/>
      <c r="C195" s="81"/>
      <c r="D195" s="81"/>
      <c r="E195" s="92"/>
      <c r="F195" s="85"/>
      <c r="G195" s="85"/>
      <c r="H195" s="85"/>
      <c r="I195" s="96">
        <f t="shared" si="5"/>
        <v>0</v>
      </c>
      <c r="J195" s="5"/>
      <c r="K195" s="12"/>
    </row>
    <row r="196" spans="1:11" ht="15.75">
      <c r="A196" s="5"/>
      <c r="B196" s="60" t="s">
        <v>147</v>
      </c>
      <c r="C196" s="137" t="s">
        <v>148</v>
      </c>
      <c r="D196" s="137"/>
      <c r="E196" s="137"/>
      <c r="F196" s="101">
        <f>F186+F188</f>
        <v>70523621</v>
      </c>
      <c r="G196" s="101">
        <f>G186+G188</f>
        <v>14112924</v>
      </c>
      <c r="H196" s="101">
        <f>H186+H188</f>
        <v>0</v>
      </c>
      <c r="I196" s="118">
        <f t="shared" si="5"/>
        <v>84636545</v>
      </c>
      <c r="J196" s="5"/>
      <c r="K196" s="12"/>
    </row>
    <row r="197" spans="1:11" ht="12.75">
      <c r="A197" s="5"/>
      <c r="B197" s="8" t="s">
        <v>149</v>
      </c>
      <c r="C197" s="8"/>
      <c r="D197" s="8"/>
      <c r="E197" s="5"/>
      <c r="F197" s="5"/>
      <c r="G197" s="5"/>
      <c r="H197" s="5"/>
      <c r="I197" s="5"/>
      <c r="J197" s="5"/>
      <c r="K197" s="12"/>
    </row>
    <row r="198" spans="1:11" ht="12.75">
      <c r="A198" s="5"/>
      <c r="B198" s="8"/>
      <c r="C198" s="8"/>
      <c r="D198" s="8"/>
      <c r="E198" s="5"/>
      <c r="F198" s="5"/>
      <c r="G198" s="5"/>
      <c r="H198" s="5"/>
      <c r="I198" s="5"/>
      <c r="J198" s="5"/>
      <c r="K198" s="12"/>
    </row>
    <row r="199" spans="3:9" ht="12.75">
      <c r="C199" s="2"/>
      <c r="D199" s="2"/>
      <c r="E199"/>
      <c r="F199"/>
      <c r="I199"/>
    </row>
    <row r="200" spans="3:9" ht="12.75">
      <c r="C200" s="2"/>
      <c r="D200" s="2"/>
      <c r="E200"/>
      <c r="F200"/>
      <c r="I200"/>
    </row>
    <row r="201" spans="3:9" ht="12.75">
      <c r="C201" s="2"/>
      <c r="D201" s="2"/>
      <c r="E201"/>
      <c r="F201"/>
      <c r="I201"/>
    </row>
    <row r="202" spans="3:9" ht="12.75">
      <c r="C202" s="2"/>
      <c r="D202" s="2"/>
      <c r="E202"/>
      <c r="F202"/>
      <c r="I202"/>
    </row>
    <row r="203" spans="3:9" ht="12.75">
      <c r="C203" s="2"/>
      <c r="D203" s="2"/>
      <c r="E203"/>
      <c r="F203"/>
      <c r="I203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</sheetData>
  <mergeCells count="40">
    <mergeCell ref="C188:E188"/>
    <mergeCell ref="C196:E196"/>
    <mergeCell ref="F7:F10"/>
    <mergeCell ref="G7:G10"/>
    <mergeCell ref="F51:F54"/>
    <mergeCell ref="G51:G54"/>
    <mergeCell ref="F88:F91"/>
    <mergeCell ref="G88:G91"/>
    <mergeCell ref="H141:H144"/>
    <mergeCell ref="F141:F144"/>
    <mergeCell ref="G141:G144"/>
    <mergeCell ref="I141:I144"/>
    <mergeCell ref="B141:B144"/>
    <mergeCell ref="C141:C144"/>
    <mergeCell ref="D141:D144"/>
    <mergeCell ref="E141:E144"/>
    <mergeCell ref="H88:H91"/>
    <mergeCell ref="I88:I91"/>
    <mergeCell ref="B88:B91"/>
    <mergeCell ref="C88:C91"/>
    <mergeCell ref="D88:D91"/>
    <mergeCell ref="E88:E91"/>
    <mergeCell ref="H51:H54"/>
    <mergeCell ref="I51:I54"/>
    <mergeCell ref="B51:B54"/>
    <mergeCell ref="C51:C54"/>
    <mergeCell ref="D51:D54"/>
    <mergeCell ref="E51:E54"/>
    <mergeCell ref="H7:H10"/>
    <mergeCell ref="I7:I10"/>
    <mergeCell ref="B7:B10"/>
    <mergeCell ref="C7:C10"/>
    <mergeCell ref="D7:D10"/>
    <mergeCell ref="E7:E10"/>
    <mergeCell ref="I1:J1"/>
    <mergeCell ref="I2:J2"/>
    <mergeCell ref="C4:F5"/>
    <mergeCell ref="G4:G5"/>
    <mergeCell ref="H4:J5"/>
    <mergeCell ref="F3:J3"/>
  </mergeCells>
  <printOptions horizontalCentered="1"/>
  <pageMargins left="0.3937007874015748" right="0.31496062992125984" top="0.984251968503937" bottom="0.984251968503937" header="0.5118110236220472" footer="0.5118110236220472"/>
  <pageSetup blackAndWhite="1" horizontalDpi="300" verticalDpi="300" orientation="portrait" paperSize="9" scale="70" r:id="rId1"/>
  <headerFooter alignWithMargins="0">
    <oddFooter>&amp;CStrona &amp;P z &amp;N</oddFooter>
  </headerFooter>
  <rowBreaks count="4" manualBreakCount="4">
    <brk id="47" min="1" max="9" man="1"/>
    <brk id="87" min="1" max="9" man="1"/>
    <brk id="140" min="1" max="9" man="1"/>
    <brk id="187" min="1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tabSelected="1" workbookViewId="0" topLeftCell="D1">
      <selection activeCell="G104" sqref="G104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95" t="s">
        <v>150</v>
      </c>
      <c r="I1" s="149">
        <v>1</v>
      </c>
      <c r="J1" s="149"/>
      <c r="K1" s="12"/>
    </row>
    <row r="2" spans="1:11" ht="12.75">
      <c r="A2" s="5"/>
      <c r="B2" s="5"/>
      <c r="C2" s="5"/>
      <c r="D2" s="5"/>
      <c r="E2" s="5" t="s">
        <v>183</v>
      </c>
      <c r="F2" s="11"/>
      <c r="G2" s="9"/>
      <c r="H2" s="95" t="s">
        <v>191</v>
      </c>
      <c r="I2" s="150" t="s">
        <v>192</v>
      </c>
      <c r="J2" s="150"/>
      <c r="K2" s="12"/>
    </row>
    <row r="3" spans="1:11" ht="12.75">
      <c r="A3" s="5"/>
      <c r="B3" s="5"/>
      <c r="C3" s="5"/>
      <c r="D3" s="5"/>
      <c r="E3" s="5"/>
      <c r="F3" s="154"/>
      <c r="G3" s="155"/>
      <c r="H3" s="155"/>
      <c r="I3" s="155"/>
      <c r="J3" s="155"/>
      <c r="K3" s="12"/>
    </row>
    <row r="4" spans="1:11" ht="12.75" customHeight="1">
      <c r="A4" s="5"/>
      <c r="B4" s="5"/>
      <c r="C4" s="147" t="s">
        <v>154</v>
      </c>
      <c r="D4" s="147"/>
      <c r="E4" s="147"/>
      <c r="F4" s="147"/>
      <c r="G4" s="145">
        <v>2007</v>
      </c>
      <c r="H4" s="151" t="s">
        <v>170</v>
      </c>
      <c r="I4" s="152"/>
      <c r="J4" s="152"/>
      <c r="K4" s="12"/>
    </row>
    <row r="5" spans="1:11" ht="13.5" customHeight="1" thickBot="1">
      <c r="A5" s="5"/>
      <c r="B5" s="5"/>
      <c r="C5" s="148"/>
      <c r="D5" s="148"/>
      <c r="E5" s="148"/>
      <c r="F5" s="148"/>
      <c r="G5" s="146"/>
      <c r="H5" s="153"/>
      <c r="I5" s="153"/>
      <c r="J5" s="153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5" t="s">
        <v>153</v>
      </c>
      <c r="C7" s="162" t="s">
        <v>156</v>
      </c>
      <c r="D7" s="134" t="s">
        <v>3</v>
      </c>
      <c r="E7" s="134" t="s">
        <v>2</v>
      </c>
      <c r="F7" s="173" t="s">
        <v>161</v>
      </c>
      <c r="G7" s="156" t="s">
        <v>162</v>
      </c>
      <c r="H7" s="156" t="s">
        <v>163</v>
      </c>
      <c r="I7" s="159" t="s">
        <v>164</v>
      </c>
      <c r="J7" s="5"/>
      <c r="K7" s="12"/>
    </row>
    <row r="8" spans="1:11" ht="12.75" customHeight="1">
      <c r="A8" s="5"/>
      <c r="B8" s="135"/>
      <c r="C8" s="162"/>
      <c r="D8" s="134"/>
      <c r="E8" s="134"/>
      <c r="F8" s="174"/>
      <c r="G8" s="157"/>
      <c r="H8" s="157"/>
      <c r="I8" s="160"/>
      <c r="J8" s="5"/>
      <c r="K8" s="12"/>
    </row>
    <row r="9" spans="1:11" ht="12.75">
      <c r="A9" s="5"/>
      <c r="B9" s="135"/>
      <c r="C9" s="162"/>
      <c r="D9" s="134"/>
      <c r="E9" s="134"/>
      <c r="F9" s="174"/>
      <c r="G9" s="157"/>
      <c r="H9" s="157"/>
      <c r="I9" s="160"/>
      <c r="J9" s="5"/>
      <c r="K9" s="12"/>
    </row>
    <row r="10" spans="1:11" ht="12.75">
      <c r="A10" s="5"/>
      <c r="B10" s="135"/>
      <c r="C10" s="162"/>
      <c r="D10" s="134"/>
      <c r="E10" s="134"/>
      <c r="F10" s="175"/>
      <c r="G10" s="158"/>
      <c r="H10" s="158"/>
      <c r="I10" s="161"/>
      <c r="J10" s="5"/>
      <c r="K10" s="12"/>
    </row>
    <row r="11" spans="1:11" s="4" customFormat="1" ht="9.75" customHeight="1">
      <c r="A11" s="7"/>
      <c r="B11" s="87">
        <v>1</v>
      </c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2.75">
      <c r="A12" s="5"/>
      <c r="B12" s="127" t="s">
        <v>6</v>
      </c>
      <c r="C12" s="128"/>
      <c r="D12" s="128"/>
      <c r="E12" s="129" t="s">
        <v>7</v>
      </c>
      <c r="F12" s="105">
        <f>F13+F17</f>
        <v>3384453</v>
      </c>
      <c r="G12" s="105">
        <f>G13+G17</f>
        <v>0</v>
      </c>
      <c r="H12" s="105">
        <f>H13+H17</f>
        <v>0</v>
      </c>
      <c r="I12" s="106">
        <f aca="true" t="shared" si="0" ref="I12:I51">F12+G12-H12</f>
        <v>3384453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3384453</v>
      </c>
      <c r="G13" s="84">
        <f>SUM(G14:G16)</f>
        <v>0</v>
      </c>
      <c r="H13" s="84">
        <f>SUM(H14:H16)</f>
        <v>0</v>
      </c>
      <c r="I13" s="125">
        <f t="shared" si="0"/>
        <v>3384453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500</v>
      </c>
      <c r="G14" s="85"/>
      <c r="H14" s="85"/>
      <c r="I14" s="125">
        <f t="shared" si="0"/>
        <v>500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125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3383953</v>
      </c>
      <c r="G16" s="85"/>
      <c r="H16" s="85"/>
      <c r="I16" s="125">
        <f t="shared" si="0"/>
        <v>3383953</v>
      </c>
      <c r="J16" s="5"/>
      <c r="K16" s="12"/>
    </row>
    <row r="17" spans="1:11" ht="12.75" hidden="1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125">
        <f t="shared" si="0"/>
        <v>0</v>
      </c>
      <c r="J17" s="5"/>
      <c r="K17" s="12"/>
    </row>
    <row r="18" spans="1:11" ht="45" hidden="1">
      <c r="A18" s="5"/>
      <c r="B18" s="81"/>
      <c r="C18" s="81" t="s">
        <v>10</v>
      </c>
      <c r="D18" s="82">
        <v>2010</v>
      </c>
      <c r="E18" s="83" t="s">
        <v>188</v>
      </c>
      <c r="F18" s="85">
        <v>0</v>
      </c>
      <c r="G18" s="85"/>
      <c r="H18" s="85"/>
      <c r="I18" s="125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0</v>
      </c>
      <c r="G19" s="105">
        <f>SUM(G20)</f>
        <v>0</v>
      </c>
      <c r="H19" s="105">
        <f>SUM(H20:H21)</f>
        <v>0</v>
      </c>
      <c r="I19" s="106">
        <f t="shared" si="0"/>
        <v>0</v>
      </c>
      <c r="J19" s="5"/>
      <c r="K19" s="12"/>
    </row>
    <row r="20" spans="1:11" ht="12.75" hidden="1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0</v>
      </c>
      <c r="G20" s="85">
        <f>G21</f>
        <v>0</v>
      </c>
      <c r="H20" s="85">
        <f>H21</f>
        <v>0</v>
      </c>
      <c r="I20" s="125">
        <f t="shared" si="0"/>
        <v>0</v>
      </c>
      <c r="J20" s="5"/>
      <c r="K20" s="12"/>
    </row>
    <row r="21" spans="1:11" ht="45" hidden="1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0</v>
      </c>
      <c r="G21" s="85"/>
      <c r="H21" s="85"/>
      <c r="I21" s="125">
        <f t="shared" si="0"/>
        <v>0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11210364</v>
      </c>
      <c r="G22" s="105">
        <f>G23+G27</f>
        <v>0</v>
      </c>
      <c r="H22" s="105">
        <f>H23+H27</f>
        <v>0</v>
      </c>
      <c r="I22" s="106">
        <f t="shared" si="0"/>
        <v>11210364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64200</v>
      </c>
      <c r="G23" s="84">
        <f>SUM(G24:G26)</f>
        <v>0</v>
      </c>
      <c r="H23" s="84">
        <f>SUM(H24:H26)</f>
        <v>0</v>
      </c>
      <c r="I23" s="125">
        <f t="shared" si="0"/>
        <v>64200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62500</v>
      </c>
      <c r="G24" s="85"/>
      <c r="H24" s="85"/>
      <c r="I24" s="125">
        <f t="shared" si="0"/>
        <v>62500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125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1500</v>
      </c>
      <c r="G26" s="85"/>
      <c r="H26" s="85"/>
      <c r="I26" s="125">
        <f t="shared" si="0"/>
        <v>1500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11146164</v>
      </c>
      <c r="G27" s="84">
        <f>SUM(G28:G36)</f>
        <v>0</v>
      </c>
      <c r="H27" s="84">
        <f>SUM(H28:H36)</f>
        <v>0</v>
      </c>
      <c r="I27" s="125">
        <f t="shared" si="0"/>
        <v>11146164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1602500</v>
      </c>
      <c r="G28" s="85"/>
      <c r="H28" s="85"/>
      <c r="I28" s="125">
        <f t="shared" si="0"/>
        <v>1602500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4250000</v>
      </c>
      <c r="G29" s="85"/>
      <c r="H29" s="85"/>
      <c r="I29" s="125">
        <f t="shared" si="0"/>
        <v>4250000</v>
      </c>
      <c r="J29" s="5"/>
      <c r="K29" s="12"/>
    </row>
    <row r="30" spans="1:11" ht="12.75" hidden="1">
      <c r="A30" s="5"/>
      <c r="B30" s="81"/>
      <c r="C30" s="81"/>
      <c r="D30" s="82" t="s">
        <v>15</v>
      </c>
      <c r="E30" s="83" t="s">
        <v>165</v>
      </c>
      <c r="F30" s="85"/>
      <c r="G30" s="85"/>
      <c r="H30" s="85"/>
      <c r="I30" s="125">
        <f t="shared" si="0"/>
        <v>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650000</v>
      </c>
      <c r="G31" s="85"/>
      <c r="H31" s="85"/>
      <c r="I31" s="125">
        <f t="shared" si="0"/>
        <v>650000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152000</v>
      </c>
      <c r="G32" s="85"/>
      <c r="H32" s="85"/>
      <c r="I32" s="125">
        <f t="shared" si="0"/>
        <v>152000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11000</v>
      </c>
      <c r="G33" s="85"/>
      <c r="H33" s="85"/>
      <c r="I33" s="125">
        <f t="shared" si="0"/>
        <v>11000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4473164</v>
      </c>
      <c r="G34" s="120"/>
      <c r="H34" s="85"/>
      <c r="I34" s="121">
        <f t="shared" si="0"/>
        <v>4473164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6000</v>
      </c>
      <c r="G35" s="85"/>
      <c r="H35" s="85"/>
      <c r="I35" s="125">
        <f t="shared" si="0"/>
        <v>6000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1500</v>
      </c>
      <c r="G36" s="85"/>
      <c r="H36" s="85"/>
      <c r="I36" s="125">
        <f t="shared" si="0"/>
        <v>1500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F38+F41+F50</f>
        <v>140114</v>
      </c>
      <c r="G37" s="105">
        <f>G38+G41+G50</f>
        <v>0</v>
      </c>
      <c r="H37" s="105">
        <f>H38+H41+H50</f>
        <v>0</v>
      </c>
      <c r="I37" s="106">
        <f t="shared" si="0"/>
        <v>140114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57030</v>
      </c>
      <c r="G38" s="84">
        <f>SUM(G39:G40)</f>
        <v>0</v>
      </c>
      <c r="H38" s="84">
        <f>SUM(H39:H40)</f>
        <v>0</v>
      </c>
      <c r="I38" s="125">
        <f t="shared" si="0"/>
        <v>57030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55540</v>
      </c>
      <c r="G39" s="85"/>
      <c r="H39" s="85"/>
      <c r="I39" s="125">
        <f t="shared" si="0"/>
        <v>55540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125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SUM(F42:F49)</f>
        <v>54584</v>
      </c>
      <c r="G41" s="84">
        <f>SUM(G42:G49)</f>
        <v>0</v>
      </c>
      <c r="H41" s="84">
        <f>SUM(H42:H49)</f>
        <v>0</v>
      </c>
      <c r="I41" s="125">
        <f t="shared" si="0"/>
        <v>54584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10500</v>
      </c>
      <c r="G42" s="85"/>
      <c r="H42" s="85"/>
      <c r="I42" s="125">
        <f t="shared" si="0"/>
        <v>10500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39500</v>
      </c>
      <c r="G43" s="85"/>
      <c r="H43" s="85"/>
      <c r="I43" s="125">
        <f t="shared" si="0"/>
        <v>39500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1200</v>
      </c>
      <c r="G44" s="85"/>
      <c r="H44" s="85"/>
      <c r="I44" s="125">
        <f t="shared" si="0"/>
        <v>1200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1500</v>
      </c>
      <c r="G45" s="85"/>
      <c r="H45" s="85"/>
      <c r="I45" s="125">
        <f t="shared" si="0"/>
        <v>1500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15</v>
      </c>
      <c r="G46" s="85"/>
      <c r="H46" s="85"/>
      <c r="I46" s="125">
        <f t="shared" si="0"/>
        <v>15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1869</v>
      </c>
      <c r="G47" s="85"/>
      <c r="H47" s="85"/>
      <c r="I47" s="125">
        <f t="shared" si="0"/>
        <v>1869</v>
      </c>
      <c r="J47" s="5"/>
      <c r="K47" s="12"/>
    </row>
    <row r="48" spans="1:11" ht="45" hidden="1">
      <c r="A48" s="5"/>
      <c r="B48" s="81"/>
      <c r="C48" s="81"/>
      <c r="D48" s="82">
        <v>6300</v>
      </c>
      <c r="E48" s="83" t="s">
        <v>173</v>
      </c>
      <c r="F48" s="85"/>
      <c r="G48" s="85"/>
      <c r="H48" s="85"/>
      <c r="I48" s="125">
        <f t="shared" si="0"/>
        <v>0</v>
      </c>
      <c r="J48" s="5"/>
      <c r="K48" s="12"/>
    </row>
    <row r="49" spans="1:11" ht="56.25" hidden="1">
      <c r="A49" s="5"/>
      <c r="B49" s="81"/>
      <c r="C49" s="81"/>
      <c r="D49" s="82">
        <v>6630</v>
      </c>
      <c r="E49" s="83" t="s">
        <v>185</v>
      </c>
      <c r="F49" s="85">
        <v>0</v>
      </c>
      <c r="G49" s="85"/>
      <c r="H49" s="85"/>
      <c r="I49" s="125">
        <f t="shared" si="0"/>
        <v>0</v>
      </c>
      <c r="J49" s="5"/>
      <c r="K49" s="12"/>
    </row>
    <row r="50" spans="1:11" ht="12.75">
      <c r="A50" s="5"/>
      <c r="B50" s="81">
        <v>750</v>
      </c>
      <c r="C50" s="81">
        <v>75095</v>
      </c>
      <c r="D50" s="82"/>
      <c r="E50" s="83" t="s">
        <v>14</v>
      </c>
      <c r="F50" s="84">
        <f>SUM(F51)</f>
        <v>28500</v>
      </c>
      <c r="G50" s="84">
        <f>SUM(G51)</f>
        <v>0</v>
      </c>
      <c r="H50" s="84">
        <f>SUM(H51)</f>
        <v>0</v>
      </c>
      <c r="I50" s="125">
        <f t="shared" si="0"/>
        <v>28500</v>
      </c>
      <c r="J50" s="5"/>
      <c r="K50" s="12"/>
    </row>
    <row r="51" spans="1:11" ht="21" customHeight="1">
      <c r="A51" s="5"/>
      <c r="B51" s="81"/>
      <c r="C51" s="81"/>
      <c r="D51" s="82" t="s">
        <v>44</v>
      </c>
      <c r="E51" s="83" t="s">
        <v>47</v>
      </c>
      <c r="F51" s="85">
        <v>28500</v>
      </c>
      <c r="G51" s="85"/>
      <c r="H51" s="85"/>
      <c r="I51" s="125">
        <f t="shared" si="0"/>
        <v>28500</v>
      </c>
      <c r="J51" s="5"/>
      <c r="K51" s="12"/>
    </row>
    <row r="52" spans="1:11" ht="13.5" customHeight="1" hidden="1">
      <c r="A52" s="5"/>
      <c r="B52" s="167" t="s">
        <v>153</v>
      </c>
      <c r="C52" s="167" t="s">
        <v>156</v>
      </c>
      <c r="D52" s="168" t="s">
        <v>3</v>
      </c>
      <c r="E52" s="168" t="s">
        <v>2</v>
      </c>
      <c r="F52" s="171" t="s">
        <v>161</v>
      </c>
      <c r="G52" s="163" t="s">
        <v>162</v>
      </c>
      <c r="H52" s="163" t="s">
        <v>163</v>
      </c>
      <c r="I52" s="165" t="s">
        <v>164</v>
      </c>
      <c r="J52" s="5"/>
      <c r="K52" s="12"/>
    </row>
    <row r="53" spans="1:11" ht="12.75" customHeight="1" hidden="1">
      <c r="A53" s="5"/>
      <c r="B53" s="135"/>
      <c r="C53" s="135"/>
      <c r="D53" s="138"/>
      <c r="E53" s="138"/>
      <c r="F53" s="171"/>
      <c r="G53" s="163"/>
      <c r="H53" s="163"/>
      <c r="I53" s="165"/>
      <c r="J53" s="5"/>
      <c r="K53" s="12"/>
    </row>
    <row r="54" spans="1:11" ht="12.75" hidden="1">
      <c r="A54" s="5"/>
      <c r="B54" s="135"/>
      <c r="C54" s="135"/>
      <c r="D54" s="138"/>
      <c r="E54" s="138"/>
      <c r="F54" s="171"/>
      <c r="G54" s="163"/>
      <c r="H54" s="163"/>
      <c r="I54" s="165"/>
      <c r="J54" s="5"/>
      <c r="K54" s="12"/>
    </row>
    <row r="55" spans="1:11" ht="12.75" hidden="1">
      <c r="A55" s="5"/>
      <c r="B55" s="135"/>
      <c r="C55" s="135"/>
      <c r="D55" s="138"/>
      <c r="E55" s="138"/>
      <c r="F55" s="172"/>
      <c r="G55" s="164"/>
      <c r="H55" s="164"/>
      <c r="I55" s="166"/>
      <c r="J55" s="5"/>
      <c r="K55" s="12"/>
    </row>
    <row r="56" spans="1:11" s="4" customFormat="1" ht="9.75" customHeight="1" hidden="1" thickBot="1">
      <c r="A56" s="7"/>
      <c r="B56" s="37">
        <v>1</v>
      </c>
      <c r="C56" s="37">
        <v>2</v>
      </c>
      <c r="D56" s="37">
        <v>3</v>
      </c>
      <c r="E56" s="37">
        <v>4</v>
      </c>
      <c r="F56" s="37">
        <v>5</v>
      </c>
      <c r="G56" s="37">
        <v>6</v>
      </c>
      <c r="H56" s="37">
        <v>7</v>
      </c>
      <c r="I56" s="97">
        <v>8</v>
      </c>
      <c r="J56" s="7"/>
      <c r="K56" s="94"/>
    </row>
    <row r="57" spans="1:11" ht="33.75">
      <c r="A57" s="5"/>
      <c r="B57" s="107">
        <v>751</v>
      </c>
      <c r="C57" s="108"/>
      <c r="D57" s="109"/>
      <c r="E57" s="114" t="s">
        <v>48</v>
      </c>
      <c r="F57" s="111">
        <f>SUM(F58+F60+F62)</f>
        <v>2279</v>
      </c>
      <c r="G57" s="111">
        <f>SUM(G58+G60+G62)</f>
        <v>0</v>
      </c>
      <c r="H57" s="111">
        <f>SUM(H58+H60+H62)</f>
        <v>0</v>
      </c>
      <c r="I57" s="112">
        <f aca="true" t="shared" si="1" ref="I57:I88">F57+G57-H57</f>
        <v>2279</v>
      </c>
      <c r="J57" s="5"/>
      <c r="K57" s="12"/>
    </row>
    <row r="58" spans="1:11" ht="22.5">
      <c r="A58" s="5"/>
      <c r="B58" s="81">
        <v>751</v>
      </c>
      <c r="C58" s="81">
        <v>75101</v>
      </c>
      <c r="D58" s="82"/>
      <c r="E58" s="83" t="s">
        <v>49</v>
      </c>
      <c r="F58" s="84">
        <f>SUM(F59)</f>
        <v>2279</v>
      </c>
      <c r="G58" s="84">
        <f>SUM(G59)</f>
        <v>0</v>
      </c>
      <c r="H58" s="84">
        <f>SUM(H59)</f>
        <v>0</v>
      </c>
      <c r="I58" s="125">
        <f t="shared" si="1"/>
        <v>2279</v>
      </c>
      <c r="J58" s="5"/>
      <c r="K58" s="12"/>
    </row>
    <row r="59" spans="1:11" ht="45">
      <c r="A59" s="5"/>
      <c r="B59" s="81"/>
      <c r="C59" s="81"/>
      <c r="D59" s="82">
        <v>2010</v>
      </c>
      <c r="E59" s="83" t="s">
        <v>50</v>
      </c>
      <c r="F59" s="85">
        <v>2279</v>
      </c>
      <c r="G59" s="85"/>
      <c r="H59" s="85"/>
      <c r="I59" s="125">
        <f t="shared" si="1"/>
        <v>2279</v>
      </c>
      <c r="J59" s="5"/>
      <c r="K59" s="12"/>
    </row>
    <row r="60" spans="1:11" ht="45" hidden="1">
      <c r="A60" s="5"/>
      <c r="B60" s="81">
        <v>751</v>
      </c>
      <c r="C60" s="81">
        <v>75109</v>
      </c>
      <c r="D60" s="82"/>
      <c r="E60" s="83" t="s">
        <v>51</v>
      </c>
      <c r="F60" s="84">
        <f>SUM(F61)</f>
        <v>0</v>
      </c>
      <c r="G60" s="84">
        <f>SUM(G61)</f>
        <v>0</v>
      </c>
      <c r="H60" s="84">
        <f>SUM(H61)</f>
        <v>0</v>
      </c>
      <c r="I60" s="125">
        <f t="shared" si="1"/>
        <v>0</v>
      </c>
      <c r="J60" s="5"/>
      <c r="K60" s="12"/>
    </row>
    <row r="61" spans="1:11" ht="45" hidden="1">
      <c r="A61" s="5"/>
      <c r="B61" s="81"/>
      <c r="C61" s="81"/>
      <c r="D61" s="82">
        <v>2010</v>
      </c>
      <c r="E61" s="83" t="s">
        <v>50</v>
      </c>
      <c r="F61" s="85"/>
      <c r="G61" s="85"/>
      <c r="H61" s="85"/>
      <c r="I61" s="125">
        <f t="shared" si="1"/>
        <v>0</v>
      </c>
      <c r="J61" s="5"/>
      <c r="K61" s="12"/>
    </row>
    <row r="62" spans="1:11" ht="12.75" hidden="1">
      <c r="A62" s="5"/>
      <c r="B62" s="81">
        <v>751</v>
      </c>
      <c r="C62" s="81">
        <v>75113</v>
      </c>
      <c r="D62" s="82"/>
      <c r="E62" s="83" t="s">
        <v>52</v>
      </c>
      <c r="F62" s="84">
        <f>SUM(F63)</f>
        <v>0</v>
      </c>
      <c r="G62" s="84">
        <f>SUM(G63)</f>
        <v>0</v>
      </c>
      <c r="H62" s="84">
        <f>SUM(H63)</f>
        <v>0</v>
      </c>
      <c r="I62" s="125">
        <f t="shared" si="1"/>
        <v>0</v>
      </c>
      <c r="J62" s="5"/>
      <c r="K62" s="12"/>
    </row>
    <row r="63" spans="1:11" ht="45" hidden="1">
      <c r="A63" s="5"/>
      <c r="B63" s="81"/>
      <c r="C63" s="81"/>
      <c r="D63" s="82">
        <v>2010</v>
      </c>
      <c r="E63" s="83" t="s">
        <v>53</v>
      </c>
      <c r="F63" s="85"/>
      <c r="G63" s="85"/>
      <c r="H63" s="85"/>
      <c r="I63" s="125">
        <f t="shared" si="1"/>
        <v>0</v>
      </c>
      <c r="J63" s="5"/>
      <c r="K63" s="12"/>
    </row>
    <row r="64" spans="1:11" ht="12.75" hidden="1">
      <c r="A64" s="5"/>
      <c r="B64" s="107">
        <v>752</v>
      </c>
      <c r="C64" s="108"/>
      <c r="D64" s="109"/>
      <c r="E64" s="110" t="s">
        <v>54</v>
      </c>
      <c r="F64" s="105">
        <f>F65</f>
        <v>0</v>
      </c>
      <c r="G64" s="105">
        <f>G65</f>
        <v>0</v>
      </c>
      <c r="H64" s="105">
        <f>H65</f>
        <v>0</v>
      </c>
      <c r="I64" s="106">
        <f t="shared" si="1"/>
        <v>0</v>
      </c>
      <c r="J64" s="5"/>
      <c r="K64" s="12"/>
    </row>
    <row r="65" spans="1:11" ht="12.75" hidden="1">
      <c r="A65" s="5"/>
      <c r="B65" s="81">
        <v>752</v>
      </c>
      <c r="C65" s="81">
        <v>75212</v>
      </c>
      <c r="D65" s="82"/>
      <c r="E65" s="83" t="s">
        <v>55</v>
      </c>
      <c r="F65" s="84">
        <f>SUM(F66)</f>
        <v>0</v>
      </c>
      <c r="G65" s="84">
        <f>SUM(G66)</f>
        <v>0</v>
      </c>
      <c r="H65" s="84">
        <f>SUM(H66)</f>
        <v>0</v>
      </c>
      <c r="I65" s="125">
        <f t="shared" si="1"/>
        <v>0</v>
      </c>
      <c r="J65" s="5"/>
      <c r="K65" s="12"/>
    </row>
    <row r="66" spans="1:11" ht="45" hidden="1">
      <c r="A66" s="5"/>
      <c r="B66" s="81"/>
      <c r="C66" s="81"/>
      <c r="D66" s="82">
        <v>2010</v>
      </c>
      <c r="E66" s="83" t="s">
        <v>40</v>
      </c>
      <c r="F66" s="85"/>
      <c r="G66" s="85"/>
      <c r="H66" s="85"/>
      <c r="I66" s="125">
        <f t="shared" si="1"/>
        <v>0</v>
      </c>
      <c r="J66" s="5"/>
      <c r="K66" s="12"/>
    </row>
    <row r="67" spans="1:11" ht="22.5">
      <c r="A67" s="5"/>
      <c r="B67" s="107">
        <v>754</v>
      </c>
      <c r="C67" s="108"/>
      <c r="D67" s="109" t="s">
        <v>10</v>
      </c>
      <c r="E67" s="114" t="s">
        <v>56</v>
      </c>
      <c r="F67" s="105">
        <f>F68</f>
        <v>500</v>
      </c>
      <c r="G67" s="105">
        <f>G68</f>
        <v>0</v>
      </c>
      <c r="H67" s="105">
        <f>H68</f>
        <v>0</v>
      </c>
      <c r="I67" s="106">
        <f t="shared" si="1"/>
        <v>500</v>
      </c>
      <c r="J67" s="5"/>
      <c r="K67" s="12"/>
    </row>
    <row r="68" spans="1:11" ht="12.75">
      <c r="A68" s="5"/>
      <c r="B68" s="81">
        <v>754</v>
      </c>
      <c r="C68" s="81">
        <v>75414</v>
      </c>
      <c r="D68" s="82" t="s">
        <v>10</v>
      </c>
      <c r="E68" s="83" t="s">
        <v>57</v>
      </c>
      <c r="F68" s="84">
        <f>SUM(F69)</f>
        <v>500</v>
      </c>
      <c r="G68" s="84">
        <f>SUM(G69)</f>
        <v>0</v>
      </c>
      <c r="H68" s="84">
        <f>SUM(H69)</f>
        <v>0</v>
      </c>
      <c r="I68" s="125">
        <f t="shared" si="1"/>
        <v>500</v>
      </c>
      <c r="J68" s="5"/>
      <c r="K68" s="12"/>
    </row>
    <row r="69" spans="1:11" ht="45">
      <c r="A69" s="5"/>
      <c r="B69" s="81"/>
      <c r="C69" s="81"/>
      <c r="D69" s="82">
        <v>2010</v>
      </c>
      <c r="E69" s="83" t="s">
        <v>50</v>
      </c>
      <c r="F69" s="85">
        <v>500</v>
      </c>
      <c r="G69" s="85"/>
      <c r="H69" s="85"/>
      <c r="I69" s="125">
        <f t="shared" si="1"/>
        <v>500</v>
      </c>
      <c r="J69" s="5"/>
      <c r="K69" s="12"/>
    </row>
    <row r="70" spans="1:11" ht="45">
      <c r="A70" s="5"/>
      <c r="B70" s="107">
        <v>756</v>
      </c>
      <c r="C70" s="108"/>
      <c r="D70" s="109" t="s">
        <v>10</v>
      </c>
      <c r="E70" s="114" t="s">
        <v>58</v>
      </c>
      <c r="F70" s="105">
        <f>F71+F74+F94+F105+F110</f>
        <v>32256302</v>
      </c>
      <c r="G70" s="105">
        <f>G71+G74+G94+G105+G110</f>
        <v>166461</v>
      </c>
      <c r="H70" s="105">
        <f>H71+H74+H94+H105+H110</f>
        <v>256444</v>
      </c>
      <c r="I70" s="106">
        <f t="shared" si="1"/>
        <v>32166319</v>
      </c>
      <c r="J70" s="5"/>
      <c r="K70" s="12"/>
    </row>
    <row r="71" spans="1:11" ht="22.5">
      <c r="A71" s="5"/>
      <c r="B71" s="81">
        <v>756</v>
      </c>
      <c r="C71" s="81">
        <v>75601</v>
      </c>
      <c r="D71" s="82"/>
      <c r="E71" s="83" t="s">
        <v>59</v>
      </c>
      <c r="F71" s="84">
        <f>SUM(F72:F73)</f>
        <v>52800</v>
      </c>
      <c r="G71" s="84">
        <f>SUM(G72:G73)</f>
        <v>0</v>
      </c>
      <c r="H71" s="84">
        <f>SUM(H72:H73)</f>
        <v>0</v>
      </c>
      <c r="I71" s="125">
        <f t="shared" si="1"/>
        <v>52800</v>
      </c>
      <c r="J71" s="5"/>
      <c r="K71" s="12"/>
    </row>
    <row r="72" spans="1:11" ht="22.5">
      <c r="A72" s="5"/>
      <c r="B72" s="81"/>
      <c r="C72" s="81"/>
      <c r="D72" s="82" t="s">
        <v>60</v>
      </c>
      <c r="E72" s="83" t="s">
        <v>61</v>
      </c>
      <c r="F72" s="85">
        <v>52000</v>
      </c>
      <c r="G72" s="85"/>
      <c r="H72" s="85"/>
      <c r="I72" s="125">
        <f t="shared" si="1"/>
        <v>52000</v>
      </c>
      <c r="J72" s="5"/>
      <c r="K72" s="12"/>
    </row>
    <row r="73" spans="1:11" ht="22.5">
      <c r="A73" s="5"/>
      <c r="B73" s="81"/>
      <c r="C73" s="81"/>
      <c r="D73" s="82" t="s">
        <v>62</v>
      </c>
      <c r="E73" s="83" t="s">
        <v>63</v>
      </c>
      <c r="F73" s="85">
        <v>800</v>
      </c>
      <c r="G73" s="85"/>
      <c r="H73" s="85"/>
      <c r="I73" s="125">
        <f t="shared" si="1"/>
        <v>800</v>
      </c>
      <c r="J73" s="5"/>
      <c r="K73" s="12"/>
    </row>
    <row r="74" spans="1:11" ht="45">
      <c r="A74" s="5"/>
      <c r="B74" s="81">
        <v>756</v>
      </c>
      <c r="C74" s="81">
        <v>75615</v>
      </c>
      <c r="D74" s="82" t="s">
        <v>10</v>
      </c>
      <c r="E74" s="83" t="s">
        <v>64</v>
      </c>
      <c r="F74" s="84">
        <f>SUM(F75:F88)</f>
        <v>4018050</v>
      </c>
      <c r="G74" s="84">
        <f>SUM(G75:G88)</f>
        <v>0</v>
      </c>
      <c r="H74" s="84">
        <f>SUM(H75:H88)</f>
        <v>0</v>
      </c>
      <c r="I74" s="125">
        <f t="shared" si="1"/>
        <v>4018050</v>
      </c>
      <c r="J74" s="5"/>
      <c r="K74" s="12"/>
    </row>
    <row r="75" spans="1:11" ht="12.75">
      <c r="A75" s="5"/>
      <c r="B75" s="81"/>
      <c r="C75" s="81"/>
      <c r="D75" s="82" t="s">
        <v>65</v>
      </c>
      <c r="E75" s="83" t="s">
        <v>66</v>
      </c>
      <c r="F75" s="85">
        <v>3575500</v>
      </c>
      <c r="G75" s="85"/>
      <c r="H75" s="85"/>
      <c r="I75" s="125">
        <f t="shared" si="1"/>
        <v>3575500</v>
      </c>
      <c r="J75" s="5"/>
      <c r="K75" s="12"/>
    </row>
    <row r="76" spans="1:11" ht="12.75">
      <c r="A76" s="5"/>
      <c r="B76" s="81"/>
      <c r="C76" s="81"/>
      <c r="D76" s="82" t="s">
        <v>67</v>
      </c>
      <c r="E76" s="83" t="s">
        <v>68</v>
      </c>
      <c r="F76" s="85">
        <v>6800</v>
      </c>
      <c r="G76" s="85"/>
      <c r="H76" s="85"/>
      <c r="I76" s="125">
        <f t="shared" si="1"/>
        <v>6800</v>
      </c>
      <c r="J76" s="5"/>
      <c r="K76" s="12"/>
    </row>
    <row r="77" spans="1:11" ht="12.75">
      <c r="A77" s="5"/>
      <c r="B77" s="81"/>
      <c r="C77" s="81"/>
      <c r="D77" s="82" t="s">
        <v>69</v>
      </c>
      <c r="E77" s="83" t="s">
        <v>70</v>
      </c>
      <c r="F77" s="85">
        <v>10100</v>
      </c>
      <c r="G77" s="85"/>
      <c r="H77" s="85"/>
      <c r="I77" s="125">
        <f t="shared" si="1"/>
        <v>10100</v>
      </c>
      <c r="J77" s="5"/>
      <c r="K77" s="12"/>
    </row>
    <row r="78" spans="1:11" ht="12.75">
      <c r="A78" s="5"/>
      <c r="B78" s="81"/>
      <c r="C78" s="81"/>
      <c r="D78" s="82" t="s">
        <v>71</v>
      </c>
      <c r="E78" s="83" t="s">
        <v>72</v>
      </c>
      <c r="F78" s="85">
        <v>11550</v>
      </c>
      <c r="G78" s="85"/>
      <c r="H78" s="85"/>
      <c r="I78" s="125">
        <f t="shared" si="1"/>
        <v>11550</v>
      </c>
      <c r="J78" s="5"/>
      <c r="K78" s="12"/>
    </row>
    <row r="79" spans="1:11" ht="12.75" hidden="1">
      <c r="A79" s="5"/>
      <c r="B79" s="81"/>
      <c r="C79" s="81"/>
      <c r="D79" s="82" t="s">
        <v>73</v>
      </c>
      <c r="E79" s="83" t="s">
        <v>74</v>
      </c>
      <c r="F79" s="85"/>
      <c r="G79" s="85"/>
      <c r="H79" s="85"/>
      <c r="I79" s="125">
        <f t="shared" si="1"/>
        <v>0</v>
      </c>
      <c r="J79" s="5"/>
      <c r="K79" s="12"/>
    </row>
    <row r="80" spans="1:11" ht="12.75" hidden="1">
      <c r="A80" s="5"/>
      <c r="B80" s="81"/>
      <c r="C80" s="81"/>
      <c r="D80" s="82" t="s">
        <v>75</v>
      </c>
      <c r="E80" s="83" t="s">
        <v>76</v>
      </c>
      <c r="F80" s="85">
        <v>0</v>
      </c>
      <c r="G80" s="85"/>
      <c r="H80" s="85"/>
      <c r="I80" s="125">
        <f t="shared" si="1"/>
        <v>0</v>
      </c>
      <c r="J80" s="5"/>
      <c r="K80" s="12"/>
    </row>
    <row r="81" spans="1:11" ht="12.75" hidden="1">
      <c r="A81" s="5"/>
      <c r="B81" s="81"/>
      <c r="C81" s="81"/>
      <c r="D81" s="82" t="s">
        <v>77</v>
      </c>
      <c r="E81" s="83" t="s">
        <v>78</v>
      </c>
      <c r="F81" s="85">
        <v>0</v>
      </c>
      <c r="G81" s="85"/>
      <c r="H81" s="85"/>
      <c r="I81" s="125">
        <f t="shared" si="1"/>
        <v>0</v>
      </c>
      <c r="J81" s="5"/>
      <c r="K81" s="12"/>
    </row>
    <row r="82" spans="1:11" ht="22.5" hidden="1">
      <c r="A82" s="5"/>
      <c r="B82" s="81"/>
      <c r="C82" s="81"/>
      <c r="D82" s="82" t="s">
        <v>79</v>
      </c>
      <c r="E82" s="83" t="s">
        <v>80</v>
      </c>
      <c r="F82" s="85">
        <v>0</v>
      </c>
      <c r="G82" s="85"/>
      <c r="H82" s="85"/>
      <c r="I82" s="125">
        <f t="shared" si="1"/>
        <v>0</v>
      </c>
      <c r="J82" s="5"/>
      <c r="K82" s="12"/>
    </row>
    <row r="83" spans="1:11" ht="33.75" hidden="1">
      <c r="A83" s="5"/>
      <c r="B83" s="81"/>
      <c r="C83" s="81"/>
      <c r="D83" s="82" t="s">
        <v>31</v>
      </c>
      <c r="E83" s="83" t="s">
        <v>81</v>
      </c>
      <c r="F83" s="85">
        <v>0</v>
      </c>
      <c r="G83" s="85"/>
      <c r="H83" s="85"/>
      <c r="I83" s="125">
        <f t="shared" si="1"/>
        <v>0</v>
      </c>
      <c r="J83" s="5"/>
      <c r="K83" s="12"/>
    </row>
    <row r="84" spans="1:11" ht="12.75">
      <c r="A84" s="5"/>
      <c r="B84" s="81"/>
      <c r="C84" s="81"/>
      <c r="D84" s="82" t="s">
        <v>82</v>
      </c>
      <c r="E84" s="83" t="s">
        <v>83</v>
      </c>
      <c r="F84" s="85">
        <v>121000</v>
      </c>
      <c r="G84" s="85"/>
      <c r="H84" s="85"/>
      <c r="I84" s="125">
        <f t="shared" si="1"/>
        <v>121000</v>
      </c>
      <c r="J84" s="5"/>
      <c r="K84" s="12"/>
    </row>
    <row r="85" spans="1:11" ht="12.75" hidden="1">
      <c r="A85" s="5"/>
      <c r="B85" s="81"/>
      <c r="C85" s="81"/>
      <c r="D85" s="82" t="s">
        <v>84</v>
      </c>
      <c r="E85" s="83" t="s">
        <v>85</v>
      </c>
      <c r="F85" s="85">
        <v>0</v>
      </c>
      <c r="G85" s="85"/>
      <c r="H85" s="85"/>
      <c r="I85" s="125">
        <f t="shared" si="1"/>
        <v>0</v>
      </c>
      <c r="J85" s="5"/>
      <c r="K85" s="12"/>
    </row>
    <row r="86" spans="1:11" ht="22.5">
      <c r="A86" s="5"/>
      <c r="B86" s="81"/>
      <c r="C86" s="81"/>
      <c r="D86" s="82" t="s">
        <v>62</v>
      </c>
      <c r="E86" s="83" t="s">
        <v>63</v>
      </c>
      <c r="F86" s="85">
        <v>1000</v>
      </c>
      <c r="G86" s="85"/>
      <c r="H86" s="85"/>
      <c r="I86" s="125">
        <f t="shared" si="1"/>
        <v>1000</v>
      </c>
      <c r="J86" s="5"/>
      <c r="K86" s="12"/>
    </row>
    <row r="87" spans="1:11" ht="33.75" hidden="1">
      <c r="A87" s="5"/>
      <c r="B87" s="81"/>
      <c r="C87" s="81"/>
      <c r="D87" s="82">
        <v>2440</v>
      </c>
      <c r="E87" s="83" t="s">
        <v>86</v>
      </c>
      <c r="F87" s="85"/>
      <c r="G87" s="85"/>
      <c r="H87" s="85"/>
      <c r="I87" s="125">
        <f t="shared" si="1"/>
        <v>0</v>
      </c>
      <c r="J87" s="5"/>
      <c r="K87" s="12"/>
    </row>
    <row r="88" spans="1:11" ht="22.5">
      <c r="A88" s="5"/>
      <c r="B88" s="81"/>
      <c r="C88" s="81"/>
      <c r="D88" s="82">
        <v>2680</v>
      </c>
      <c r="E88" s="83" t="s">
        <v>180</v>
      </c>
      <c r="F88" s="85">
        <v>292100</v>
      </c>
      <c r="G88" s="85"/>
      <c r="H88" s="85"/>
      <c r="I88" s="125">
        <f t="shared" si="1"/>
        <v>292100</v>
      </c>
      <c r="J88" s="5"/>
      <c r="K88" s="12"/>
    </row>
    <row r="89" spans="1:11" ht="12.75" customHeight="1" hidden="1">
      <c r="A89" s="5"/>
      <c r="B89" s="135" t="s">
        <v>153</v>
      </c>
      <c r="C89" s="135" t="s">
        <v>156</v>
      </c>
      <c r="D89" s="138" t="s">
        <v>3</v>
      </c>
      <c r="E89" s="138" t="s">
        <v>2</v>
      </c>
      <c r="F89" s="176" t="s">
        <v>161</v>
      </c>
      <c r="G89" s="169" t="s">
        <v>162</v>
      </c>
      <c r="H89" s="169" t="s">
        <v>163</v>
      </c>
      <c r="I89" s="170" t="s">
        <v>164</v>
      </c>
      <c r="J89" s="5"/>
      <c r="K89" s="12"/>
    </row>
    <row r="90" spans="1:11" ht="12.75" customHeight="1" hidden="1">
      <c r="A90" s="5"/>
      <c r="B90" s="135"/>
      <c r="C90" s="135"/>
      <c r="D90" s="138"/>
      <c r="E90" s="138"/>
      <c r="F90" s="171"/>
      <c r="G90" s="163"/>
      <c r="H90" s="163"/>
      <c r="I90" s="165"/>
      <c r="J90" s="5"/>
      <c r="K90" s="12"/>
    </row>
    <row r="91" spans="1:11" ht="12.75" hidden="1">
      <c r="A91" s="5"/>
      <c r="B91" s="135"/>
      <c r="C91" s="135"/>
      <c r="D91" s="138"/>
      <c r="E91" s="138"/>
      <c r="F91" s="171"/>
      <c r="G91" s="163"/>
      <c r="H91" s="163"/>
      <c r="I91" s="165"/>
      <c r="J91" s="5"/>
      <c r="K91" s="12"/>
    </row>
    <row r="92" spans="1:11" ht="12.75" hidden="1">
      <c r="A92" s="5"/>
      <c r="B92" s="135"/>
      <c r="C92" s="135"/>
      <c r="D92" s="138"/>
      <c r="E92" s="138"/>
      <c r="F92" s="172"/>
      <c r="G92" s="164"/>
      <c r="H92" s="164"/>
      <c r="I92" s="166"/>
      <c r="J92" s="5"/>
      <c r="K92" s="12"/>
    </row>
    <row r="93" spans="1:11" s="4" customFormat="1" ht="9.75" customHeight="1" hidden="1">
      <c r="A93" s="7"/>
      <c r="B93" s="87">
        <v>1</v>
      </c>
      <c r="C93" s="87">
        <v>2</v>
      </c>
      <c r="D93" s="87">
        <v>3</v>
      </c>
      <c r="E93" s="87">
        <v>4</v>
      </c>
      <c r="F93" s="87">
        <v>5</v>
      </c>
      <c r="G93" s="87">
        <v>6</v>
      </c>
      <c r="H93" s="87">
        <v>7</v>
      </c>
      <c r="I93" s="98">
        <v>8</v>
      </c>
      <c r="J93" s="7"/>
      <c r="K93" s="94"/>
    </row>
    <row r="94" spans="1:11" ht="45">
      <c r="A94" s="5"/>
      <c r="B94" s="81">
        <v>756</v>
      </c>
      <c r="C94" s="81">
        <v>75616</v>
      </c>
      <c r="D94" s="82"/>
      <c r="E94" s="83" t="s">
        <v>87</v>
      </c>
      <c r="F94" s="84">
        <f>SUM(F95+F96+F97+F98+F99+F100+F101+F102+F103+F104)</f>
        <v>5731010</v>
      </c>
      <c r="G94" s="84">
        <f>SUM(G95+G96+G97+G98+G99+G100+G101+G102+G103+G104)</f>
        <v>166461</v>
      </c>
      <c r="H94" s="84">
        <f>SUM(H95+H96+H97+H98+H99+H100+H101+H102+H103+H104)</f>
        <v>0</v>
      </c>
      <c r="I94" s="125">
        <f aca="true" t="shared" si="2" ref="I94:I142">F94+G94-H94</f>
        <v>5897471</v>
      </c>
      <c r="J94" s="5"/>
      <c r="K94" s="12"/>
    </row>
    <row r="95" spans="1:11" ht="12.75">
      <c r="A95" s="5"/>
      <c r="B95" s="81"/>
      <c r="C95" s="81"/>
      <c r="D95" s="82" t="s">
        <v>65</v>
      </c>
      <c r="E95" s="83" t="s">
        <v>66</v>
      </c>
      <c r="F95" s="85">
        <v>2815550</v>
      </c>
      <c r="G95" s="85"/>
      <c r="H95" s="85"/>
      <c r="I95" s="125">
        <f t="shared" si="2"/>
        <v>2815550</v>
      </c>
      <c r="J95" s="5"/>
      <c r="K95" s="12"/>
    </row>
    <row r="96" spans="1:11" ht="12.75">
      <c r="A96" s="5"/>
      <c r="B96" s="81"/>
      <c r="C96" s="81"/>
      <c r="D96" s="82" t="s">
        <v>67</v>
      </c>
      <c r="E96" s="83" t="s">
        <v>68</v>
      </c>
      <c r="F96" s="85">
        <v>325500</v>
      </c>
      <c r="G96" s="85"/>
      <c r="H96" s="85"/>
      <c r="I96" s="125">
        <f t="shared" si="2"/>
        <v>325500</v>
      </c>
      <c r="J96" s="5"/>
      <c r="K96" s="12"/>
    </row>
    <row r="97" spans="1:11" ht="12.75">
      <c r="A97" s="5"/>
      <c r="B97" s="81"/>
      <c r="C97" s="81"/>
      <c r="D97" s="82" t="s">
        <v>69</v>
      </c>
      <c r="E97" s="83" t="s">
        <v>70</v>
      </c>
      <c r="F97" s="85">
        <v>3300</v>
      </c>
      <c r="G97" s="85"/>
      <c r="H97" s="85"/>
      <c r="I97" s="125">
        <f t="shared" si="2"/>
        <v>3300</v>
      </c>
      <c r="J97" s="5"/>
      <c r="K97" s="12"/>
    </row>
    <row r="98" spans="1:11" ht="12.75">
      <c r="A98" s="5"/>
      <c r="B98" s="81"/>
      <c r="C98" s="81"/>
      <c r="D98" s="82" t="s">
        <v>71</v>
      </c>
      <c r="E98" s="83" t="s">
        <v>72</v>
      </c>
      <c r="F98" s="85">
        <v>268500</v>
      </c>
      <c r="G98" s="85"/>
      <c r="H98" s="85"/>
      <c r="I98" s="125">
        <f t="shared" si="2"/>
        <v>268500</v>
      </c>
      <c r="J98" s="5"/>
      <c r="K98" s="12"/>
    </row>
    <row r="99" spans="1:11" ht="12.75">
      <c r="A99" s="5"/>
      <c r="B99" s="81"/>
      <c r="C99" s="81"/>
      <c r="D99" s="82" t="s">
        <v>73</v>
      </c>
      <c r="E99" s="83" t="s">
        <v>74</v>
      </c>
      <c r="F99" s="85">
        <v>512500</v>
      </c>
      <c r="G99" s="85"/>
      <c r="H99" s="85"/>
      <c r="I99" s="125">
        <f t="shared" si="2"/>
        <v>512500</v>
      </c>
      <c r="J99" s="5"/>
      <c r="K99" s="12"/>
    </row>
    <row r="100" spans="1:11" ht="12.75">
      <c r="A100" s="5"/>
      <c r="B100" s="81"/>
      <c r="C100" s="81"/>
      <c r="D100" s="82" t="s">
        <v>75</v>
      </c>
      <c r="E100" s="83" t="s">
        <v>76</v>
      </c>
      <c r="F100" s="85">
        <v>310</v>
      </c>
      <c r="G100" s="85"/>
      <c r="H100" s="85"/>
      <c r="I100" s="125">
        <f t="shared" si="2"/>
        <v>310</v>
      </c>
      <c r="J100" s="5"/>
      <c r="K100" s="12"/>
    </row>
    <row r="101" spans="1:11" ht="12.75">
      <c r="A101" s="5"/>
      <c r="B101" s="81"/>
      <c r="C101" s="81"/>
      <c r="D101" s="82" t="s">
        <v>77</v>
      </c>
      <c r="E101" s="83" t="s">
        <v>88</v>
      </c>
      <c r="F101" s="85">
        <v>1200</v>
      </c>
      <c r="G101" s="85"/>
      <c r="H101" s="85"/>
      <c r="I101" s="125">
        <f t="shared" si="2"/>
        <v>1200</v>
      </c>
      <c r="J101" s="5"/>
      <c r="K101" s="12"/>
    </row>
    <row r="102" spans="1:11" ht="22.5">
      <c r="A102" s="5"/>
      <c r="B102" s="81"/>
      <c r="C102" s="81"/>
      <c r="D102" s="82" t="s">
        <v>79</v>
      </c>
      <c r="E102" s="83" t="s">
        <v>80</v>
      </c>
      <c r="F102" s="85">
        <v>42500</v>
      </c>
      <c r="G102" s="85"/>
      <c r="H102" s="85"/>
      <c r="I102" s="125">
        <f t="shared" si="2"/>
        <v>42500</v>
      </c>
      <c r="J102" s="5"/>
      <c r="K102" s="12"/>
    </row>
    <row r="103" spans="1:11" ht="12.75">
      <c r="A103" s="5"/>
      <c r="B103" s="81"/>
      <c r="C103" s="81"/>
      <c r="D103" s="82" t="s">
        <v>82</v>
      </c>
      <c r="E103" s="83" t="s">
        <v>83</v>
      </c>
      <c r="F103" s="85">
        <v>1725650</v>
      </c>
      <c r="G103" s="85">
        <v>166461</v>
      </c>
      <c r="H103" s="85"/>
      <c r="I103" s="125">
        <f t="shared" si="2"/>
        <v>1892111</v>
      </c>
      <c r="J103" s="5"/>
      <c r="K103" s="12"/>
    </row>
    <row r="104" spans="1:11" ht="22.5">
      <c r="A104" s="5"/>
      <c r="B104" s="81"/>
      <c r="C104" s="81"/>
      <c r="D104" s="82" t="s">
        <v>62</v>
      </c>
      <c r="E104" s="83" t="s">
        <v>63</v>
      </c>
      <c r="F104" s="85">
        <v>36000</v>
      </c>
      <c r="G104" s="85"/>
      <c r="H104" s="85"/>
      <c r="I104" s="125">
        <f t="shared" si="2"/>
        <v>36000</v>
      </c>
      <c r="J104" s="5"/>
      <c r="K104" s="12"/>
    </row>
    <row r="105" spans="1:11" ht="33.75">
      <c r="A105" s="5"/>
      <c r="B105" s="81">
        <v>756</v>
      </c>
      <c r="C105" s="81">
        <v>75618</v>
      </c>
      <c r="D105" s="82"/>
      <c r="E105" s="83" t="s">
        <v>89</v>
      </c>
      <c r="F105" s="84">
        <f>SUM(F106:F109)</f>
        <v>471140</v>
      </c>
      <c r="G105" s="84">
        <f>SUM(G106:G109)</f>
        <v>0</v>
      </c>
      <c r="H105" s="84">
        <f>SUM(H106:H109)</f>
        <v>0</v>
      </c>
      <c r="I105" s="125">
        <f t="shared" si="2"/>
        <v>471140</v>
      </c>
      <c r="J105" s="5"/>
      <c r="K105" s="12"/>
    </row>
    <row r="106" spans="1:11" ht="12.75">
      <c r="A106" s="5"/>
      <c r="B106" s="81"/>
      <c r="C106" s="81"/>
      <c r="D106" s="82" t="s">
        <v>90</v>
      </c>
      <c r="E106" s="83" t="s">
        <v>91</v>
      </c>
      <c r="F106" s="85">
        <v>52500</v>
      </c>
      <c r="G106" s="85"/>
      <c r="H106" s="85"/>
      <c r="I106" s="125">
        <f t="shared" si="2"/>
        <v>52500</v>
      </c>
      <c r="J106" s="5"/>
      <c r="K106" s="12"/>
    </row>
    <row r="107" spans="1:11" ht="22.5">
      <c r="A107" s="5"/>
      <c r="B107" s="81"/>
      <c r="C107" s="81"/>
      <c r="D107" s="82" t="s">
        <v>92</v>
      </c>
      <c r="E107" s="83" t="s">
        <v>93</v>
      </c>
      <c r="F107" s="85">
        <v>221000</v>
      </c>
      <c r="G107" s="85"/>
      <c r="H107" s="85"/>
      <c r="I107" s="125">
        <f t="shared" si="2"/>
        <v>221000</v>
      </c>
      <c r="J107" s="5"/>
      <c r="K107" s="12"/>
    </row>
    <row r="108" spans="1:11" ht="45">
      <c r="A108" s="5"/>
      <c r="B108" s="81"/>
      <c r="C108" s="81"/>
      <c r="D108" s="82" t="s">
        <v>31</v>
      </c>
      <c r="E108" s="83" t="s">
        <v>94</v>
      </c>
      <c r="F108" s="85">
        <v>197520</v>
      </c>
      <c r="G108" s="85"/>
      <c r="H108" s="85"/>
      <c r="I108" s="125">
        <f t="shared" si="2"/>
        <v>197520</v>
      </c>
      <c r="J108" s="5"/>
      <c r="K108" s="12"/>
    </row>
    <row r="109" spans="1:11" ht="22.5">
      <c r="A109" s="5"/>
      <c r="B109" s="81"/>
      <c r="C109" s="81"/>
      <c r="D109" s="82" t="s">
        <v>62</v>
      </c>
      <c r="E109" s="83" t="s">
        <v>63</v>
      </c>
      <c r="F109" s="85">
        <v>120</v>
      </c>
      <c r="G109" s="85"/>
      <c r="H109" s="85"/>
      <c r="I109" s="125">
        <f t="shared" si="2"/>
        <v>120</v>
      </c>
      <c r="J109" s="5"/>
      <c r="K109" s="12"/>
    </row>
    <row r="110" spans="1:11" ht="22.5">
      <c r="A110" s="5"/>
      <c r="B110" s="81">
        <v>756</v>
      </c>
      <c r="C110" s="81">
        <v>75621</v>
      </c>
      <c r="D110" s="82"/>
      <c r="E110" s="83" t="s">
        <v>95</v>
      </c>
      <c r="F110" s="84">
        <f>SUM(F111:F112)</f>
        <v>21983302</v>
      </c>
      <c r="G110" s="84">
        <f>SUM(G111:G112)</f>
        <v>0</v>
      </c>
      <c r="H110" s="84">
        <f>SUM(H111:H112)</f>
        <v>256444</v>
      </c>
      <c r="I110" s="125">
        <f t="shared" si="2"/>
        <v>21726858</v>
      </c>
      <c r="J110" s="5"/>
      <c r="K110" s="12"/>
    </row>
    <row r="111" spans="1:11" ht="12.75">
      <c r="A111" s="5"/>
      <c r="B111" s="81"/>
      <c r="C111" s="81"/>
      <c r="D111" s="82" t="s">
        <v>96</v>
      </c>
      <c r="E111" s="83" t="s">
        <v>97</v>
      </c>
      <c r="F111" s="85">
        <v>20033302</v>
      </c>
      <c r="G111" s="120"/>
      <c r="H111" s="85">
        <v>256444</v>
      </c>
      <c r="I111" s="125">
        <f t="shared" si="2"/>
        <v>19776858</v>
      </c>
      <c r="J111" s="5"/>
      <c r="K111" s="12"/>
    </row>
    <row r="112" spans="1:11" ht="12.75">
      <c r="A112" s="5"/>
      <c r="B112" s="81"/>
      <c r="C112" s="81"/>
      <c r="D112" s="82" t="s">
        <v>98</v>
      </c>
      <c r="E112" s="83" t="s">
        <v>99</v>
      </c>
      <c r="F112" s="85">
        <v>1950000</v>
      </c>
      <c r="G112" s="85"/>
      <c r="H112" s="85"/>
      <c r="I112" s="125">
        <f t="shared" si="2"/>
        <v>1950000</v>
      </c>
      <c r="J112" s="5"/>
      <c r="K112" s="12"/>
    </row>
    <row r="113" spans="1:11" ht="12.75">
      <c r="A113" s="5"/>
      <c r="B113" s="107">
        <v>758</v>
      </c>
      <c r="C113" s="108" t="s">
        <v>10</v>
      </c>
      <c r="D113" s="109"/>
      <c r="E113" s="110" t="s">
        <v>100</v>
      </c>
      <c r="F113" s="105">
        <f>F114+F116+F118+F120</f>
        <v>6228394</v>
      </c>
      <c r="G113" s="105">
        <f>G114+G116+G118+G120</f>
        <v>212311</v>
      </c>
      <c r="H113" s="105">
        <f>H114+H116+H118+H120</f>
        <v>0</v>
      </c>
      <c r="I113" s="106">
        <f t="shared" si="2"/>
        <v>6440705</v>
      </c>
      <c r="J113" s="5"/>
      <c r="K113" s="12"/>
    </row>
    <row r="114" spans="1:11" ht="22.5">
      <c r="A114" s="5"/>
      <c r="B114" s="81">
        <v>758</v>
      </c>
      <c r="C114" s="81">
        <v>75801</v>
      </c>
      <c r="D114" s="82"/>
      <c r="E114" s="83" t="s">
        <v>101</v>
      </c>
      <c r="F114" s="84">
        <f>SUM(F115)</f>
        <v>6133194</v>
      </c>
      <c r="G114" s="84">
        <f>SUM(G115)</f>
        <v>212311</v>
      </c>
      <c r="H114" s="84">
        <f>SUM(H115)</f>
        <v>0</v>
      </c>
      <c r="I114" s="125">
        <f t="shared" si="2"/>
        <v>6345505</v>
      </c>
      <c r="J114" s="5"/>
      <c r="K114" s="12"/>
    </row>
    <row r="115" spans="1:11" ht="12.75">
      <c r="A115" s="5"/>
      <c r="B115" s="81" t="s">
        <v>10</v>
      </c>
      <c r="C115" s="81"/>
      <c r="D115" s="82">
        <v>2920</v>
      </c>
      <c r="E115" s="83" t="s">
        <v>102</v>
      </c>
      <c r="F115" s="85">
        <v>6133194</v>
      </c>
      <c r="G115" s="85">
        <v>212311</v>
      </c>
      <c r="H115" s="120"/>
      <c r="I115" s="125">
        <f t="shared" si="2"/>
        <v>6345505</v>
      </c>
      <c r="J115" s="5"/>
      <c r="K115" s="12"/>
    </row>
    <row r="116" spans="1:11" ht="22.5" hidden="1">
      <c r="A116" s="5"/>
      <c r="B116" s="81">
        <v>758</v>
      </c>
      <c r="C116" s="81">
        <v>75802</v>
      </c>
      <c r="D116" s="82"/>
      <c r="E116" s="83" t="s">
        <v>103</v>
      </c>
      <c r="F116" s="84">
        <f>SUM(F117)</f>
        <v>0</v>
      </c>
      <c r="G116" s="84">
        <f>SUM(G117)</f>
        <v>0</v>
      </c>
      <c r="H116" s="84">
        <f>SUM(H117)</f>
        <v>0</v>
      </c>
      <c r="I116" s="125">
        <f t="shared" si="2"/>
        <v>0</v>
      </c>
      <c r="J116" s="5"/>
      <c r="K116" s="12"/>
    </row>
    <row r="117" spans="1:11" ht="12.75" hidden="1">
      <c r="A117" s="5"/>
      <c r="B117" s="81"/>
      <c r="C117" s="81"/>
      <c r="D117" s="82">
        <v>2750</v>
      </c>
      <c r="E117" s="83" t="s">
        <v>104</v>
      </c>
      <c r="F117" s="85">
        <v>0</v>
      </c>
      <c r="G117" s="85"/>
      <c r="H117" s="85"/>
      <c r="I117" s="125">
        <f t="shared" si="2"/>
        <v>0</v>
      </c>
      <c r="J117" s="5"/>
      <c r="K117" s="12"/>
    </row>
    <row r="118" spans="1:11" ht="12.75" hidden="1">
      <c r="A118" s="5"/>
      <c r="B118" s="81">
        <v>758</v>
      </c>
      <c r="C118" s="81">
        <v>75805</v>
      </c>
      <c r="D118" s="82"/>
      <c r="E118" s="83" t="s">
        <v>105</v>
      </c>
      <c r="F118" s="84">
        <f>SUM(F119)</f>
        <v>0</v>
      </c>
      <c r="G118" s="84">
        <f>SUM(G119)</f>
        <v>0</v>
      </c>
      <c r="H118" s="84">
        <f>SUM(H119)</f>
        <v>0</v>
      </c>
      <c r="I118" s="125">
        <f t="shared" si="2"/>
        <v>0</v>
      </c>
      <c r="J118" s="5"/>
      <c r="K118" s="12"/>
    </row>
    <row r="119" spans="1:11" ht="12.75" hidden="1">
      <c r="A119" s="5"/>
      <c r="B119" s="81"/>
      <c r="C119" s="81"/>
      <c r="D119" s="82">
        <v>2920</v>
      </c>
      <c r="E119" s="83" t="s">
        <v>102</v>
      </c>
      <c r="F119" s="85">
        <v>0</v>
      </c>
      <c r="G119" s="85">
        <v>0</v>
      </c>
      <c r="H119" s="85"/>
      <c r="I119" s="125">
        <f t="shared" si="2"/>
        <v>0</v>
      </c>
      <c r="J119" s="5"/>
      <c r="K119" s="12"/>
    </row>
    <row r="120" spans="1:11" ht="12.75">
      <c r="A120" s="5"/>
      <c r="B120" s="81">
        <v>758</v>
      </c>
      <c r="C120" s="81">
        <v>75814</v>
      </c>
      <c r="D120" s="82"/>
      <c r="E120" s="83" t="s">
        <v>106</v>
      </c>
      <c r="F120" s="84">
        <f>SUM(F121)</f>
        <v>95200</v>
      </c>
      <c r="G120" s="84">
        <f>SUM(G121)</f>
        <v>0</v>
      </c>
      <c r="H120" s="84">
        <f>SUM(H121)</f>
        <v>0</v>
      </c>
      <c r="I120" s="125">
        <f t="shared" si="2"/>
        <v>95200</v>
      </c>
      <c r="J120" s="5"/>
      <c r="K120" s="12"/>
    </row>
    <row r="121" spans="1:11" ht="12.75">
      <c r="A121" s="5"/>
      <c r="B121" s="81"/>
      <c r="C121" s="81"/>
      <c r="D121" s="82" t="s">
        <v>24</v>
      </c>
      <c r="E121" s="83" t="s">
        <v>107</v>
      </c>
      <c r="F121" s="85">
        <v>95200</v>
      </c>
      <c r="G121" s="85"/>
      <c r="H121" s="85"/>
      <c r="I121" s="125">
        <f t="shared" si="2"/>
        <v>95200</v>
      </c>
      <c r="J121" s="5"/>
      <c r="K121" s="12"/>
    </row>
    <row r="122" spans="1:11" ht="12.75">
      <c r="A122" s="5"/>
      <c r="B122" s="107">
        <v>801</v>
      </c>
      <c r="C122" s="108"/>
      <c r="D122" s="109"/>
      <c r="E122" s="110" t="s">
        <v>108</v>
      </c>
      <c r="F122" s="105">
        <f>F123+F130+F134+F139+F141</f>
        <v>623830</v>
      </c>
      <c r="G122" s="105">
        <f>G123+G130+G134+G139+G141</f>
        <v>90000</v>
      </c>
      <c r="H122" s="105">
        <f>H123+H130+H134+H139+H141</f>
        <v>0</v>
      </c>
      <c r="I122" s="106">
        <f t="shared" si="2"/>
        <v>713830</v>
      </c>
      <c r="J122" s="5"/>
      <c r="K122" s="12"/>
    </row>
    <row r="123" spans="1:11" ht="12.75">
      <c r="A123" s="5"/>
      <c r="B123" s="81">
        <v>801</v>
      </c>
      <c r="C123" s="81">
        <v>80101</v>
      </c>
      <c r="D123" s="82"/>
      <c r="E123" s="83" t="s">
        <v>109</v>
      </c>
      <c r="F123" s="84">
        <f>SUM(F124+F125+F126+F127+F129+F128)</f>
        <v>26050</v>
      </c>
      <c r="G123" s="84">
        <f>SUM(G124+G125+G126+G127+G129+G128)</f>
        <v>0</v>
      </c>
      <c r="H123" s="84">
        <f>SUM(H124+H125+H126+H127+H129+H128)</f>
        <v>0</v>
      </c>
      <c r="I123" s="125">
        <f t="shared" si="2"/>
        <v>26050</v>
      </c>
      <c r="J123" s="5"/>
      <c r="K123" s="12"/>
    </row>
    <row r="124" spans="1:11" ht="45">
      <c r="A124" s="5"/>
      <c r="B124" s="81"/>
      <c r="C124" s="81"/>
      <c r="D124" s="82" t="s">
        <v>22</v>
      </c>
      <c r="E124" s="83" t="s">
        <v>23</v>
      </c>
      <c r="F124" s="85">
        <v>23220</v>
      </c>
      <c r="G124" s="85"/>
      <c r="H124" s="85"/>
      <c r="I124" s="125">
        <f t="shared" si="2"/>
        <v>23220</v>
      </c>
      <c r="J124" s="5"/>
      <c r="K124" s="12"/>
    </row>
    <row r="125" spans="1:11" ht="12.75">
      <c r="A125" s="5"/>
      <c r="B125" s="81"/>
      <c r="C125" s="81"/>
      <c r="D125" s="82" t="s">
        <v>24</v>
      </c>
      <c r="E125" s="83" t="s">
        <v>107</v>
      </c>
      <c r="F125" s="85">
        <v>180</v>
      </c>
      <c r="G125" s="85"/>
      <c r="H125" s="85"/>
      <c r="I125" s="125">
        <f t="shared" si="2"/>
        <v>180</v>
      </c>
      <c r="J125" s="5"/>
      <c r="K125" s="12"/>
    </row>
    <row r="126" spans="1:11" ht="22.5">
      <c r="A126" s="5"/>
      <c r="B126" s="81"/>
      <c r="C126" s="81"/>
      <c r="D126" s="82" t="s">
        <v>110</v>
      </c>
      <c r="E126" s="83" t="s">
        <v>111</v>
      </c>
      <c r="F126" s="85">
        <v>2000</v>
      </c>
      <c r="G126" s="85"/>
      <c r="H126" s="85"/>
      <c r="I126" s="125">
        <f t="shared" si="2"/>
        <v>2000</v>
      </c>
      <c r="J126" s="5"/>
      <c r="K126" s="12"/>
    </row>
    <row r="127" spans="1:11" ht="12.75">
      <c r="A127" s="5"/>
      <c r="B127" s="81"/>
      <c r="C127" s="81"/>
      <c r="D127" s="82" t="s">
        <v>26</v>
      </c>
      <c r="E127" s="83" t="s">
        <v>112</v>
      </c>
      <c r="F127" s="85">
        <v>650</v>
      </c>
      <c r="G127" s="85"/>
      <c r="H127" s="85"/>
      <c r="I127" s="125">
        <f t="shared" si="2"/>
        <v>650</v>
      </c>
      <c r="J127" s="5"/>
      <c r="K127" s="12"/>
    </row>
    <row r="128" spans="1:11" ht="22.5" hidden="1">
      <c r="A128" s="5"/>
      <c r="B128" s="81"/>
      <c r="C128" s="81"/>
      <c r="D128" s="82">
        <v>2030</v>
      </c>
      <c r="E128" s="83" t="s">
        <v>175</v>
      </c>
      <c r="F128" s="85"/>
      <c r="G128" s="85"/>
      <c r="H128" s="85"/>
      <c r="I128" s="125">
        <f t="shared" si="2"/>
        <v>0</v>
      </c>
      <c r="J128" s="5"/>
      <c r="K128" s="12"/>
    </row>
    <row r="129" spans="1:11" ht="45" hidden="1">
      <c r="A129" s="5"/>
      <c r="B129" s="81"/>
      <c r="C129" s="81"/>
      <c r="D129" s="82">
        <v>6260</v>
      </c>
      <c r="E129" s="83" t="s">
        <v>174</v>
      </c>
      <c r="F129" s="85"/>
      <c r="G129" s="85"/>
      <c r="H129" s="85"/>
      <c r="I129" s="125">
        <f t="shared" si="2"/>
        <v>0</v>
      </c>
      <c r="J129" s="5"/>
      <c r="K129" s="12"/>
    </row>
    <row r="130" spans="1:11" ht="12.75">
      <c r="A130" s="5"/>
      <c r="B130" s="81">
        <v>801</v>
      </c>
      <c r="C130" s="81">
        <v>80104</v>
      </c>
      <c r="D130" s="82"/>
      <c r="E130" s="83" t="s">
        <v>114</v>
      </c>
      <c r="F130" s="84">
        <f>SUM(F131:F133)</f>
        <v>555600</v>
      </c>
      <c r="G130" s="84">
        <f>SUM(G131:G133)</f>
        <v>90000</v>
      </c>
      <c r="H130" s="84">
        <f>SUM(H131:H132)</f>
        <v>0</v>
      </c>
      <c r="I130" s="125">
        <f t="shared" si="2"/>
        <v>645600</v>
      </c>
      <c r="J130" s="5"/>
      <c r="K130" s="12"/>
    </row>
    <row r="131" spans="1:11" ht="12.75">
      <c r="A131" s="5"/>
      <c r="B131" s="81"/>
      <c r="C131" s="81"/>
      <c r="D131" s="82" t="s">
        <v>44</v>
      </c>
      <c r="E131" s="83" t="s">
        <v>115</v>
      </c>
      <c r="F131" s="85">
        <v>555000</v>
      </c>
      <c r="G131" s="85"/>
      <c r="H131" s="85"/>
      <c r="I131" s="125">
        <f t="shared" si="2"/>
        <v>555000</v>
      </c>
      <c r="J131" s="5"/>
      <c r="K131" s="12"/>
    </row>
    <row r="132" spans="1:11" ht="12.75">
      <c r="A132" s="5"/>
      <c r="B132" s="81"/>
      <c r="C132" s="81"/>
      <c r="D132" s="82" t="s">
        <v>24</v>
      </c>
      <c r="E132" s="83" t="s">
        <v>107</v>
      </c>
      <c r="F132" s="85">
        <v>600</v>
      </c>
      <c r="G132" s="85"/>
      <c r="H132" s="85"/>
      <c r="I132" s="125">
        <f t="shared" si="2"/>
        <v>600</v>
      </c>
      <c r="J132" s="5"/>
      <c r="K132" s="12"/>
    </row>
    <row r="133" spans="1:11" ht="45">
      <c r="A133" s="5"/>
      <c r="B133" s="81"/>
      <c r="C133" s="81"/>
      <c r="D133" s="82">
        <v>2310</v>
      </c>
      <c r="E133" s="83" t="s">
        <v>186</v>
      </c>
      <c r="F133" s="85"/>
      <c r="G133" s="85">
        <v>90000</v>
      </c>
      <c r="H133" s="85"/>
      <c r="I133" s="125">
        <f t="shared" si="2"/>
        <v>90000</v>
      </c>
      <c r="J133" s="5"/>
      <c r="K133" s="12"/>
    </row>
    <row r="134" spans="1:11" ht="12.75">
      <c r="A134" s="5"/>
      <c r="B134" s="81">
        <v>801</v>
      </c>
      <c r="C134" s="81">
        <v>80110</v>
      </c>
      <c r="D134" s="82"/>
      <c r="E134" s="88" t="s">
        <v>116</v>
      </c>
      <c r="F134" s="84">
        <f>SUM(F135:F138)</f>
        <v>42100</v>
      </c>
      <c r="G134" s="84">
        <f>SUM(G135:G138)</f>
        <v>0</v>
      </c>
      <c r="H134" s="84">
        <f>SUM(H135:H138)</f>
        <v>0</v>
      </c>
      <c r="I134" s="125">
        <f t="shared" si="2"/>
        <v>42100</v>
      </c>
      <c r="J134" s="5"/>
      <c r="K134" s="12"/>
    </row>
    <row r="135" spans="1:11" ht="33.75">
      <c r="A135" s="5"/>
      <c r="B135" s="81"/>
      <c r="C135" s="81"/>
      <c r="D135" s="82" t="s">
        <v>22</v>
      </c>
      <c r="E135" s="83" t="s">
        <v>117</v>
      </c>
      <c r="F135" s="85">
        <v>6500</v>
      </c>
      <c r="G135" s="85"/>
      <c r="H135" s="85"/>
      <c r="I135" s="125">
        <f t="shared" si="2"/>
        <v>6500</v>
      </c>
      <c r="J135" s="5"/>
      <c r="K135" s="12"/>
    </row>
    <row r="136" spans="1:11" ht="12.75">
      <c r="A136" s="5"/>
      <c r="B136" s="81"/>
      <c r="C136" s="81"/>
      <c r="D136" s="82" t="s">
        <v>44</v>
      </c>
      <c r="E136" s="83" t="s">
        <v>118</v>
      </c>
      <c r="F136" s="85">
        <v>35000</v>
      </c>
      <c r="G136" s="85"/>
      <c r="H136" s="85"/>
      <c r="I136" s="125">
        <f t="shared" si="2"/>
        <v>35000</v>
      </c>
      <c r="J136" s="5"/>
      <c r="K136" s="12"/>
    </row>
    <row r="137" spans="1:11" ht="12.75">
      <c r="A137" s="5"/>
      <c r="B137" s="81"/>
      <c r="C137" s="81"/>
      <c r="D137" s="82" t="s">
        <v>24</v>
      </c>
      <c r="E137" s="83" t="s">
        <v>107</v>
      </c>
      <c r="F137" s="85">
        <v>380</v>
      </c>
      <c r="G137" s="85"/>
      <c r="H137" s="85"/>
      <c r="I137" s="125">
        <f t="shared" si="2"/>
        <v>380</v>
      </c>
      <c r="J137" s="5"/>
      <c r="K137" s="12"/>
    </row>
    <row r="138" spans="1:11" ht="12.75">
      <c r="A138" s="5"/>
      <c r="B138" s="81"/>
      <c r="C138" s="81"/>
      <c r="D138" s="82" t="s">
        <v>26</v>
      </c>
      <c r="E138" s="83" t="s">
        <v>112</v>
      </c>
      <c r="F138" s="85">
        <v>220</v>
      </c>
      <c r="G138" s="85"/>
      <c r="H138" s="85"/>
      <c r="I138" s="125">
        <f t="shared" si="2"/>
        <v>220</v>
      </c>
      <c r="J138" s="5"/>
      <c r="K138" s="12"/>
    </row>
    <row r="139" spans="1:11" ht="12.75" hidden="1">
      <c r="A139" s="5"/>
      <c r="B139" s="81">
        <v>801</v>
      </c>
      <c r="C139" s="81">
        <v>80113</v>
      </c>
      <c r="D139" s="82"/>
      <c r="E139" s="83" t="s">
        <v>119</v>
      </c>
      <c r="F139" s="84">
        <f>SUM(F140)</f>
        <v>0</v>
      </c>
      <c r="G139" s="84">
        <f>SUM(G140)</f>
        <v>0</v>
      </c>
      <c r="H139" s="84">
        <f>SUM(H140)</f>
        <v>0</v>
      </c>
      <c r="I139" s="125">
        <f t="shared" si="2"/>
        <v>0</v>
      </c>
      <c r="J139" s="5"/>
      <c r="K139" s="12"/>
    </row>
    <row r="140" spans="1:11" ht="22.5" hidden="1">
      <c r="A140" s="5"/>
      <c r="B140" s="81"/>
      <c r="C140" s="81"/>
      <c r="D140" s="82">
        <v>2030</v>
      </c>
      <c r="E140" s="83" t="s">
        <v>113</v>
      </c>
      <c r="F140" s="85">
        <v>0</v>
      </c>
      <c r="G140" s="85"/>
      <c r="H140" s="85"/>
      <c r="I140" s="125">
        <f t="shared" si="2"/>
        <v>0</v>
      </c>
      <c r="J140" s="5"/>
      <c r="K140" s="12"/>
    </row>
    <row r="141" spans="1:11" ht="12.75">
      <c r="A141" s="5"/>
      <c r="B141" s="81">
        <v>801</v>
      </c>
      <c r="C141" s="81">
        <v>80114</v>
      </c>
      <c r="D141" s="82"/>
      <c r="E141" s="83" t="s">
        <v>120</v>
      </c>
      <c r="F141" s="84">
        <f>SUM(F142)</f>
        <v>80</v>
      </c>
      <c r="G141" s="84">
        <f>SUM(G142)</f>
        <v>0</v>
      </c>
      <c r="H141" s="84">
        <f>SUM(H142)</f>
        <v>0</v>
      </c>
      <c r="I141" s="125">
        <f t="shared" si="2"/>
        <v>80</v>
      </c>
      <c r="J141" s="5"/>
      <c r="K141" s="12"/>
    </row>
    <row r="142" spans="1:11" ht="12.75">
      <c r="A142" s="5"/>
      <c r="B142" s="81"/>
      <c r="C142" s="81"/>
      <c r="D142" s="82" t="s">
        <v>24</v>
      </c>
      <c r="E142" s="83" t="s">
        <v>107</v>
      </c>
      <c r="F142" s="85">
        <v>80</v>
      </c>
      <c r="G142" s="85"/>
      <c r="H142" s="85"/>
      <c r="I142" s="125">
        <f t="shared" si="2"/>
        <v>80</v>
      </c>
      <c r="J142" s="5"/>
      <c r="K142" s="12"/>
    </row>
    <row r="143" spans="1:11" ht="13.5" customHeight="1" hidden="1">
      <c r="A143" s="5"/>
      <c r="B143" s="167" t="s">
        <v>153</v>
      </c>
      <c r="C143" s="167" t="s">
        <v>156</v>
      </c>
      <c r="D143" s="168" t="s">
        <v>3</v>
      </c>
      <c r="E143" s="168" t="s">
        <v>2</v>
      </c>
      <c r="F143" s="171" t="s">
        <v>161</v>
      </c>
      <c r="G143" s="163" t="s">
        <v>162</v>
      </c>
      <c r="H143" s="163" t="s">
        <v>163</v>
      </c>
      <c r="I143" s="165" t="s">
        <v>164</v>
      </c>
      <c r="J143" s="5"/>
      <c r="K143" s="12"/>
    </row>
    <row r="144" spans="1:11" ht="12.75" customHeight="1" hidden="1">
      <c r="A144" s="5"/>
      <c r="B144" s="135"/>
      <c r="C144" s="135"/>
      <c r="D144" s="138"/>
      <c r="E144" s="138"/>
      <c r="F144" s="171"/>
      <c r="G144" s="163"/>
      <c r="H144" s="163"/>
      <c r="I144" s="165"/>
      <c r="J144" s="5"/>
      <c r="K144" s="12"/>
    </row>
    <row r="145" spans="1:11" ht="12.75" hidden="1">
      <c r="A145" s="5"/>
      <c r="B145" s="135"/>
      <c r="C145" s="135"/>
      <c r="D145" s="138"/>
      <c r="E145" s="138"/>
      <c r="F145" s="171"/>
      <c r="G145" s="163"/>
      <c r="H145" s="163"/>
      <c r="I145" s="165"/>
      <c r="J145" s="5"/>
      <c r="K145" s="12"/>
    </row>
    <row r="146" spans="1:11" ht="12.75" hidden="1">
      <c r="A146" s="5"/>
      <c r="B146" s="135"/>
      <c r="C146" s="135"/>
      <c r="D146" s="138"/>
      <c r="E146" s="138"/>
      <c r="F146" s="172"/>
      <c r="G146" s="164"/>
      <c r="H146" s="164"/>
      <c r="I146" s="166"/>
      <c r="J146" s="5"/>
      <c r="K146" s="12"/>
    </row>
    <row r="147" spans="1:11" s="4" customFormat="1" ht="9.75" customHeight="1" hidden="1">
      <c r="A147" s="7"/>
      <c r="B147" s="87">
        <v>1</v>
      </c>
      <c r="C147" s="87">
        <v>2</v>
      </c>
      <c r="D147" s="87">
        <v>3</v>
      </c>
      <c r="E147" s="87">
        <v>4</v>
      </c>
      <c r="F147" s="87">
        <v>5</v>
      </c>
      <c r="G147" s="87">
        <v>6</v>
      </c>
      <c r="H147" s="87">
        <v>7</v>
      </c>
      <c r="I147" s="98">
        <v>8</v>
      </c>
      <c r="J147" s="7"/>
      <c r="K147" s="94"/>
    </row>
    <row r="148" spans="1:11" ht="12.75">
      <c r="A148" s="5"/>
      <c r="B148" s="127">
        <v>852</v>
      </c>
      <c r="C148" s="128"/>
      <c r="D148" s="130"/>
      <c r="E148" s="131" t="s">
        <v>159</v>
      </c>
      <c r="F148" s="105">
        <f>F149+F152+F154+F157+F159+F166+F164+F169</f>
        <v>2624310</v>
      </c>
      <c r="G148" s="105">
        <f>G149+G152+G154+G157+G159+G166+G164+G169</f>
        <v>1100</v>
      </c>
      <c r="H148" s="105">
        <f>H149+H152+H154+H157+H159</f>
        <v>0</v>
      </c>
      <c r="I148" s="106">
        <f aca="true" t="shared" si="3" ref="I148:I191">F148+G148-H148</f>
        <v>2625410</v>
      </c>
      <c r="J148" s="5"/>
      <c r="K148" s="12"/>
    </row>
    <row r="149" spans="1:11" ht="33.75">
      <c r="A149" s="5"/>
      <c r="B149" s="81">
        <v>852</v>
      </c>
      <c r="C149" s="81">
        <v>85212</v>
      </c>
      <c r="D149" s="82"/>
      <c r="E149" s="83" t="s">
        <v>121</v>
      </c>
      <c r="F149" s="84">
        <f>SUM(F150:F151)</f>
        <v>2400000</v>
      </c>
      <c r="G149" s="84">
        <f>SUM(G150:G151)</f>
        <v>0</v>
      </c>
      <c r="H149" s="84">
        <f>SUM(H150:H151)</f>
        <v>0</v>
      </c>
      <c r="I149" s="125">
        <f t="shared" si="3"/>
        <v>2400000</v>
      </c>
      <c r="J149" s="5"/>
      <c r="K149" s="12"/>
    </row>
    <row r="150" spans="1:11" ht="33.75">
      <c r="A150" s="5"/>
      <c r="B150" s="81"/>
      <c r="C150" s="81"/>
      <c r="D150" s="82">
        <v>2010</v>
      </c>
      <c r="E150" s="83" t="s">
        <v>122</v>
      </c>
      <c r="F150" s="85">
        <v>2400000</v>
      </c>
      <c r="G150" s="85"/>
      <c r="H150" s="85"/>
      <c r="I150" s="125">
        <f t="shared" si="3"/>
        <v>2400000</v>
      </c>
      <c r="J150" s="5"/>
      <c r="K150" s="12"/>
    </row>
    <row r="151" spans="1:11" ht="33.75" hidden="1">
      <c r="A151" s="5"/>
      <c r="B151" s="81"/>
      <c r="C151" s="81"/>
      <c r="D151" s="82">
        <v>6310</v>
      </c>
      <c r="E151" s="83" t="s">
        <v>123</v>
      </c>
      <c r="F151" s="85">
        <v>0</v>
      </c>
      <c r="G151" s="85"/>
      <c r="H151" s="85"/>
      <c r="I151" s="125">
        <f t="shared" si="3"/>
        <v>0</v>
      </c>
      <c r="J151" s="5"/>
      <c r="K151" s="12"/>
    </row>
    <row r="152" spans="1:11" ht="33.75">
      <c r="A152" s="5"/>
      <c r="B152" s="81">
        <v>852</v>
      </c>
      <c r="C152" s="81">
        <v>85213</v>
      </c>
      <c r="D152" s="82"/>
      <c r="E152" s="83" t="s">
        <v>124</v>
      </c>
      <c r="F152" s="84">
        <f>SUM(F153)</f>
        <v>8400</v>
      </c>
      <c r="G152" s="84">
        <f>SUM(G153)</f>
        <v>1100</v>
      </c>
      <c r="H152" s="84">
        <f>SUM(H153)</f>
        <v>0</v>
      </c>
      <c r="I152" s="125">
        <f t="shared" si="3"/>
        <v>9500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8400</v>
      </c>
      <c r="G153" s="85">
        <v>1100</v>
      </c>
      <c r="H153" s="85"/>
      <c r="I153" s="125">
        <f t="shared" si="3"/>
        <v>9500</v>
      </c>
      <c r="J153" s="5"/>
      <c r="K153" s="12"/>
    </row>
    <row r="154" spans="1:11" ht="22.5">
      <c r="A154" s="5"/>
      <c r="B154" s="81">
        <v>852</v>
      </c>
      <c r="C154" s="81">
        <v>85214</v>
      </c>
      <c r="D154" s="82"/>
      <c r="E154" s="83" t="s">
        <v>177</v>
      </c>
      <c r="F154" s="84">
        <f>SUM(F155:F156)</f>
        <v>85000</v>
      </c>
      <c r="G154" s="84">
        <f>SUM(G155:G156)</f>
        <v>0</v>
      </c>
      <c r="H154" s="84">
        <f>SUM(H155:H156)</f>
        <v>0</v>
      </c>
      <c r="I154" s="125">
        <f t="shared" si="3"/>
        <v>85000</v>
      </c>
      <c r="J154" s="5"/>
      <c r="K154" s="12"/>
    </row>
    <row r="155" spans="1:11" ht="45">
      <c r="A155" s="5"/>
      <c r="B155" s="81"/>
      <c r="C155" s="81"/>
      <c r="D155" s="82">
        <v>2010</v>
      </c>
      <c r="E155" s="83" t="s">
        <v>40</v>
      </c>
      <c r="F155" s="85">
        <v>80000</v>
      </c>
      <c r="G155" s="85"/>
      <c r="H155" s="85"/>
      <c r="I155" s="125">
        <f t="shared" si="3"/>
        <v>80000</v>
      </c>
      <c r="J155" s="5"/>
      <c r="K155" s="12"/>
    </row>
    <row r="156" spans="1:11" ht="22.5">
      <c r="A156" s="5"/>
      <c r="B156" s="81"/>
      <c r="C156" s="81"/>
      <c r="D156" s="82">
        <v>2030</v>
      </c>
      <c r="E156" s="83" t="s">
        <v>113</v>
      </c>
      <c r="F156" s="85">
        <v>5000</v>
      </c>
      <c r="G156" s="85"/>
      <c r="H156" s="85"/>
      <c r="I156" s="125">
        <f t="shared" si="3"/>
        <v>5000</v>
      </c>
      <c r="J156" s="5"/>
      <c r="K156" s="12"/>
    </row>
    <row r="157" spans="1:11" ht="12.75" hidden="1">
      <c r="A157" s="5"/>
      <c r="B157" s="81">
        <v>852</v>
      </c>
      <c r="C157" s="81">
        <v>85216</v>
      </c>
      <c r="D157" s="82"/>
      <c r="E157" s="83" t="s">
        <v>126</v>
      </c>
      <c r="F157" s="84">
        <f>SUM(F158)</f>
        <v>0</v>
      </c>
      <c r="G157" s="84">
        <f>SUM(G158)</f>
        <v>0</v>
      </c>
      <c r="H157" s="84">
        <f>SUM(H158)</f>
        <v>0</v>
      </c>
      <c r="I157" s="125">
        <f t="shared" si="3"/>
        <v>0</v>
      </c>
      <c r="J157" s="5"/>
      <c r="K157" s="12"/>
    </row>
    <row r="158" spans="1:11" ht="45" hidden="1">
      <c r="A158" s="5"/>
      <c r="B158" s="81"/>
      <c r="C158" s="81"/>
      <c r="D158" s="82">
        <v>2010</v>
      </c>
      <c r="E158" s="83" t="s">
        <v>40</v>
      </c>
      <c r="F158" s="85"/>
      <c r="G158" s="85"/>
      <c r="H158" s="85"/>
      <c r="I158" s="125">
        <f t="shared" si="3"/>
        <v>0</v>
      </c>
      <c r="J158" s="5"/>
      <c r="K158" s="12"/>
    </row>
    <row r="159" spans="1:11" ht="12.75">
      <c r="A159" s="5"/>
      <c r="B159" s="81">
        <v>852</v>
      </c>
      <c r="C159" s="81">
        <v>85219</v>
      </c>
      <c r="D159" s="82"/>
      <c r="E159" s="83" t="s">
        <v>127</v>
      </c>
      <c r="F159" s="84">
        <f>SUM(F160:F163)</f>
        <v>84510</v>
      </c>
      <c r="G159" s="123">
        <f>SUM(G160:G163)</f>
        <v>0</v>
      </c>
      <c r="H159" s="84">
        <f>SUM(H161:H163)</f>
        <v>0</v>
      </c>
      <c r="I159" s="125">
        <f t="shared" si="3"/>
        <v>84510</v>
      </c>
      <c r="J159" s="5"/>
      <c r="K159" s="12"/>
    </row>
    <row r="160" spans="1:11" ht="12.75">
      <c r="A160" s="5"/>
      <c r="B160" s="81"/>
      <c r="C160" s="81"/>
      <c r="D160" s="86" t="s">
        <v>44</v>
      </c>
      <c r="E160" s="83" t="s">
        <v>115</v>
      </c>
      <c r="F160" s="85">
        <v>1250</v>
      </c>
      <c r="G160" s="120"/>
      <c r="H160" s="85"/>
      <c r="I160" s="125">
        <f t="shared" si="3"/>
        <v>1250</v>
      </c>
      <c r="J160" s="5"/>
      <c r="K160" s="12"/>
    </row>
    <row r="161" spans="1:11" ht="12.75">
      <c r="A161" s="5"/>
      <c r="B161" s="81"/>
      <c r="C161" s="81"/>
      <c r="D161" s="82" t="s">
        <v>24</v>
      </c>
      <c r="E161" s="83" t="s">
        <v>107</v>
      </c>
      <c r="F161" s="85">
        <v>260</v>
      </c>
      <c r="G161" s="85"/>
      <c r="H161" s="85"/>
      <c r="I161" s="125">
        <f t="shared" si="3"/>
        <v>260</v>
      </c>
      <c r="J161" s="5"/>
      <c r="K161" s="12"/>
    </row>
    <row r="162" spans="1:11" ht="45">
      <c r="A162" s="5"/>
      <c r="B162" s="81"/>
      <c r="C162" s="81"/>
      <c r="D162" s="82">
        <v>2010</v>
      </c>
      <c r="E162" s="83" t="s">
        <v>40</v>
      </c>
      <c r="F162" s="85">
        <v>83000</v>
      </c>
      <c r="G162" s="85"/>
      <c r="H162" s="85"/>
      <c r="I162" s="125">
        <f t="shared" si="3"/>
        <v>83000</v>
      </c>
      <c r="J162" s="5"/>
      <c r="K162" s="12"/>
    </row>
    <row r="163" spans="1:11" ht="22.5" hidden="1">
      <c r="A163" s="5"/>
      <c r="B163" s="81"/>
      <c r="C163" s="81"/>
      <c r="D163" s="82">
        <v>2030</v>
      </c>
      <c r="E163" s="83" t="s">
        <v>113</v>
      </c>
      <c r="F163" s="85"/>
      <c r="G163" s="85"/>
      <c r="H163" s="85"/>
      <c r="I163" s="125">
        <f t="shared" si="3"/>
        <v>0</v>
      </c>
      <c r="J163" s="5"/>
      <c r="K163" s="12"/>
    </row>
    <row r="164" spans="1:11" ht="22.5">
      <c r="A164" s="5"/>
      <c r="B164" s="81">
        <v>852</v>
      </c>
      <c r="C164" s="81">
        <v>85228</v>
      </c>
      <c r="D164" s="82"/>
      <c r="E164" s="83" t="s">
        <v>181</v>
      </c>
      <c r="F164" s="84">
        <f>F165</f>
        <v>14400</v>
      </c>
      <c r="G164" s="84">
        <f>G165</f>
        <v>0</v>
      </c>
      <c r="H164" s="84">
        <f>H165</f>
        <v>0</v>
      </c>
      <c r="I164" s="125">
        <f t="shared" si="3"/>
        <v>14400</v>
      </c>
      <c r="J164" s="5"/>
      <c r="K164" s="12"/>
    </row>
    <row r="165" spans="1:11" ht="45">
      <c r="A165" s="5"/>
      <c r="B165" s="81"/>
      <c r="C165" s="81"/>
      <c r="D165" s="82">
        <v>2010</v>
      </c>
      <c r="E165" s="83" t="s">
        <v>40</v>
      </c>
      <c r="F165" s="85">
        <v>14400</v>
      </c>
      <c r="G165" s="85"/>
      <c r="H165" s="85"/>
      <c r="I165" s="125">
        <f t="shared" si="3"/>
        <v>14400</v>
      </c>
      <c r="J165" s="5"/>
      <c r="K165" s="12"/>
    </row>
    <row r="166" spans="1:11" ht="12.75">
      <c r="A166" s="5"/>
      <c r="B166" s="81">
        <v>852</v>
      </c>
      <c r="C166" s="81">
        <v>85295</v>
      </c>
      <c r="D166" s="82"/>
      <c r="E166" s="83" t="s">
        <v>14</v>
      </c>
      <c r="F166" s="84">
        <f>SUM(F167:F168)</f>
        <v>32000</v>
      </c>
      <c r="G166" s="84">
        <f>SUM(G167:G168)</f>
        <v>0</v>
      </c>
      <c r="H166" s="84">
        <f>SUM(H167:H168)</f>
        <v>0</v>
      </c>
      <c r="I166" s="125">
        <f t="shared" si="3"/>
        <v>32000</v>
      </c>
      <c r="J166" s="5"/>
      <c r="K166" s="12"/>
    </row>
    <row r="167" spans="1:11" ht="12.75">
      <c r="A167" s="5"/>
      <c r="B167" s="81"/>
      <c r="C167" s="81"/>
      <c r="D167" s="86" t="s">
        <v>26</v>
      </c>
      <c r="E167" s="83" t="s">
        <v>178</v>
      </c>
      <c r="F167" s="85">
        <v>0</v>
      </c>
      <c r="G167" s="85"/>
      <c r="H167" s="85"/>
      <c r="I167" s="125">
        <f t="shared" si="3"/>
        <v>0</v>
      </c>
      <c r="J167" s="5"/>
      <c r="K167" s="12"/>
    </row>
    <row r="168" spans="1:11" ht="22.5">
      <c r="A168" s="5"/>
      <c r="B168" s="81"/>
      <c r="C168" s="81"/>
      <c r="D168" s="82">
        <v>2030</v>
      </c>
      <c r="E168" s="132" t="s">
        <v>113</v>
      </c>
      <c r="F168" s="85">
        <v>32000</v>
      </c>
      <c r="G168" s="85"/>
      <c r="H168" s="85"/>
      <c r="I168" s="125">
        <f t="shared" si="3"/>
        <v>32000</v>
      </c>
      <c r="J168" s="5"/>
      <c r="K168" s="12"/>
    </row>
    <row r="169" spans="1:11" ht="12.75" hidden="1">
      <c r="A169" s="5"/>
      <c r="B169" s="81">
        <v>852</v>
      </c>
      <c r="C169" s="81">
        <v>85278</v>
      </c>
      <c r="D169" s="82"/>
      <c r="E169" s="24" t="s">
        <v>189</v>
      </c>
      <c r="F169" s="133">
        <f>F170</f>
        <v>0</v>
      </c>
      <c r="G169" s="133">
        <f>G170</f>
        <v>0</v>
      </c>
      <c r="H169" s="133">
        <f>H170</f>
        <v>0</v>
      </c>
      <c r="I169" s="125">
        <f t="shared" si="3"/>
        <v>0</v>
      </c>
      <c r="J169" s="5"/>
      <c r="K169" s="12"/>
    </row>
    <row r="170" spans="1:11" ht="45" hidden="1">
      <c r="A170" s="5"/>
      <c r="B170" s="81"/>
      <c r="C170" s="81"/>
      <c r="D170" s="82">
        <v>2010</v>
      </c>
      <c r="E170" s="83" t="s">
        <v>40</v>
      </c>
      <c r="F170" s="85"/>
      <c r="G170" s="85"/>
      <c r="H170" s="85"/>
      <c r="I170" s="125">
        <f t="shared" si="3"/>
        <v>0</v>
      </c>
      <c r="J170" s="5"/>
      <c r="K170" s="12"/>
    </row>
    <row r="171" spans="1:11" ht="12.75" hidden="1">
      <c r="A171" s="5"/>
      <c r="B171" s="107">
        <v>854</v>
      </c>
      <c r="C171" s="108"/>
      <c r="D171" s="108"/>
      <c r="E171" s="114" t="s">
        <v>168</v>
      </c>
      <c r="F171" s="124">
        <f>F172</f>
        <v>0</v>
      </c>
      <c r="G171" s="124">
        <f>G172</f>
        <v>0</v>
      </c>
      <c r="H171" s="105">
        <f>SUM(H174+H176)</f>
        <v>0</v>
      </c>
      <c r="I171" s="106">
        <f t="shared" si="3"/>
        <v>0</v>
      </c>
      <c r="J171" s="5"/>
      <c r="K171" s="12"/>
    </row>
    <row r="172" spans="1:11" ht="12.75" hidden="1">
      <c r="A172" s="5"/>
      <c r="B172" s="81"/>
      <c r="C172" s="81">
        <v>85415</v>
      </c>
      <c r="D172" s="82"/>
      <c r="E172" s="83" t="s">
        <v>169</v>
      </c>
      <c r="F172" s="84">
        <f>F173</f>
        <v>0</v>
      </c>
      <c r="G172" s="84">
        <f>G173</f>
        <v>0</v>
      </c>
      <c r="H172" s="84">
        <f>H173</f>
        <v>0</v>
      </c>
      <c r="I172" s="125">
        <f t="shared" si="3"/>
        <v>0</v>
      </c>
      <c r="J172" s="5"/>
      <c r="K172" s="12"/>
    </row>
    <row r="173" spans="1:11" ht="22.5" hidden="1">
      <c r="A173" s="5"/>
      <c r="B173" s="81"/>
      <c r="C173" s="81"/>
      <c r="D173" s="82">
        <v>2030</v>
      </c>
      <c r="E173" s="83" t="s">
        <v>113</v>
      </c>
      <c r="F173" s="85"/>
      <c r="G173" s="85"/>
      <c r="H173" s="85"/>
      <c r="I173" s="125">
        <f t="shared" si="3"/>
        <v>0</v>
      </c>
      <c r="J173" s="5"/>
      <c r="K173" s="12"/>
    </row>
    <row r="174" spans="1:11" ht="22.5" hidden="1">
      <c r="A174" s="5"/>
      <c r="B174" s="107">
        <v>900</v>
      </c>
      <c r="C174" s="108"/>
      <c r="D174" s="108"/>
      <c r="E174" s="114" t="s">
        <v>128</v>
      </c>
      <c r="F174" s="105">
        <f>SUM(F175+F177)</f>
        <v>0</v>
      </c>
      <c r="G174" s="105">
        <f>SUM(G175+G177)</f>
        <v>0</v>
      </c>
      <c r="H174" s="105">
        <f>SUM(H175+H177)</f>
        <v>0</v>
      </c>
      <c r="I174" s="106">
        <f t="shared" si="3"/>
        <v>0</v>
      </c>
      <c r="J174" s="5"/>
      <c r="K174" s="12"/>
    </row>
    <row r="175" spans="1:11" ht="12.75" hidden="1">
      <c r="A175" s="5"/>
      <c r="B175" s="81">
        <v>900</v>
      </c>
      <c r="C175" s="81">
        <v>90015</v>
      </c>
      <c r="D175" s="81"/>
      <c r="E175" s="83" t="s">
        <v>129</v>
      </c>
      <c r="F175" s="84">
        <f>SUM(F176)</f>
        <v>0</v>
      </c>
      <c r="G175" s="84">
        <f>SUM(G176)</f>
        <v>0</v>
      </c>
      <c r="H175" s="84">
        <f>SUM(H176)</f>
        <v>0</v>
      </c>
      <c r="I175" s="125">
        <f t="shared" si="3"/>
        <v>0</v>
      </c>
      <c r="J175" s="5"/>
      <c r="K175" s="12"/>
    </row>
    <row r="176" spans="1:11" ht="12.75" hidden="1">
      <c r="A176" s="5"/>
      <c r="B176" s="81"/>
      <c r="C176" s="81"/>
      <c r="D176" s="86" t="s">
        <v>26</v>
      </c>
      <c r="E176" s="83" t="s">
        <v>178</v>
      </c>
      <c r="F176" s="85"/>
      <c r="G176" s="85"/>
      <c r="H176" s="85"/>
      <c r="I176" s="125">
        <f t="shared" si="3"/>
        <v>0</v>
      </c>
      <c r="J176" s="5"/>
      <c r="K176" s="12"/>
    </row>
    <row r="177" spans="1:11" ht="12.75" hidden="1">
      <c r="A177" s="5"/>
      <c r="B177" s="81"/>
      <c r="C177" s="81">
        <v>90095</v>
      </c>
      <c r="D177" s="82"/>
      <c r="E177" s="83" t="s">
        <v>14</v>
      </c>
      <c r="F177" s="84">
        <f>SUM(F178)</f>
        <v>0</v>
      </c>
      <c r="G177" s="84">
        <f>SUM(G178)</f>
        <v>0</v>
      </c>
      <c r="H177" s="84">
        <f>SUM(H178)</f>
        <v>0</v>
      </c>
      <c r="I177" s="125">
        <f t="shared" si="3"/>
        <v>0</v>
      </c>
      <c r="J177" s="5"/>
      <c r="K177" s="12"/>
    </row>
    <row r="178" spans="1:11" ht="22.5" hidden="1">
      <c r="A178" s="5"/>
      <c r="B178" s="81"/>
      <c r="C178" s="81"/>
      <c r="D178" s="82" t="s">
        <v>130</v>
      </c>
      <c r="E178" s="83" t="s">
        <v>131</v>
      </c>
      <c r="F178" s="85"/>
      <c r="G178" s="85"/>
      <c r="H178" s="85"/>
      <c r="I178" s="125">
        <f t="shared" si="3"/>
        <v>0</v>
      </c>
      <c r="J178" s="5"/>
      <c r="K178" s="12"/>
    </row>
    <row r="179" spans="1:11" ht="12.75">
      <c r="A179" s="5"/>
      <c r="B179" s="107">
        <v>921</v>
      </c>
      <c r="C179" s="108"/>
      <c r="D179" s="108"/>
      <c r="E179" s="110" t="s">
        <v>132</v>
      </c>
      <c r="F179" s="105">
        <f>F180+F184</f>
        <v>4103</v>
      </c>
      <c r="G179" s="105">
        <f>G180+G184</f>
        <v>0</v>
      </c>
      <c r="H179" s="105">
        <f>H180+H184</f>
        <v>0</v>
      </c>
      <c r="I179" s="106">
        <f t="shared" si="3"/>
        <v>4103</v>
      </c>
      <c r="J179" s="5"/>
      <c r="K179" s="12"/>
    </row>
    <row r="180" spans="1:11" ht="12.75">
      <c r="A180" s="5"/>
      <c r="B180" s="81">
        <v>921</v>
      </c>
      <c r="C180" s="81">
        <v>92116</v>
      </c>
      <c r="D180" s="81"/>
      <c r="E180" s="83" t="s">
        <v>133</v>
      </c>
      <c r="F180" s="84">
        <f>SUM(F181:F183)</f>
        <v>0</v>
      </c>
      <c r="G180" s="84">
        <f>SUM(G181:G183)</f>
        <v>0</v>
      </c>
      <c r="H180" s="84">
        <f>SUM(H181:H183)</f>
        <v>0</v>
      </c>
      <c r="I180" s="125">
        <f t="shared" si="3"/>
        <v>0</v>
      </c>
      <c r="J180" s="5"/>
      <c r="K180" s="12"/>
    </row>
    <row r="181" spans="1:11" ht="12.75" hidden="1">
      <c r="A181" s="5"/>
      <c r="B181" s="81"/>
      <c r="C181" s="81"/>
      <c r="D181" s="82" t="s">
        <v>24</v>
      </c>
      <c r="E181" s="83" t="s">
        <v>25</v>
      </c>
      <c r="F181" s="85"/>
      <c r="G181" s="85"/>
      <c r="H181" s="85"/>
      <c r="I181" s="125">
        <f t="shared" si="3"/>
        <v>0</v>
      </c>
      <c r="J181" s="5"/>
      <c r="K181" s="12"/>
    </row>
    <row r="182" spans="1:11" ht="45" hidden="1">
      <c r="A182" s="5"/>
      <c r="B182" s="81"/>
      <c r="C182" s="81"/>
      <c r="D182" s="82">
        <v>2020</v>
      </c>
      <c r="E182" s="83" t="s">
        <v>190</v>
      </c>
      <c r="F182" s="85"/>
      <c r="G182" s="85"/>
      <c r="H182" s="85"/>
      <c r="I182" s="125">
        <f t="shared" si="3"/>
        <v>0</v>
      </c>
      <c r="J182" s="5"/>
      <c r="K182" s="12"/>
    </row>
    <row r="183" spans="1:11" ht="22.5" hidden="1">
      <c r="A183" s="5"/>
      <c r="B183" s="81"/>
      <c r="C183" s="81"/>
      <c r="D183" s="82">
        <v>2480</v>
      </c>
      <c r="E183" s="83" t="s">
        <v>187</v>
      </c>
      <c r="F183" s="85"/>
      <c r="G183" s="85"/>
      <c r="H183" s="85"/>
      <c r="I183" s="125">
        <f t="shared" si="3"/>
        <v>0</v>
      </c>
      <c r="J183" s="5"/>
      <c r="K183" s="12"/>
    </row>
    <row r="184" spans="1:11" ht="12.75">
      <c r="A184" s="5"/>
      <c r="B184" s="81">
        <v>921</v>
      </c>
      <c r="C184" s="81">
        <v>92195</v>
      </c>
      <c r="D184" s="81"/>
      <c r="E184" s="83" t="s">
        <v>14</v>
      </c>
      <c r="F184" s="84">
        <f>SUM(F185:F187)</f>
        <v>4103</v>
      </c>
      <c r="G184" s="84">
        <f>SUM(G185:G187)</f>
        <v>0</v>
      </c>
      <c r="H184" s="84">
        <f>SUM(H185:H187)</f>
        <v>0</v>
      </c>
      <c r="I184" s="125">
        <f t="shared" si="3"/>
        <v>4103</v>
      </c>
      <c r="J184" s="5"/>
      <c r="K184" s="12"/>
    </row>
    <row r="185" spans="1:11" ht="21" customHeight="1">
      <c r="A185" s="5"/>
      <c r="B185" s="81"/>
      <c r="C185" s="81"/>
      <c r="D185" s="81" t="s">
        <v>44</v>
      </c>
      <c r="E185" s="83" t="s">
        <v>135</v>
      </c>
      <c r="F185" s="85">
        <v>1250</v>
      </c>
      <c r="G185" s="85"/>
      <c r="H185" s="85"/>
      <c r="I185" s="125">
        <f t="shared" si="3"/>
        <v>1250</v>
      </c>
      <c r="J185" s="5"/>
      <c r="K185" s="12"/>
    </row>
    <row r="186" spans="1:11" ht="17.25" customHeight="1">
      <c r="A186" s="5"/>
      <c r="B186" s="22"/>
      <c r="C186" s="81"/>
      <c r="D186" s="122" t="s">
        <v>26</v>
      </c>
      <c r="E186" s="83" t="s">
        <v>112</v>
      </c>
      <c r="F186" s="85">
        <v>2853</v>
      </c>
      <c r="G186" s="85"/>
      <c r="H186" s="85"/>
      <c r="I186" s="125">
        <f t="shared" si="3"/>
        <v>2853</v>
      </c>
      <c r="J186" s="5"/>
      <c r="K186" s="12"/>
    </row>
    <row r="187" spans="1:11" ht="32.25" customHeight="1" hidden="1">
      <c r="A187" s="5"/>
      <c r="B187" s="22"/>
      <c r="C187" s="81"/>
      <c r="D187" s="81">
        <v>2910</v>
      </c>
      <c r="E187" s="83" t="s">
        <v>179</v>
      </c>
      <c r="F187" s="85"/>
      <c r="G187" s="85"/>
      <c r="H187" s="85"/>
      <c r="I187" s="125">
        <f t="shared" si="3"/>
        <v>0</v>
      </c>
      <c r="J187" s="5"/>
      <c r="K187" s="12"/>
    </row>
    <row r="188" spans="1:11" ht="12.75" hidden="1">
      <c r="A188" s="5"/>
      <c r="B188" s="107">
        <v>926</v>
      </c>
      <c r="C188" s="108"/>
      <c r="D188" s="108"/>
      <c r="E188" s="115" t="s">
        <v>160</v>
      </c>
      <c r="F188" s="105">
        <f>(F189)</f>
        <v>0</v>
      </c>
      <c r="G188" s="105">
        <f>(G189)</f>
        <v>0</v>
      </c>
      <c r="H188" s="105">
        <f>(H189)</f>
        <v>0</v>
      </c>
      <c r="I188" s="106">
        <f t="shared" si="3"/>
        <v>0</v>
      </c>
      <c r="J188" s="5"/>
      <c r="K188" s="12"/>
    </row>
    <row r="189" spans="1:11" ht="12.75" hidden="1">
      <c r="A189" s="5"/>
      <c r="B189" s="81">
        <v>926</v>
      </c>
      <c r="C189" s="81">
        <v>92601</v>
      </c>
      <c r="D189" s="81"/>
      <c r="E189" s="83" t="s">
        <v>136</v>
      </c>
      <c r="F189" s="84">
        <f>SUM(F190)</f>
        <v>0</v>
      </c>
      <c r="G189" s="84">
        <f>SUM(G190)</f>
        <v>0</v>
      </c>
      <c r="H189" s="84">
        <f>SUM(H190)</f>
        <v>0</v>
      </c>
      <c r="I189" s="125">
        <f t="shared" si="3"/>
        <v>0</v>
      </c>
      <c r="J189" s="5"/>
      <c r="K189" s="12"/>
    </row>
    <row r="190" spans="1:11" ht="45" hidden="1">
      <c r="A190" s="5"/>
      <c r="B190" s="81"/>
      <c r="C190" s="81"/>
      <c r="D190" s="82" t="s">
        <v>22</v>
      </c>
      <c r="E190" s="83" t="s">
        <v>137</v>
      </c>
      <c r="F190" s="85"/>
      <c r="G190" s="85"/>
      <c r="H190" s="85"/>
      <c r="I190" s="125">
        <f t="shared" si="3"/>
        <v>0</v>
      </c>
      <c r="J190" s="5"/>
      <c r="K190" s="12"/>
    </row>
    <row r="191" spans="1:11" ht="15.75">
      <c r="A191" s="5"/>
      <c r="B191" s="61" t="s">
        <v>138</v>
      </c>
      <c r="C191" s="62"/>
      <c r="D191" s="62"/>
      <c r="E191" s="63" t="s">
        <v>139</v>
      </c>
      <c r="F191" s="116">
        <f>(F12+F19+F22+F37+F57+F64+F67+F70+F113+F122+F148+F174+F179+F188+F171)</f>
        <v>56474649</v>
      </c>
      <c r="G191" s="119">
        <f>(G12+G22+G37+G57+G64+G67+G70+G113+G122+G148+G174+G179+G188+G171+G19)</f>
        <v>469872</v>
      </c>
      <c r="H191" s="116">
        <f>(H12+H22+H37+H57+H64+H67+H70+H113+H122+H148+H166+H174+H179+H188)</f>
        <v>256444</v>
      </c>
      <c r="I191" s="117">
        <f t="shared" si="3"/>
        <v>56688077</v>
      </c>
      <c r="J191" s="5"/>
      <c r="K191" s="12"/>
    </row>
    <row r="192" spans="1:11" ht="12.75">
      <c r="A192" s="5"/>
      <c r="B192" s="16"/>
      <c r="C192" s="16"/>
      <c r="D192" s="16"/>
      <c r="E192" s="9"/>
      <c r="F192" s="50"/>
      <c r="G192" s="50"/>
      <c r="H192" s="50"/>
      <c r="I192" s="126">
        <f>IF(G192=0,"",G192/F192)</f>
      </c>
      <c r="J192" s="5"/>
      <c r="K192" s="12"/>
    </row>
    <row r="193" spans="1:11" ht="40.5" customHeight="1">
      <c r="A193" s="5"/>
      <c r="B193" s="60" t="s">
        <v>140</v>
      </c>
      <c r="C193" s="136" t="s">
        <v>141</v>
      </c>
      <c r="D193" s="136"/>
      <c r="E193" s="136"/>
      <c r="F193" s="93">
        <f>F195+F196+F197+F194</f>
        <v>7546908</v>
      </c>
      <c r="G193" s="93">
        <f>G195+G196+G197+G194</f>
        <v>0</v>
      </c>
      <c r="H193" s="93">
        <f>H195+H196+H197+H194</f>
        <v>0</v>
      </c>
      <c r="I193" s="100">
        <f aca="true" t="shared" si="4" ref="I193:I201">F193+G193-H193</f>
        <v>7546908</v>
      </c>
      <c r="J193" s="5"/>
      <c r="K193" s="12"/>
    </row>
    <row r="194" spans="1:11" ht="51">
      <c r="A194" s="5"/>
      <c r="B194" s="81"/>
      <c r="C194" s="81"/>
      <c r="D194" s="82">
        <v>903</v>
      </c>
      <c r="E194" s="89" t="s">
        <v>142</v>
      </c>
      <c r="F194" s="85">
        <v>896913</v>
      </c>
      <c r="G194" s="85"/>
      <c r="H194" s="85"/>
      <c r="I194" s="125">
        <f t="shared" si="4"/>
        <v>896913</v>
      </c>
      <c r="J194" s="5"/>
      <c r="K194" s="12"/>
    </row>
    <row r="195" spans="1:11" ht="63.75">
      <c r="A195" s="5"/>
      <c r="B195" s="18"/>
      <c r="C195" s="81"/>
      <c r="D195" s="82">
        <v>955</v>
      </c>
      <c r="E195" s="89" t="s">
        <v>143</v>
      </c>
      <c r="F195" s="85"/>
      <c r="G195" s="85"/>
      <c r="H195" s="85"/>
      <c r="I195" s="125">
        <f t="shared" si="4"/>
        <v>0</v>
      </c>
      <c r="J195" s="5"/>
      <c r="K195" s="12"/>
    </row>
    <row r="196" spans="1:11" ht="12.75">
      <c r="A196" s="5"/>
      <c r="B196" s="18"/>
      <c r="C196" s="81"/>
      <c r="D196" s="82">
        <v>957</v>
      </c>
      <c r="E196" s="89" t="s">
        <v>144</v>
      </c>
      <c r="F196" s="85">
        <v>6649995</v>
      </c>
      <c r="G196" s="85"/>
      <c r="H196" s="85"/>
      <c r="I196" s="125">
        <f t="shared" si="4"/>
        <v>6649995</v>
      </c>
      <c r="J196" s="5"/>
      <c r="K196" s="12"/>
    </row>
    <row r="197" spans="1:11" ht="25.5">
      <c r="A197" s="5"/>
      <c r="B197" s="18"/>
      <c r="C197" s="81"/>
      <c r="D197" s="82">
        <v>952</v>
      </c>
      <c r="E197" s="89" t="s">
        <v>145</v>
      </c>
      <c r="F197" s="84">
        <f>SUM(F199:F200)</f>
        <v>0</v>
      </c>
      <c r="G197" s="84">
        <f>SUM(G199:G200)</f>
        <v>0</v>
      </c>
      <c r="H197" s="84">
        <f>SUM(H199:H200)</f>
        <v>0</v>
      </c>
      <c r="I197" s="125">
        <f t="shared" si="4"/>
        <v>0</v>
      </c>
      <c r="J197" s="5"/>
      <c r="K197" s="12"/>
    </row>
    <row r="198" spans="1:11" ht="12.75">
      <c r="A198" s="5"/>
      <c r="B198" s="18"/>
      <c r="C198" s="81"/>
      <c r="D198" s="81"/>
      <c r="E198" s="90" t="s">
        <v>0</v>
      </c>
      <c r="F198" s="84"/>
      <c r="G198" s="84"/>
      <c r="H198" s="84"/>
      <c r="I198" s="125">
        <f t="shared" si="4"/>
        <v>0</v>
      </c>
      <c r="J198" s="5"/>
      <c r="K198" s="12"/>
    </row>
    <row r="199" spans="1:11" ht="12.75">
      <c r="A199" s="5"/>
      <c r="B199" s="18"/>
      <c r="C199" s="81" t="s">
        <v>10</v>
      </c>
      <c r="D199" s="81"/>
      <c r="E199" s="91" t="s">
        <v>146</v>
      </c>
      <c r="F199" s="85"/>
      <c r="G199" s="85"/>
      <c r="H199" s="85"/>
      <c r="I199" s="125">
        <f t="shared" si="4"/>
        <v>0</v>
      </c>
      <c r="J199" s="5"/>
      <c r="K199" s="12"/>
    </row>
    <row r="200" spans="1:11" ht="12.75">
      <c r="A200" s="5"/>
      <c r="B200" s="22"/>
      <c r="C200" s="81"/>
      <c r="D200" s="81"/>
      <c r="E200" s="92"/>
      <c r="F200" s="85"/>
      <c r="G200" s="85"/>
      <c r="H200" s="85"/>
      <c r="I200" s="125">
        <f t="shared" si="4"/>
        <v>0</v>
      </c>
      <c r="J200" s="5"/>
      <c r="K200" s="12"/>
    </row>
    <row r="201" spans="1:11" ht="15.75">
      <c r="A201" s="5"/>
      <c r="B201" s="60" t="s">
        <v>147</v>
      </c>
      <c r="C201" s="137" t="s">
        <v>148</v>
      </c>
      <c r="D201" s="137"/>
      <c r="E201" s="137"/>
      <c r="F201" s="101">
        <f>F191+F193</f>
        <v>64021557</v>
      </c>
      <c r="G201" s="101">
        <f>G191+G193</f>
        <v>469872</v>
      </c>
      <c r="H201" s="101">
        <f>H191+H193</f>
        <v>256444</v>
      </c>
      <c r="I201" s="118">
        <f t="shared" si="4"/>
        <v>64234985</v>
      </c>
      <c r="J201" s="5"/>
      <c r="K201" s="12"/>
    </row>
    <row r="202" spans="1:11" ht="12.75">
      <c r="A202" s="5"/>
      <c r="B202" s="8" t="s">
        <v>149</v>
      </c>
      <c r="C202" s="8"/>
      <c r="D202" s="8"/>
      <c r="E202" s="5"/>
      <c r="F202" s="5"/>
      <c r="G202" s="5"/>
      <c r="H202" s="5"/>
      <c r="I202" s="5"/>
      <c r="J202" s="5"/>
      <c r="K202" s="12"/>
    </row>
    <row r="203" spans="1:11" ht="12.75">
      <c r="A203" s="5"/>
      <c r="B203" s="8"/>
      <c r="C203" s="8"/>
      <c r="D203" s="8"/>
      <c r="E203" s="5"/>
      <c r="F203" s="5"/>
      <c r="G203" s="5"/>
      <c r="H203" s="5"/>
      <c r="I203" s="5"/>
      <c r="J203" s="5"/>
      <c r="K203" s="12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9" ht="12.75">
      <c r="C210" s="2"/>
      <c r="D210" s="2"/>
      <c r="E210"/>
      <c r="F210"/>
      <c r="I210"/>
    </row>
    <row r="211" spans="3:9" ht="12.75">
      <c r="C211" s="2"/>
      <c r="D211" s="2"/>
      <c r="E211"/>
      <c r="F211"/>
      <c r="I211"/>
    </row>
    <row r="212" spans="3:9" ht="12.75">
      <c r="C212" s="2"/>
      <c r="D212" s="2"/>
      <c r="E212"/>
      <c r="F212"/>
      <c r="I212"/>
    </row>
    <row r="213" spans="3:9" ht="12.75">
      <c r="C213" s="2"/>
      <c r="D213" s="2"/>
      <c r="E213"/>
      <c r="F213"/>
      <c r="I213"/>
    </row>
    <row r="214" spans="3:9" ht="12.75">
      <c r="C214" s="2"/>
      <c r="D214" s="2"/>
      <c r="E214"/>
      <c r="F214"/>
      <c r="I214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  <row r="241" spans="3:4" ht="12.75">
      <c r="C241" s="2"/>
      <c r="D241" s="2"/>
    </row>
    <row r="242" spans="3:4" ht="12.75">
      <c r="C242" s="2"/>
      <c r="D242" s="2"/>
    </row>
    <row r="243" spans="3:4" ht="12.75">
      <c r="C243" s="2"/>
      <c r="D243" s="2"/>
    </row>
    <row r="244" spans="3:4" ht="12.75">
      <c r="C244" s="2"/>
      <c r="D244" s="2"/>
    </row>
    <row r="245" spans="3:4" ht="12.75">
      <c r="C245" s="2"/>
      <c r="D245" s="2"/>
    </row>
  </sheetData>
  <mergeCells count="40">
    <mergeCell ref="I1:J1"/>
    <mergeCell ref="I2:J2"/>
    <mergeCell ref="C4:F5"/>
    <mergeCell ref="G4:G5"/>
    <mergeCell ref="H4:J5"/>
    <mergeCell ref="F3:J3"/>
    <mergeCell ref="H7:H10"/>
    <mergeCell ref="I7:I10"/>
    <mergeCell ref="B7:B10"/>
    <mergeCell ref="C7:C10"/>
    <mergeCell ref="D7:D10"/>
    <mergeCell ref="E7:E10"/>
    <mergeCell ref="H52:H55"/>
    <mergeCell ref="I52:I55"/>
    <mergeCell ref="B52:B55"/>
    <mergeCell ref="C52:C55"/>
    <mergeCell ref="D52:D55"/>
    <mergeCell ref="E52:E55"/>
    <mergeCell ref="H89:H92"/>
    <mergeCell ref="I89:I92"/>
    <mergeCell ref="B89:B92"/>
    <mergeCell ref="C89:C92"/>
    <mergeCell ref="D89:D92"/>
    <mergeCell ref="E89:E92"/>
    <mergeCell ref="B143:B146"/>
    <mergeCell ref="C143:C146"/>
    <mergeCell ref="D143:D146"/>
    <mergeCell ref="E143:E146"/>
    <mergeCell ref="H143:H146"/>
    <mergeCell ref="F143:F146"/>
    <mergeCell ref="G143:G146"/>
    <mergeCell ref="I143:I146"/>
    <mergeCell ref="C193:E193"/>
    <mergeCell ref="C201:E201"/>
    <mergeCell ref="F7:F10"/>
    <mergeCell ref="G7:G10"/>
    <mergeCell ref="F52:F55"/>
    <mergeCell ref="G52:G55"/>
    <mergeCell ref="F89:F92"/>
    <mergeCell ref="G89:G92"/>
  </mergeCells>
  <printOptions horizontalCentered="1"/>
  <pageMargins left="0.3937007874015748" right="0.31496062992125984" top="0.984251968503937" bottom="0.984251968503937" header="0.5118110236220472" footer="0.5118110236220472"/>
  <pageSetup blackAndWhite="1" fitToHeight="5" fitToWidth="1" horizontalDpi="300" verticalDpi="300" orientation="portrait" paperSize="9" scale="81" r:id="rId1"/>
  <headerFooter alignWithMargins="0">
    <oddFooter>&amp;CStrona &amp;P z &amp;N</oddFooter>
  </headerFooter>
  <rowBreaks count="4" manualBreakCount="4">
    <brk id="48" min="1" max="9" man="1"/>
    <brk id="88" min="1" max="9" man="1"/>
    <brk id="142" min="1" max="9" man="1"/>
    <brk id="192" min="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Puca</dc:creator>
  <cp:keywords/>
  <dc:description/>
  <cp:lastModifiedBy>ANNA NOWAK</cp:lastModifiedBy>
  <cp:lastPrinted>2007-03-20T11:18:03Z</cp:lastPrinted>
  <dcterms:created xsi:type="dcterms:W3CDTF">2005-10-15T08:13:59Z</dcterms:created>
  <dcterms:modified xsi:type="dcterms:W3CDTF">2007-03-21T07:04:39Z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