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6" activeTab="6"/>
  </bookViews>
  <sheets>
    <sheet name="Plan na 2006 projekt" sheetId="1" state="hidden" r:id="rId1"/>
    <sheet name="Plan na 2006 projekt (2)" sheetId="2" state="hidden" r:id="rId2"/>
    <sheet name="Plan na 2006 kwiecień (3)" sheetId="3" state="hidden" r:id="rId3"/>
    <sheet name="Plan na 2006 kwiecień 28" sheetId="4" state="hidden" r:id="rId4"/>
    <sheet name="Plan na 2006 wrzesień, 28.  (2)" sheetId="5" r:id="rId5"/>
    <sheet name="Plan na 21 XII 2006" sheetId="6" state="hidden" r:id="rId6"/>
    <sheet name="Załącznik Nr 5" sheetId="7" r:id="rId7"/>
  </sheets>
  <definedNames>
    <definedName name="_xlnm.Print_Area" localSheetId="2">'Plan na 2006 kwiecień (3)'!$A$2:$N$95</definedName>
    <definedName name="_xlnm.Print_Area" localSheetId="3">'Plan na 2006 kwiecień 28'!$A$2:$N$99</definedName>
    <definedName name="_xlnm.Print_Area" localSheetId="0">'Plan na 2006 projekt'!$A$2:$N$95</definedName>
    <definedName name="_xlnm.Print_Area" localSheetId="1">'Plan na 2006 projekt (2)'!$A$2:$N$94</definedName>
    <definedName name="_xlnm.Print_Area" localSheetId="4">'Plan na 2006 wrzesień, 28.  (2)'!$A$2:$N$117</definedName>
    <definedName name="_xlnm.Print_Area" localSheetId="5">'Plan na 21 XII 2006'!$A$2:$N$120</definedName>
    <definedName name="_xlnm.Print_Area" localSheetId="6">'Załącznik Nr 5'!$A$2:$N$121</definedName>
    <definedName name="_xlnm.Print_Titles" localSheetId="2">'Plan na 2006 kwiecień (3)'!$5:$8</definedName>
    <definedName name="_xlnm.Print_Titles" localSheetId="3">'Plan na 2006 kwiecień 28'!$5:$8</definedName>
    <definedName name="_xlnm.Print_Titles" localSheetId="0">'Plan na 2006 projekt'!$5:$8</definedName>
    <definedName name="_xlnm.Print_Titles" localSheetId="1">'Plan na 2006 projekt (2)'!$5:$8</definedName>
    <definedName name="_xlnm.Print_Titles" localSheetId="4">'Plan na 2006 wrzesień, 28.  (2)'!$5:$8</definedName>
    <definedName name="_xlnm.Print_Titles" localSheetId="5">'Plan na 21 XII 2006'!$5:$8</definedName>
    <definedName name="_xlnm.Print_Titles" localSheetId="6">'Załącznik Nr 5'!$5:$8</definedName>
  </definedNames>
  <calcPr fullCalcOnLoad="1"/>
</workbook>
</file>

<file path=xl/sharedStrings.xml><?xml version="1.0" encoding="utf-8"?>
<sst xmlns="http://schemas.openxmlformats.org/spreadsheetml/2006/main" count="1393" uniqueCount="181">
  <si>
    <t>Nazwa  zadania</t>
  </si>
  <si>
    <t>010</t>
  </si>
  <si>
    <t>TRANSPORT I ŁĄCZNOŚĆ</t>
  </si>
  <si>
    <t>OŚWIATA I WYCHOWANIE</t>
  </si>
  <si>
    <t>GOSPODARKA KOMUNALNA I OCHRONA ŚRODOWISKA</t>
  </si>
  <si>
    <t>01010</t>
  </si>
  <si>
    <t>GOSPODARKA MIESZKANIOWA</t>
  </si>
  <si>
    <t>OGÓŁEM</t>
  </si>
  <si>
    <t>Lp.</t>
  </si>
  <si>
    <t>ZAKUPY INWESTYCYJNE</t>
  </si>
  <si>
    <t>ZADANIA INWESTYCYJNE</t>
  </si>
  <si>
    <t>Przewidywana całkowita wysokość wydatków na inwestycje</t>
  </si>
  <si>
    <t>w tym:</t>
  </si>
  <si>
    <t>środki własne gminy</t>
  </si>
  <si>
    <t>Inne   (dotacje, pożyczki)</t>
  </si>
  <si>
    <t>Terminy</t>
  </si>
  <si>
    <t>rozp.</t>
  </si>
  <si>
    <t>zakoń.</t>
  </si>
  <si>
    <t>w zł</t>
  </si>
  <si>
    <t xml:space="preserve">ROLNICTWO I ŁOWIECTWO </t>
  </si>
  <si>
    <t>I.  Wodociągi</t>
  </si>
  <si>
    <t>II.  Kanalizacja</t>
  </si>
  <si>
    <t>60014</t>
  </si>
  <si>
    <t>Drogi publiczne powiatowe</t>
  </si>
  <si>
    <t>60016</t>
  </si>
  <si>
    <t>70004</t>
  </si>
  <si>
    <t>Różne jednostki obsługi gospodarki mieszkaniowej</t>
  </si>
  <si>
    <t>80101</t>
  </si>
  <si>
    <t>Szkoły podstawowe</t>
  </si>
  <si>
    <t>80104</t>
  </si>
  <si>
    <t>Przedszkola</t>
  </si>
  <si>
    <t>90015</t>
  </si>
  <si>
    <t>Oświetlenie ulic, placów i dróg</t>
  </si>
  <si>
    <t>70005</t>
  </si>
  <si>
    <t>Gospodarka gruntami i nieruchomościami</t>
  </si>
  <si>
    <t>750</t>
  </si>
  <si>
    <t>ADMINISTRACJA PUBLICZNA</t>
  </si>
  <si>
    <t>75023</t>
  </si>
  <si>
    <t>Urzędy gmin (miast i miast na prawach powiatu)</t>
  </si>
  <si>
    <t>80110</t>
  </si>
  <si>
    <t>Gimnazja</t>
  </si>
  <si>
    <t>Zmiany planu</t>
  </si>
  <si>
    <t>Budowa Automatycznej Stacji Uzdatniania Wody wraz z ujęciem wody</t>
  </si>
  <si>
    <t>Rozbudowa oczyszczalni ścieków  wraz z budową  sieci kanalizacyjnej w Gminie Stare Babice</t>
  </si>
  <si>
    <t>2005  2006</t>
  </si>
  <si>
    <t>Drogi publiczne gminne</t>
  </si>
  <si>
    <t>Rozbudowa i modernizacja budynku komunalnego w Starych Babicach (Ośrodek Zdrowia)</t>
  </si>
  <si>
    <t xml:space="preserve">Budowa ogólnodostępnej strefy rekreacji dziecięcej-kompleksu boisk i obiektów sportowych wraz z wyposażeniem w Borzęcinie Dużym.
Zadanie planowane do współfinansowania ze środków Mechanizmu Finansowego EOG/Norweskiego Mechanizmu Finansowego w ramach projektu pn. "Promocja zdrowia w Gminie Stare Babice poprzez stworzenie strefy rekreacji dziecięcej" w latach 2005 i 2006 - prace przygotowawcze  </t>
  </si>
  <si>
    <t>Projekt boiska sportowego z wyposażeniem przy Szkole Podstawowej w Starych Babicach</t>
  </si>
  <si>
    <t>Zaprojektowanie i wykonanie zamierzenia inwestycyjnego polegającego na zamontowaniu platformy dla niepełnosprawnych w gmachu szkoły podstawowej w Babicach Starych</t>
  </si>
  <si>
    <t>Wymiana okien w Zespole Szkolno-Przedszkolnym w Borzęcinie Dużym</t>
  </si>
  <si>
    <t>Projekt boiska sportowego z wyposażeniem przy I Gminnym Gimnazjum w Koczargach Starych</t>
  </si>
  <si>
    <t xml:space="preserve">Rozbudowa oświetlenia ulicznego na terenie całej gminy </t>
  </si>
  <si>
    <t>Projekt boiska sportowego z wyposażeniem przy Ośrodku dla Niepełnosprawnych w Blizne Jasińskiego</t>
  </si>
  <si>
    <t>Projekt boiska sportowego z wyposażeniem w Wojcieszynie</t>
  </si>
  <si>
    <t>926</t>
  </si>
  <si>
    <t>92601</t>
  </si>
  <si>
    <t>Obiekty sportowe</t>
  </si>
  <si>
    <t>KULTURA FIZYCZNA I SPORT</t>
  </si>
  <si>
    <t>75022</t>
  </si>
  <si>
    <t>Rady gmin (miast na prawach powiatu)</t>
  </si>
  <si>
    <t xml:space="preserve">Infrastruktura wodociągowa i sanitarna wsi  </t>
  </si>
  <si>
    <t>Współfinansowanie budowy kanalizacji we wsi Klaudyn (porozumienie)</t>
  </si>
  <si>
    <t>Współfinansowanie: "Przebudowy drogi powiatowej nr 01532 łączącej drogę wojewódzką Nr 580 z Rynkiem Hurtowym Bronisze"  /na terenie gminy/ ul. Ogrodnicza (porozumienie)</t>
  </si>
  <si>
    <t>Dział
Rozdz.</t>
  </si>
  <si>
    <t>600</t>
  </si>
  <si>
    <t>700</t>
  </si>
  <si>
    <t>801</t>
  </si>
  <si>
    <t>900</t>
  </si>
  <si>
    <t>ŚRODKI DO PRZEKAZANIA</t>
  </si>
  <si>
    <t xml:space="preserve">Budowa spinki wodociągowej pomiędzy ulicami Sikorskiego i Hubala - Dobrzańskiego </t>
  </si>
  <si>
    <t>Budowa wodociągu w ul. Wiłkomirskiego w Klaudynie</t>
  </si>
  <si>
    <t>Monitoring wybranych punktów sieci wodociągowych na terenie gminy Stare Babice</t>
  </si>
  <si>
    <t>Rozbudowa sieci wodociągowej z udziałem mieszkańców - teren całej gminy</t>
  </si>
  <si>
    <t>2006 2006</t>
  </si>
  <si>
    <t xml:space="preserve">Budowa przepompowni w ul.Agawy w Kwirynowie </t>
  </si>
  <si>
    <t>Budowa kanalizacji w ul. Reymonta w Latchorzewie</t>
  </si>
  <si>
    <t>Budowa kanlizacji: ul. Południowa, Zachodnia, Okrężna - projekt</t>
  </si>
  <si>
    <t>Budowa przykanalików we wsi Koczargi Stare - uzupełnienie dla budynków wybudowanych po 2003 roku</t>
  </si>
  <si>
    <t>Budowa kanalizacji w ul. Leśnej w Koczargach Starych</t>
  </si>
  <si>
    <t>Projekt przewodu tłocznego z przepompownią ścieków przy ul. Kościuszki do studni rozprężnej w ul. Bolesława Prusa w Bliznem Jasińskiego</t>
  </si>
  <si>
    <t>Rozbudowa sieci kanalizacyjnej z udziałem mieszkańców - teren całej gminy</t>
  </si>
  <si>
    <t>Budowa dróg gminnych w Kwirynowie i Starych Babicach ul. Modrzewiowa, Berberysowa, Graniczna, Irysowa, Konwaliowa</t>
  </si>
  <si>
    <t>Udział w modernizacji ul. Hubala - Dobrzańskiego we wsi Blizne Jasińskiego. Współfinansowanie przez M.St. Warszawę</t>
  </si>
  <si>
    <t>Budowa drogi gminnej ul. Pocztowej</t>
  </si>
  <si>
    <t>Projekt modernizacja skrzyżowania ul. Hubala - Dobrzańskiego i Sikorskiego w Starych Babicach</t>
  </si>
  <si>
    <t>Opracowanie dokumentacji i wniosku o dofinansowanie budowy ul. Kościuszki w Bliznem Jasinskiego ze środków UE</t>
  </si>
  <si>
    <t>Projekt budowy ul.  Pohulanka w Starych Babicach wraz z opracowaniem dokumentacji i wniosku o dofinansowanie budowy   ze środków UE</t>
  </si>
  <si>
    <t>Projekt budowy ul.  Białej Góry w Zielonkach wraz z opracowaniem dokumentacji i wniosku o dofinansowanie budowy   ze środków UE</t>
  </si>
  <si>
    <t>Projekt budowy ul.  Kutrzeby w Starych Babicach wraz z opracowaniem dokumentacji i wniosku o dofinansowanie budowy   ze środków UE</t>
  </si>
  <si>
    <t>Projekt ul.  Reymonta w Latchorzewie wraz z opracowaniem dokumentacji i wniosku o dofinansowanie budowy   ze środków UE</t>
  </si>
  <si>
    <t>Zakup i montaż wiat przystankowych na terenie gminy</t>
  </si>
  <si>
    <t>Budowa Ośrodka Sportowo- Edukacyjnego w Zielonkach</t>
  </si>
  <si>
    <t>Wykonanie ociepłenia budynku Szkoły Podstawowej w Borzęcinie Dużym</t>
  </si>
  <si>
    <t>Wymiana opraw żarowych na sodowe na osiedlu wojskowym Kwirynów III</t>
  </si>
  <si>
    <t>Rozbudowa oświetlenia ul. Szymanowskiego w Klaudynie</t>
  </si>
  <si>
    <t>2006  2006</t>
  </si>
  <si>
    <t>2004  2007</t>
  </si>
  <si>
    <t>2004  2006</t>
  </si>
  <si>
    <t>2005   2006</t>
  </si>
  <si>
    <t>2005  2007</t>
  </si>
  <si>
    <t xml:space="preserve">2005  2006 </t>
  </si>
  <si>
    <t>Przewidywane wykonanie do 31.12.2005</t>
  </si>
  <si>
    <t>Zaangażowanie środków (wydatki do poniesienia po roku 2006)                                 5-(6+7)</t>
  </si>
  <si>
    <t>2006   2006</t>
  </si>
  <si>
    <t>Zakupy sprzętu komputerowego, oprogramowania</t>
  </si>
  <si>
    <t>Zakup wyposażenia,mebli w zestawach</t>
  </si>
  <si>
    <t>RAZEM ZADANIA I ZAKUPY INWESTYCYJNE</t>
  </si>
  <si>
    <t>Projekt wodociągu w ul. Izabelińskiej do połączenia na skrzyżowaniu ul. Szymanowskiego i Krzyżanowskiego we wsi Klaudyn - projekt i wykonanie</t>
  </si>
  <si>
    <t>Budowa wodociągu ul. Koczarska we wsi Stare Babice</t>
  </si>
  <si>
    <t>2006       2006</t>
  </si>
  <si>
    <t>Projekt budowy ul. Szymanowskiego we wsi Klaudyn</t>
  </si>
  <si>
    <t>Wykup gruntów pod drogi w tym scalanie gruntów</t>
  </si>
  <si>
    <t>Zakup sprzetu elektronicznego do nagrywania</t>
  </si>
  <si>
    <t>Zakup programów komputerowych, sprzętu elektronicznego</t>
  </si>
  <si>
    <t>Projekt i budowa przedłużenia przewodu tłocznego z przepompownią ścieków Sikorskiego 1  do studni rozprężnej                w ul. Rynek</t>
  </si>
  <si>
    <t>Budowa dróg gminnych w Starych Babicach  i Babicach Nowych - ul. Piłsudzkiego                    i Kresowa</t>
  </si>
  <si>
    <t>2006</t>
  </si>
  <si>
    <t xml:space="preserve">  </t>
  </si>
  <si>
    <t xml:space="preserve">Zmiany w Planie Zadań Inwestycyjnych na 2006r </t>
  </si>
  <si>
    <t>Planowane wydatki na 2006 r. wg. źródeł finansowania przed zmianami</t>
  </si>
  <si>
    <t>Planowane wydatki na 2006 r. wg. źródeł finansowania po zmianach</t>
  </si>
  <si>
    <t>Budowa kanalizacji w ul. Białej Góry w Zielonkach</t>
  </si>
  <si>
    <t>Zasilenie w wodę Gminy Stare Babice z wodociągu miejskiego w Warszawie ul. Arkuszowa</t>
  </si>
  <si>
    <t>Modernizacja chodnika i  wykonanie oświetlenia w Starych Babicach pomiędzy    ul. Sienkiewicza  i ul. Graniczną.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</si>
  <si>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</si>
  <si>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Ogółem               (5+6)</t>
  </si>
  <si>
    <t>Ogółem               (9+10)</t>
  </si>
  <si>
    <t>Budowa ogólnodostępnej strefy rekreacji dziecięcej-kompleksu boisk i obiektów sportowych wraz z wyposażeniem w Borzęcinie Dużym.
Zadanie planowane do współfinansowania ze środków Mechanizmu Finansowego EOG/Norweskiego Mechanizmu Finansowego w ramach proje</t>
  </si>
  <si>
    <t>Przebudowa ogrodzenia Automatycznej Stacji Uzdatniania Wody w Starych Babicach</t>
  </si>
  <si>
    <t xml:space="preserve"> Załącznik Nr 4 do Uchwały Rady Gminy Stare Babice NrXXXVI/ /06   z dnia 23 marca 2006  </t>
  </si>
  <si>
    <t>Zakup kopiarki cyfrowej, odkurzacza przemysłowego, rzutnika multimedialnego</t>
  </si>
  <si>
    <t xml:space="preserve"> Załącznik Nr 3 do Uchwały Rady Gminy Stare Babice NrXXXVII/ /06  z dnia 27 kwietnia 2006  </t>
  </si>
  <si>
    <t>Projekt</t>
  </si>
  <si>
    <t>Budowa wysepek autobusowych w gminie Stare Babice</t>
  </si>
  <si>
    <t>754</t>
  </si>
  <si>
    <t>75404</t>
  </si>
  <si>
    <t>Komendy wojewódzkie policji</t>
  </si>
  <si>
    <t>Wpłaty jednostek na rzecz środków specjalnych na dofinansowanie zadań inwestycyjnych</t>
  </si>
  <si>
    <t>BEZPIECZEŃSTWO PUBLICZNE 
I OCHRONA PRZECIWPOŻAROWA</t>
  </si>
  <si>
    <t>6150</t>
  </si>
  <si>
    <t xml:space="preserve"> Załącznik Nr 3 do Uchwały Rady Gminy Stare Babice Nr XXXVIII/  /06  
z dnia 01 czerwca 2006  </t>
  </si>
  <si>
    <t>Projekt odwodnienia ul. Graniczna - ul. Łaszczyńskiego w Bliznem Łaszczynskiego</t>
  </si>
  <si>
    <t>Zakup Informatycznego Systemu Wspierajacego Zarzadzanie Miejscowymi Planami Przestrzennymi</t>
  </si>
  <si>
    <t>Urząd Gminy</t>
  </si>
  <si>
    <t>Wykonanie wiaty na rowery przy budynku Urzedu Gminy Stare Babice</t>
  </si>
  <si>
    <t>Wpłaty jednostek na fundusz na finansowanie lub dofinansowanie zadań inwestycyjnych</t>
  </si>
  <si>
    <t>6060</t>
  </si>
  <si>
    <t>Zakup bramek piłkarskich i wózka do malowania linii na boiskach sportowych</t>
  </si>
  <si>
    <t>Budowa spinki wodociągowej pomiędzy ulicami Hubala-Dobrzańskiego oraz Reymonta</t>
  </si>
  <si>
    <t>Zakup trybun na boiska piłkarskie</t>
  </si>
  <si>
    <t>Zakup i montaż tablicy świetlnej w Szkole Podstawowej w Starych Babicach</t>
  </si>
  <si>
    <t>Budowa wodociągu łaczacego gminę Stare Babice z wodociagiem  M. ST. Warszawa ul. Arkuszowa</t>
  </si>
  <si>
    <t xml:space="preserve">Rozbudowa oczyszczalni ścieków  wraz z budową  sieci kanalizacyjnej w Gminie Stare Babice </t>
  </si>
  <si>
    <t>Budowa wodociagu w ul. Szkolnej we wsi Koczargi Nowe</t>
  </si>
  <si>
    <t>Aktualizacja projektu przewodu tłocznego w ul. Pohulanki w Starych Babicach</t>
  </si>
  <si>
    <t>Aktualizacja projektu kanalizacji sanitarnej dla wsi Klaudyn, etap I i II</t>
  </si>
  <si>
    <t>Modernizacja  i przebudowa dachu w szkole podstawowej w Starych Babicach</t>
  </si>
  <si>
    <t>Budowa zaplecza socjalnego w Zielonkach</t>
  </si>
  <si>
    <t>Wykonanie szczegółowej koncepcji kanalizacji gminy Stare Babice na podstawie założeń przyjetych we Wstępnym Studium Wykonalności do Funduszu Spójności.</t>
  </si>
  <si>
    <t>Projekt sieci kanalizacyjnej w ulicach osiedlowych w Kwirynowie</t>
  </si>
  <si>
    <t>Budowa dróg gminnych w Starych Babicach  i Babicach Nowych - ul. Piłsudskiego                    i Kresowa</t>
  </si>
  <si>
    <t>Budowa przepompowni w ul. Agawy w Kwirynowie</t>
  </si>
  <si>
    <t>PROJEKT Po Autopoprawce</t>
  </si>
  <si>
    <t>Budowa wysepek dla autobusów szkolnych na terenie całej gminy</t>
  </si>
  <si>
    <t>Adaptacja pomieszczen szkolnych na czytelnię w Szkole Podstawowej w Starych Babicach</t>
  </si>
  <si>
    <t xml:space="preserve"> Załącznik Nr 5 do Uchwały Rady Gminy Stare Babice Nr  XL /358/06  
z dnia 28 września 2006  </t>
  </si>
  <si>
    <t>Modernizacja oświetlenia na osiedlu wojskowym Kwirynów III - projekt i wykonawstwo</t>
  </si>
  <si>
    <t>Projekt rozbudowy oświetlenia 
ul. Szymanowskiego w Klaudynie</t>
  </si>
  <si>
    <t>Zakup wozu ratownictwa technicznego</t>
  </si>
  <si>
    <t>80114</t>
  </si>
  <si>
    <t>Zespoły ekonomiczno - administracyjne szkół</t>
  </si>
  <si>
    <t>Wydatki na zakupy inwestycyjne jednostek budżetowych</t>
  </si>
  <si>
    <t>Zakup oprogramowania księgowego</t>
  </si>
  <si>
    <t xml:space="preserve"> Załącznik Nr 5 
do Uchwały  Nr     /   /06  
Rady Gminy Stare Babice 
z dnia 21 grudnia 2006  </t>
  </si>
  <si>
    <t>jednoroczne 2007</t>
  </si>
  <si>
    <t>Zakup szafy chłodniczej do kuchni szkolnej</t>
  </si>
  <si>
    <t>projekt</t>
  </si>
  <si>
    <t>Zakup odzieży ochronnej i reprezentacyjnej</t>
  </si>
  <si>
    <t xml:space="preserve">   </t>
  </si>
  <si>
    <t xml:space="preserve"> Załącznik Nr 5 
do Uchwały  Nr III/14/06  
Rady Gminy Stare Babice 
z dnia 21 grudnia 2006r.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</si>
</sst>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\-0\ "/>
  </numFmts>
  <fonts count="23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u val="single"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0"/>
    </font>
    <font>
      <u val="single"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0"/>
      <name val="Arial CE"/>
      <family val="0"/>
    </font>
    <font>
      <sz val="12"/>
      <name val="Arial CE"/>
      <family val="0"/>
    </font>
    <font>
      <b/>
      <u val="single"/>
      <sz val="8"/>
      <name val="Arial CE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13"/>
      </patternFill>
    </fill>
    <fill>
      <patternFill patternType="lightGray">
        <bgColor indexed="42"/>
      </patternFill>
    </fill>
    <fill>
      <patternFill patternType="gray125">
        <bgColor indexed="42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 shrinkToFit="1"/>
    </xf>
    <xf numFmtId="49" fontId="0" fillId="0" borderId="7" xfId="0" applyNumberFormat="1" applyFont="1" applyFill="1" applyBorder="1" applyAlignment="1">
      <alignment horizontal="center" wrapText="1" shrinkToFit="1"/>
    </xf>
    <xf numFmtId="49" fontId="0" fillId="0" borderId="6" xfId="0" applyNumberFormat="1" applyFont="1" applyFill="1" applyBorder="1" applyAlignment="1">
      <alignment horizontal="center" wrapText="1" shrinkToFit="1"/>
    </xf>
    <xf numFmtId="49" fontId="1" fillId="0" borderId="7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3" fontId="15" fillId="0" borderId="4" xfId="0" applyNumberFormat="1" applyFont="1" applyFill="1" applyBorder="1" applyAlignment="1">
      <alignment horizontal="left" vertical="center" wrapText="1" indent="1"/>
    </xf>
    <xf numFmtId="49" fontId="15" fillId="0" borderId="4" xfId="0" applyNumberFormat="1" applyFont="1" applyFill="1" applyBorder="1" applyAlignment="1">
      <alignment horizontal="center" vertical="center" wrapText="1"/>
    </xf>
    <xf numFmtId="164" fontId="15" fillId="0" borderId="9" xfId="15" applyNumberFormat="1" applyFont="1" applyFill="1" applyBorder="1" applyAlignment="1">
      <alignment vertical="center"/>
    </xf>
    <xf numFmtId="164" fontId="15" fillId="0" borderId="4" xfId="15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horizontal="left" vertical="center" wrapText="1" indent="1"/>
    </xf>
    <xf numFmtId="49" fontId="15" fillId="0" borderId="4" xfId="0" applyNumberFormat="1" applyFont="1" applyFill="1" applyBorder="1" applyAlignment="1">
      <alignment horizontal="center" vertical="center" wrapText="1"/>
    </xf>
    <xf numFmtId="164" fontId="15" fillId="0" borderId="4" xfId="15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 shrinkToFit="1"/>
    </xf>
    <xf numFmtId="164" fontId="15" fillId="0" borderId="10" xfId="15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164" fontId="15" fillId="0" borderId="12" xfId="15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5" fillId="0" borderId="13" xfId="0" applyNumberFormat="1" applyFont="1" applyFill="1" applyBorder="1" applyAlignment="1">
      <alignment horizontal="left" vertical="center" wrapText="1" inden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" fontId="2" fillId="2" borderId="15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164" fontId="15" fillId="0" borderId="20" xfId="15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right" vertical="center"/>
    </xf>
    <xf numFmtId="164" fontId="15" fillId="0" borderId="4" xfId="0" applyNumberFormat="1" applyFont="1" applyFill="1" applyBorder="1" applyAlignment="1">
      <alignment vertical="center"/>
    </xf>
    <xf numFmtId="164" fontId="15" fillId="0" borderId="20" xfId="0" applyNumberFormat="1" applyFont="1" applyBorder="1" applyAlignment="1">
      <alignment vertical="center" wrapText="1"/>
    </xf>
    <xf numFmtId="164" fontId="1" fillId="0" borderId="21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vertical="center" wrapText="1"/>
    </xf>
    <xf numFmtId="164" fontId="1" fillId="0" borderId="22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right" vertical="center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vertical="center"/>
    </xf>
    <xf numFmtId="164" fontId="15" fillId="2" borderId="4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164" fontId="15" fillId="0" borderId="20" xfId="0" applyNumberFormat="1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15" fillId="0" borderId="13" xfId="0" applyNumberFormat="1" applyFont="1" applyFill="1" applyBorder="1" applyAlignment="1">
      <alignment horizontal="right" vertical="center" wrapText="1"/>
    </xf>
    <xf numFmtId="164" fontId="18" fillId="0" borderId="22" xfId="0" applyNumberFormat="1" applyFont="1" applyFill="1" applyBorder="1" applyAlignment="1">
      <alignment vertical="center" wrapText="1"/>
    </xf>
    <xf numFmtId="164" fontId="0" fillId="0" borderId="6" xfId="0" applyNumberFormat="1" applyFont="1" applyFill="1" applyBorder="1" applyAlignment="1">
      <alignment wrapText="1"/>
    </xf>
    <xf numFmtId="164" fontId="15" fillId="0" borderId="23" xfId="0" applyNumberFormat="1" applyFont="1" applyFill="1" applyBorder="1" applyAlignment="1">
      <alignment horizontal="right"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164" fontId="0" fillId="0" borderId="4" xfId="0" applyNumberFormat="1" applyFont="1" applyFill="1" applyBorder="1" applyAlignment="1">
      <alignment horizontal="right" wrapText="1"/>
    </xf>
    <xf numFmtId="164" fontId="15" fillId="0" borderId="13" xfId="0" applyNumberFormat="1" applyFont="1" applyFill="1" applyBorder="1" applyAlignment="1">
      <alignment vertical="center" wrapText="1"/>
    </xf>
    <xf numFmtId="164" fontId="0" fillId="0" borderId="7" xfId="0" applyNumberFormat="1" applyFont="1" applyFill="1" applyBorder="1" applyAlignment="1">
      <alignment horizontal="right" wrapText="1"/>
    </xf>
    <xf numFmtId="164" fontId="15" fillId="0" borderId="23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164" fontId="1" fillId="0" borderId="24" xfId="0" applyNumberFormat="1" applyFont="1" applyFill="1" applyBorder="1" applyAlignment="1">
      <alignment vertical="center" wrapText="1"/>
    </xf>
    <xf numFmtId="164" fontId="15" fillId="0" borderId="25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 wrapText="1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 vertical="center"/>
    </xf>
    <xf numFmtId="164" fontId="15" fillId="0" borderId="7" xfId="0" applyNumberFormat="1" applyFont="1" applyBorder="1" applyAlignment="1">
      <alignment horizontal="right" wrapText="1"/>
    </xf>
    <xf numFmtId="164" fontId="15" fillId="0" borderId="7" xfId="0" applyNumberFormat="1" applyFont="1" applyFill="1" applyBorder="1" applyAlignment="1">
      <alignment horizontal="right" wrapText="1"/>
    </xf>
    <xf numFmtId="164" fontId="15" fillId="0" borderId="4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wrapText="1" indent="1"/>
    </xf>
    <xf numFmtId="0" fontId="15" fillId="0" borderId="4" xfId="0" applyFont="1" applyFill="1" applyBorder="1" applyAlignment="1">
      <alignment horizontal="left" wrapText="1" indent="1"/>
    </xf>
    <xf numFmtId="0" fontId="14" fillId="0" borderId="2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164" fontId="15" fillId="0" borderId="6" xfId="15" applyNumberFormat="1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 quotePrefix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9" fontId="15" fillId="0" borderId="7" xfId="0" applyNumberFormat="1" applyFont="1" applyFill="1" applyBorder="1" applyAlignment="1" quotePrefix="1">
      <alignment horizontal="center" wrapText="1"/>
    </xf>
    <xf numFmtId="164" fontId="15" fillId="0" borderId="24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7" fillId="0" borderId="2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 vertical="center"/>
    </xf>
    <xf numFmtId="164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 quotePrefix="1">
      <alignment horizontal="center"/>
    </xf>
    <xf numFmtId="164" fontId="15" fillId="0" borderId="28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wrapText="1"/>
    </xf>
    <xf numFmtId="164" fontId="15" fillId="0" borderId="13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wrapText="1"/>
    </xf>
    <xf numFmtId="43" fontId="15" fillId="0" borderId="4" xfId="15" applyFont="1" applyFill="1" applyBorder="1" applyAlignment="1">
      <alignment horizontal="left" vertical="center" wrapText="1"/>
    </xf>
    <xf numFmtId="164" fontId="15" fillId="0" borderId="4" xfId="0" applyNumberFormat="1" applyFont="1" applyBorder="1" applyAlignment="1">
      <alignment horizontal="right" wrapText="1"/>
    </xf>
    <xf numFmtId="164" fontId="15" fillId="0" borderId="7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horizontal="center"/>
    </xf>
    <xf numFmtId="164" fontId="1" fillId="2" borderId="21" xfId="0" applyNumberFormat="1" applyFont="1" applyFill="1" applyBorder="1" applyAlignment="1">
      <alignment vertical="center" wrapText="1"/>
    </xf>
    <xf numFmtId="164" fontId="1" fillId="3" borderId="21" xfId="0" applyNumberFormat="1" applyFont="1" applyFill="1" applyBorder="1" applyAlignment="1">
      <alignment vertical="center" wrapText="1"/>
    </xf>
    <xf numFmtId="164" fontId="1" fillId="0" borderId="20" xfId="0" applyNumberFormat="1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 wrapText="1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31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64" fontId="15" fillId="0" borderId="3" xfId="15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164" fontId="15" fillId="2" borderId="4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8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4" fontId="1" fillId="3" borderId="32" xfId="0" applyNumberFormat="1" applyFont="1" applyFill="1" applyBorder="1" applyAlignment="1">
      <alignment vertical="center" wrapText="1"/>
    </xf>
    <xf numFmtId="3" fontId="15" fillId="0" borderId="6" xfId="0" applyNumberFormat="1" applyFont="1" applyFill="1" applyBorder="1" applyAlignment="1">
      <alignment horizontal="left" vertical="center" wrapText="1" indent="1"/>
    </xf>
    <xf numFmtId="49" fontId="15" fillId="0" borderId="6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right" vertical="center"/>
    </xf>
    <xf numFmtId="164" fontId="15" fillId="0" borderId="6" xfId="0" applyNumberFormat="1" applyFont="1" applyFill="1" applyBorder="1" applyAlignment="1">
      <alignment horizontal="right" wrapText="1"/>
    </xf>
    <xf numFmtId="164" fontId="15" fillId="0" borderId="6" xfId="0" applyNumberFormat="1" applyFont="1" applyFill="1" applyBorder="1" applyAlignment="1">
      <alignment vertical="center"/>
    </xf>
    <xf numFmtId="164" fontId="15" fillId="0" borderId="33" xfId="15" applyNumberFormat="1" applyFont="1" applyFill="1" applyBorder="1" applyAlignment="1">
      <alignment vertical="center"/>
    </xf>
    <xf numFmtId="164" fontId="15" fillId="2" borderId="6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64" fontId="15" fillId="0" borderId="32" xfId="15" applyNumberFormat="1" applyFont="1" applyFill="1" applyBorder="1" applyAlignment="1">
      <alignment vertical="center"/>
    </xf>
    <xf numFmtId="164" fontId="15" fillId="0" borderId="35" xfId="15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wrapText="1"/>
    </xf>
    <xf numFmtId="164" fontId="15" fillId="0" borderId="6" xfId="0" applyNumberFormat="1" applyFont="1" applyFill="1" applyBorder="1" applyAlignment="1">
      <alignment horizontal="right" vertical="center" wrapText="1"/>
    </xf>
    <xf numFmtId="164" fontId="15" fillId="0" borderId="5" xfId="0" applyNumberFormat="1" applyFont="1" applyFill="1" applyBorder="1" applyAlignment="1">
      <alignment horizontal="right" wrapText="1"/>
    </xf>
    <xf numFmtId="164" fontId="15" fillId="0" borderId="37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3" fontId="22" fillId="0" borderId="6" xfId="0" applyNumberFormat="1" applyFont="1" applyFill="1" applyBorder="1" applyAlignment="1">
      <alignment horizontal="left" vertical="center" wrapText="1" indent="1"/>
    </xf>
    <xf numFmtId="164" fontId="6" fillId="0" borderId="7" xfId="0" applyNumberFormat="1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horizontal="left" vertical="center" wrapText="1" indent="1"/>
    </xf>
    <xf numFmtId="49" fontId="15" fillId="0" borderId="12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right" vertical="center"/>
    </xf>
    <xf numFmtId="164" fontId="15" fillId="0" borderId="12" xfId="0" applyNumberFormat="1" applyFont="1" applyFill="1" applyBorder="1" applyAlignment="1">
      <alignment horizontal="right" wrapText="1"/>
    </xf>
    <xf numFmtId="164" fontId="15" fillId="0" borderId="12" xfId="0" applyNumberFormat="1" applyFont="1" applyFill="1" applyBorder="1" applyAlignment="1">
      <alignment vertical="center"/>
    </xf>
    <xf numFmtId="164" fontId="15" fillId="0" borderId="38" xfId="0" applyNumberFormat="1" applyFont="1" applyFill="1" applyBorder="1" applyAlignment="1">
      <alignment horizontal="right" vertical="center" wrapText="1"/>
    </xf>
    <xf numFmtId="164" fontId="15" fillId="2" borderId="12" xfId="0" applyNumberFormat="1" applyFont="1" applyFill="1" applyBorder="1" applyAlignment="1">
      <alignment vertical="center"/>
    </xf>
    <xf numFmtId="164" fontId="15" fillId="0" borderId="5" xfId="15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vertical="center"/>
    </xf>
    <xf numFmtId="164" fontId="15" fillId="0" borderId="5" xfId="0" applyNumberFormat="1" applyFont="1" applyFill="1" applyBorder="1" applyAlignment="1">
      <alignment horizontal="right" vertical="center" wrapText="1"/>
    </xf>
    <xf numFmtId="164" fontId="15" fillId="0" borderId="39" xfId="0" applyNumberFormat="1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left" vertical="center" wrapText="1" inden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horizontal="right" vertical="center" wrapText="1"/>
    </xf>
    <xf numFmtId="164" fontId="15" fillId="0" borderId="1" xfId="15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vertical="center" wrapText="1"/>
    </xf>
    <xf numFmtId="164" fontId="15" fillId="2" borderId="1" xfId="0" applyNumberFormat="1" applyFont="1" applyFill="1" applyBorder="1" applyAlignment="1">
      <alignment vertical="center"/>
    </xf>
    <xf numFmtId="164" fontId="15" fillId="0" borderId="21" xfId="15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left" vertical="center" wrapText="1" indent="1"/>
    </xf>
    <xf numFmtId="164" fontId="15" fillId="0" borderId="12" xfId="0" applyNumberFormat="1" applyFont="1" applyFill="1" applyBorder="1" applyAlignment="1">
      <alignment horizontal="right" vertical="center" wrapText="1"/>
    </xf>
    <xf numFmtId="164" fontId="15" fillId="0" borderId="12" xfId="0" applyNumberFormat="1" applyFont="1" applyFill="1" applyBorder="1" applyAlignment="1">
      <alignment vertical="center" wrapText="1"/>
    </xf>
    <xf numFmtId="164" fontId="1" fillId="0" borderId="40" xfId="0" applyNumberFormat="1" applyFont="1" applyFill="1" applyBorder="1" applyAlignment="1">
      <alignment vertical="center" wrapText="1"/>
    </xf>
    <xf numFmtId="164" fontId="15" fillId="0" borderId="41" xfId="15" applyNumberFormat="1" applyFont="1" applyFill="1" applyBorder="1" applyAlignment="1">
      <alignment vertical="center"/>
    </xf>
    <xf numFmtId="164" fontId="1" fillId="0" borderId="42" xfId="0" applyNumberFormat="1" applyFont="1" applyFill="1" applyBorder="1" applyAlignment="1">
      <alignment vertical="center" wrapText="1"/>
    </xf>
    <xf numFmtId="164" fontId="15" fillId="0" borderId="5" xfId="0" applyNumberFormat="1" applyFont="1" applyFill="1" applyBorder="1" applyAlignment="1">
      <alignment horizontal="right" vertical="center"/>
    </xf>
    <xf numFmtId="164" fontId="15" fillId="0" borderId="27" xfId="15" applyNumberFormat="1" applyFont="1" applyFill="1" applyBorder="1" applyAlignment="1">
      <alignment vertical="center"/>
    </xf>
    <xf numFmtId="164" fontId="15" fillId="2" borderId="5" xfId="0" applyNumberFormat="1" applyFont="1" applyFill="1" applyBorder="1" applyAlignment="1">
      <alignment vertical="center"/>
    </xf>
    <xf numFmtId="164" fontId="15" fillId="0" borderId="43" xfId="15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164" fontId="1" fillId="0" borderId="39" xfId="0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15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0" borderId="21" xfId="15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vertical="center"/>
    </xf>
    <xf numFmtId="164" fontId="1" fillId="0" borderId="10" xfId="15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" fillId="0" borderId="22" xfId="15" applyNumberFormat="1" applyFont="1" applyFill="1" applyBorder="1" applyAlignment="1">
      <alignment vertical="center"/>
    </xf>
    <xf numFmtId="164" fontId="1" fillId="0" borderId="42" xfId="0" applyNumberFormat="1" applyFont="1" applyBorder="1" applyAlignment="1">
      <alignment vertical="center" wrapText="1"/>
    </xf>
    <xf numFmtId="0" fontId="1" fillId="0" borderId="44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left" vertical="center" wrapText="1" indent="1"/>
    </xf>
    <xf numFmtId="0" fontId="15" fillId="0" borderId="0" xfId="0" applyFont="1" applyBorder="1" applyAlignment="1">
      <alignment wrapText="1"/>
    </xf>
    <xf numFmtId="0" fontId="15" fillId="0" borderId="17" xfId="0" applyFont="1" applyFill="1" applyBorder="1" applyAlignment="1">
      <alignment horizontal="center" wrapText="1"/>
    </xf>
    <xf numFmtId="49" fontId="0" fillId="0" borderId="7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left" vertical="center" wrapText="1" indent="1"/>
    </xf>
    <xf numFmtId="49" fontId="15" fillId="0" borderId="7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vertical="center"/>
    </xf>
    <xf numFmtId="164" fontId="15" fillId="0" borderId="7" xfId="15" applyNumberFormat="1" applyFont="1" applyFill="1" applyBorder="1" applyAlignment="1">
      <alignment vertical="center"/>
    </xf>
    <xf numFmtId="164" fontId="15" fillId="0" borderId="25" xfId="0" applyNumberFormat="1" applyFont="1" applyFill="1" applyBorder="1" applyAlignment="1">
      <alignment horizontal="right" vertical="center" wrapText="1"/>
    </xf>
    <xf numFmtId="164" fontId="15" fillId="2" borderId="7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horizontal="center" wrapText="1"/>
    </xf>
    <xf numFmtId="3" fontId="15" fillId="0" borderId="5" xfId="0" applyNumberFormat="1" applyFont="1" applyFill="1" applyBorder="1" applyAlignment="1">
      <alignment horizontal="left" vertical="center" wrapText="1" indent="1"/>
    </xf>
    <xf numFmtId="49" fontId="15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 wrapText="1"/>
    </xf>
    <xf numFmtId="164" fontId="15" fillId="0" borderId="5" xfId="0" applyNumberFormat="1" applyFont="1" applyFill="1" applyBorder="1" applyAlignment="1">
      <alignment vertical="center"/>
    </xf>
    <xf numFmtId="164" fontId="15" fillId="0" borderId="5" xfId="15" applyNumberFormat="1" applyFont="1" applyFill="1" applyBorder="1" applyAlignment="1">
      <alignment vertical="center"/>
    </xf>
    <xf numFmtId="164" fontId="15" fillId="0" borderId="23" xfId="0" applyNumberFormat="1" applyFont="1" applyFill="1" applyBorder="1" applyAlignment="1">
      <alignment vertical="center" wrapText="1"/>
    </xf>
    <xf numFmtId="164" fontId="15" fillId="2" borderId="5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31" xfId="0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/>
    </xf>
    <xf numFmtId="41" fontId="15" fillId="0" borderId="12" xfId="0" applyNumberFormat="1" applyFont="1" applyBorder="1" applyAlignment="1">
      <alignment horizontal="right" wrapText="1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2" borderId="12" xfId="0" applyNumberFormat="1" applyFont="1" applyFill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164" fontId="1" fillId="2" borderId="34" xfId="0" applyNumberFormat="1" applyFont="1" applyFill="1" applyBorder="1" applyAlignment="1">
      <alignment vertical="center" wrapText="1"/>
    </xf>
    <xf numFmtId="164" fontId="1" fillId="0" borderId="34" xfId="0" applyNumberFormat="1" applyFont="1" applyFill="1" applyBorder="1" applyAlignment="1">
      <alignment vertical="center" wrapText="1"/>
    </xf>
    <xf numFmtId="164" fontId="1" fillId="3" borderId="34" xfId="0" applyNumberFormat="1" applyFont="1" applyFill="1" applyBorder="1" applyAlignment="1">
      <alignment vertical="center" wrapText="1"/>
    </xf>
    <xf numFmtId="164" fontId="2" fillId="0" borderId="34" xfId="0" applyNumberFormat="1" applyFont="1" applyFill="1" applyBorder="1" applyAlignment="1">
      <alignment vertical="center" wrapText="1"/>
    </xf>
    <xf numFmtId="164" fontId="15" fillId="0" borderId="42" xfId="0" applyNumberFormat="1" applyFont="1" applyFill="1" applyBorder="1" applyAlignment="1">
      <alignment vertical="center" wrapText="1"/>
    </xf>
    <xf numFmtId="164" fontId="15" fillId="0" borderId="32" xfId="0" applyNumberFormat="1" applyFont="1" applyFill="1" applyBorder="1" applyAlignment="1">
      <alignment vertical="center" wrapText="1"/>
    </xf>
    <xf numFmtId="164" fontId="15" fillId="0" borderId="39" xfId="0" applyNumberFormat="1" applyFont="1" applyFill="1" applyBorder="1" applyAlignment="1">
      <alignment vertical="center" wrapText="1"/>
    </xf>
    <xf numFmtId="164" fontId="1" fillId="0" borderId="34" xfId="0" applyNumberFormat="1" applyFont="1" applyFill="1" applyBorder="1" applyAlignment="1">
      <alignment horizontal="right" vertical="center"/>
    </xf>
    <xf numFmtId="164" fontId="1" fillId="0" borderId="46" xfId="0" applyNumberFormat="1" applyFont="1" applyFill="1" applyBorder="1" applyAlignment="1">
      <alignment vertical="center" wrapText="1"/>
    </xf>
    <xf numFmtId="164" fontId="15" fillId="0" borderId="32" xfId="0" applyNumberFormat="1" applyFont="1" applyBorder="1" applyAlignment="1">
      <alignment vertical="center" wrapText="1"/>
    </xf>
    <xf numFmtId="164" fontId="1" fillId="0" borderId="14" xfId="0" applyNumberFormat="1" applyFont="1" applyFill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 wrapText="1"/>
    </xf>
    <xf numFmtId="164" fontId="15" fillId="0" borderId="32" xfId="0" applyNumberFormat="1" applyFont="1" applyBorder="1" applyAlignment="1">
      <alignment vertical="center" wrapText="1"/>
    </xf>
    <xf numFmtId="164" fontId="6" fillId="0" borderId="46" xfId="0" applyNumberFormat="1" applyFont="1" applyFill="1" applyBorder="1" applyAlignment="1">
      <alignment vertical="center" wrapText="1"/>
    </xf>
    <xf numFmtId="164" fontId="15" fillId="0" borderId="32" xfId="0" applyNumberFormat="1" applyFont="1" applyFill="1" applyBorder="1" applyAlignment="1">
      <alignment vertical="center" wrapText="1"/>
    </xf>
    <xf numFmtId="164" fontId="15" fillId="0" borderId="42" xfId="0" applyNumberFormat="1" applyFont="1" applyFill="1" applyBorder="1" applyAlignment="1">
      <alignment vertical="center" wrapText="1"/>
    </xf>
    <xf numFmtId="164" fontId="18" fillId="0" borderId="46" xfId="0" applyNumberFormat="1" applyFont="1" applyFill="1" applyBorder="1" applyAlignment="1">
      <alignment vertical="center" wrapText="1"/>
    </xf>
    <xf numFmtId="164" fontId="1" fillId="3" borderId="14" xfId="0" applyNumberFormat="1" applyFont="1" applyFill="1" applyBorder="1" applyAlignment="1">
      <alignment vertical="center" wrapText="1"/>
    </xf>
    <xf numFmtId="164" fontId="1" fillId="0" borderId="32" xfId="0" applyNumberFormat="1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wrapText="1"/>
    </xf>
    <xf numFmtId="164" fontId="15" fillId="0" borderId="20" xfId="15" applyNumberFormat="1" applyFont="1" applyFill="1" applyBorder="1" applyAlignment="1">
      <alignment vertical="center"/>
    </xf>
    <xf numFmtId="164" fontId="15" fillId="0" borderId="43" xfId="15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horizontal="right"/>
    </xf>
    <xf numFmtId="164" fontId="15" fillId="0" borderId="43" xfId="0" applyNumberFormat="1" applyFont="1" applyFill="1" applyBorder="1" applyAlignment="1">
      <alignment vertical="center"/>
    </xf>
    <xf numFmtId="164" fontId="15" fillId="0" borderId="24" xfId="15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wrapText="1" shrinkToFit="1"/>
    </xf>
    <xf numFmtId="0" fontId="15" fillId="0" borderId="12" xfId="0" applyFont="1" applyFill="1" applyBorder="1" applyAlignment="1">
      <alignment horizontal="left" wrapText="1" indent="1"/>
    </xf>
    <xf numFmtId="164" fontId="15" fillId="0" borderId="38" xfId="0" applyNumberFormat="1" applyFont="1" applyFill="1" applyBorder="1" applyAlignment="1">
      <alignment vertical="center" wrapText="1"/>
    </xf>
    <xf numFmtId="49" fontId="16" fillId="0" borderId="7" xfId="0" applyNumberFormat="1" applyFont="1" applyFill="1" applyBorder="1" applyAlignment="1" quotePrefix="1">
      <alignment horizontal="center"/>
    </xf>
    <xf numFmtId="164" fontId="1" fillId="4" borderId="1" xfId="0" applyNumberFormat="1" applyFont="1" applyFill="1" applyBorder="1" applyAlignment="1">
      <alignment vertical="center" wrapText="1"/>
    </xf>
    <xf numFmtId="164" fontId="1" fillId="4" borderId="21" xfId="0" applyNumberFormat="1" applyFont="1" applyFill="1" applyBorder="1" applyAlignment="1">
      <alignment vertical="center" wrapText="1"/>
    </xf>
    <xf numFmtId="1" fontId="2" fillId="4" borderId="15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wrapText="1"/>
    </xf>
    <xf numFmtId="164" fontId="15" fillId="4" borderId="4" xfId="0" applyNumberFormat="1" applyFont="1" applyFill="1" applyBorder="1" applyAlignment="1">
      <alignment vertical="center"/>
    </xf>
    <xf numFmtId="164" fontId="15" fillId="4" borderId="5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center" wrapText="1"/>
    </xf>
    <xf numFmtId="164" fontId="15" fillId="4" borderId="4" xfId="0" applyNumberFormat="1" applyFont="1" applyFill="1" applyBorder="1" applyAlignment="1">
      <alignment vertical="center"/>
    </xf>
    <xf numFmtId="164" fontId="15" fillId="4" borderId="6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4" fontId="1" fillId="4" borderId="10" xfId="0" applyNumberFormat="1" applyFont="1" applyFill="1" applyBorder="1" applyAlignment="1">
      <alignment vertical="center"/>
    </xf>
    <xf numFmtId="164" fontId="15" fillId="4" borderId="5" xfId="0" applyNumberFormat="1" applyFont="1" applyFill="1" applyBorder="1" applyAlignment="1">
      <alignment vertical="center"/>
    </xf>
    <xf numFmtId="164" fontId="15" fillId="4" borderId="12" xfId="0" applyNumberFormat="1" applyFont="1" applyFill="1" applyBorder="1" applyAlignment="1">
      <alignment vertical="center"/>
    </xf>
    <xf numFmtId="164" fontId="15" fillId="4" borderId="7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 wrapText="1"/>
    </xf>
    <xf numFmtId="164" fontId="1" fillId="4" borderId="7" xfId="0" applyNumberFormat="1" applyFont="1" applyFill="1" applyBorder="1" applyAlignment="1">
      <alignment vertical="center" wrapText="1"/>
    </xf>
    <xf numFmtId="3" fontId="15" fillId="4" borderId="12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 vertical="center" wrapText="1"/>
    </xf>
    <xf numFmtId="164" fontId="15" fillId="0" borderId="39" xfId="15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wrapText="1"/>
    </xf>
    <xf numFmtId="3" fontId="15" fillId="0" borderId="10" xfId="0" applyNumberFormat="1" applyFont="1" applyFill="1" applyBorder="1" applyAlignment="1">
      <alignment horizontal="left" vertical="center" wrapText="1" inden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right" vertical="center"/>
    </xf>
    <xf numFmtId="164" fontId="15" fillId="0" borderId="10" xfId="0" applyNumberFormat="1" applyFont="1" applyFill="1" applyBorder="1" applyAlignment="1">
      <alignment horizontal="right" wrapText="1"/>
    </xf>
    <xf numFmtId="164" fontId="16" fillId="0" borderId="32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vertical="center"/>
    </xf>
    <xf numFmtId="164" fontId="14" fillId="0" borderId="1" xfId="15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 wrapText="1"/>
    </xf>
    <xf numFmtId="164" fontId="14" fillId="4" borderId="1" xfId="0" applyNumberFormat="1" applyFont="1" applyFill="1" applyBorder="1" applyAlignment="1">
      <alignment vertical="center"/>
    </xf>
    <xf numFmtId="164" fontId="14" fillId="0" borderId="21" xfId="15" applyNumberFormat="1" applyFont="1" applyFill="1" applyBorder="1" applyAlignment="1">
      <alignment vertical="center"/>
    </xf>
    <xf numFmtId="164" fontId="14" fillId="0" borderId="5" xfId="0" applyNumberFormat="1" applyFont="1" applyFill="1" applyBorder="1" applyAlignment="1">
      <alignment vertical="center"/>
    </xf>
    <xf numFmtId="164" fontId="14" fillId="4" borderId="5" xfId="0" applyNumberFormat="1" applyFont="1" applyFill="1" applyBorder="1" applyAlignment="1">
      <alignment vertical="center"/>
    </xf>
    <xf numFmtId="164" fontId="14" fillId="0" borderId="43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 quotePrefix="1">
      <alignment horizontal="center"/>
    </xf>
    <xf numFmtId="164" fontId="15" fillId="0" borderId="47" xfId="0" applyNumberFormat="1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indent="1"/>
    </xf>
    <xf numFmtId="0" fontId="12" fillId="4" borderId="48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2"/>
  <sheetViews>
    <sheetView view="pageBreakPreview" zoomScaleNormal="75" zoomScaleSheetLayoutView="100" workbookViewId="0" topLeftCell="A16">
      <selection activeCell="H3" sqref="H3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hidden="1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86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87"/>
    </row>
    <row r="3" spans="1:27" s="1" customFormat="1" ht="45.75" customHeight="1">
      <c r="A3" s="28"/>
      <c r="B3" s="28"/>
      <c r="C3" s="28"/>
      <c r="D3" s="28"/>
      <c r="E3" s="28"/>
      <c r="F3" s="28"/>
      <c r="G3" s="28"/>
      <c r="H3" s="186"/>
      <c r="J3" s="401" t="s">
        <v>130</v>
      </c>
      <c r="K3" s="402"/>
      <c r="L3" s="402"/>
      <c r="M3" s="402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91" t="s">
        <v>8</v>
      </c>
      <c r="B5" s="384" t="s">
        <v>64</v>
      </c>
      <c r="C5" s="424" t="s">
        <v>0</v>
      </c>
      <c r="D5" s="145" t="s">
        <v>15</v>
      </c>
      <c r="E5" s="406" t="s">
        <v>11</v>
      </c>
      <c r="F5" s="412" t="s">
        <v>102</v>
      </c>
      <c r="G5" s="394" t="s">
        <v>120</v>
      </c>
      <c r="H5" s="395"/>
      <c r="I5" s="396"/>
      <c r="J5" s="421" t="s">
        <v>41</v>
      </c>
      <c r="K5" s="394" t="s">
        <v>121</v>
      </c>
      <c r="L5" s="395"/>
      <c r="M5" s="396"/>
      <c r="N5" s="409" t="s">
        <v>103</v>
      </c>
    </row>
    <row r="6" spans="1:14" s="5" customFormat="1" ht="16.5" customHeight="1">
      <c r="A6" s="392"/>
      <c r="B6" s="385"/>
      <c r="C6" s="425"/>
      <c r="D6" s="146" t="s">
        <v>16</v>
      </c>
      <c r="E6" s="407"/>
      <c r="F6" s="413"/>
      <c r="G6" s="399" t="s">
        <v>126</v>
      </c>
      <c r="H6" s="397" t="s">
        <v>12</v>
      </c>
      <c r="I6" s="398"/>
      <c r="J6" s="422"/>
      <c r="K6" s="419" t="s">
        <v>127</v>
      </c>
      <c r="L6" s="397" t="s">
        <v>12</v>
      </c>
      <c r="M6" s="398"/>
      <c r="N6" s="410"/>
    </row>
    <row r="7" spans="1:14" s="5" customFormat="1" ht="40.5" customHeight="1" thickBot="1">
      <c r="A7" s="393"/>
      <c r="B7" s="385"/>
      <c r="C7" s="425"/>
      <c r="D7" s="147" t="s">
        <v>17</v>
      </c>
      <c r="E7" s="408"/>
      <c r="F7" s="414"/>
      <c r="G7" s="400"/>
      <c r="H7" s="17" t="s">
        <v>13</v>
      </c>
      <c r="I7" s="17" t="s">
        <v>14</v>
      </c>
      <c r="J7" s="423"/>
      <c r="K7" s="420"/>
      <c r="L7" s="17" t="s">
        <v>13</v>
      </c>
      <c r="M7" s="17" t="s">
        <v>14</v>
      </c>
      <c r="N7" s="411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403" t="s">
        <v>7</v>
      </c>
      <c r="B9" s="404"/>
      <c r="C9" s="404"/>
      <c r="D9" s="405"/>
      <c r="E9" s="95">
        <f aca="true" t="shared" si="0" ref="E9:N9">SUBTOTAL(9,E15:E95)</f>
        <v>50682274</v>
      </c>
      <c r="F9" s="95">
        <f t="shared" si="0"/>
        <v>4882472</v>
      </c>
      <c r="G9" s="95">
        <f t="shared" si="0"/>
        <v>35573434</v>
      </c>
      <c r="H9" s="95">
        <f t="shared" si="0"/>
        <v>21240941</v>
      </c>
      <c r="I9" s="95">
        <f t="shared" si="0"/>
        <v>14332493</v>
      </c>
      <c r="J9" s="95">
        <f t="shared" si="0"/>
        <v>1949000</v>
      </c>
      <c r="K9" s="95">
        <f t="shared" si="0"/>
        <v>37522434</v>
      </c>
      <c r="L9" s="95">
        <f t="shared" si="0"/>
        <v>23189941</v>
      </c>
      <c r="M9" s="95">
        <f t="shared" si="0"/>
        <v>14332493</v>
      </c>
      <c r="N9" s="179">
        <f t="shared" si="0"/>
        <v>9656368</v>
      </c>
    </row>
    <row r="10" spans="1:14" s="15" customFormat="1" ht="28.5" customHeight="1" thickBot="1">
      <c r="A10" s="426" t="s">
        <v>107</v>
      </c>
      <c r="B10" s="427"/>
      <c r="C10" s="428"/>
      <c r="D10" s="27"/>
      <c r="E10" s="96">
        <f aca="true" t="shared" si="1" ref="E10:N10">SUBTOTAL(9,E15:E88)</f>
        <v>49002274</v>
      </c>
      <c r="F10" s="96">
        <f t="shared" si="1"/>
        <v>4252472</v>
      </c>
      <c r="G10" s="96">
        <f t="shared" si="1"/>
        <v>34523434</v>
      </c>
      <c r="H10" s="96">
        <f t="shared" si="1"/>
        <v>20190941</v>
      </c>
      <c r="I10" s="96">
        <f t="shared" si="1"/>
        <v>14332493</v>
      </c>
      <c r="J10" s="96">
        <f t="shared" si="1"/>
        <v>1949000</v>
      </c>
      <c r="K10" s="95">
        <f t="shared" si="1"/>
        <v>36472434</v>
      </c>
      <c r="L10" s="96">
        <f t="shared" si="1"/>
        <v>22139941</v>
      </c>
      <c r="M10" s="96">
        <f t="shared" si="1"/>
        <v>14332493</v>
      </c>
      <c r="N10" s="102">
        <f t="shared" si="1"/>
        <v>9656368</v>
      </c>
    </row>
    <row r="11" spans="1:14" s="15" customFormat="1" ht="28.5" customHeight="1" thickBot="1">
      <c r="A11" s="388" t="s">
        <v>10</v>
      </c>
      <c r="B11" s="389"/>
      <c r="C11" s="390"/>
      <c r="D11" s="141"/>
      <c r="E11" s="142">
        <f aca="true" t="shared" si="2" ref="E11:N11">SUBTOTAL(9,E15:E71)</f>
        <v>44955894</v>
      </c>
      <c r="F11" s="142">
        <f t="shared" si="2"/>
        <v>4252472</v>
      </c>
      <c r="G11" s="142">
        <f t="shared" si="2"/>
        <v>30477054</v>
      </c>
      <c r="H11" s="142">
        <f t="shared" si="2"/>
        <v>16144561</v>
      </c>
      <c r="I11" s="142">
        <f t="shared" si="2"/>
        <v>14332493</v>
      </c>
      <c r="J11" s="142">
        <f t="shared" si="2"/>
        <v>1949000</v>
      </c>
      <c r="K11" s="142">
        <f t="shared" si="2"/>
        <v>32426054</v>
      </c>
      <c r="L11" s="142">
        <f t="shared" si="2"/>
        <v>18093561</v>
      </c>
      <c r="M11" s="142">
        <f t="shared" si="2"/>
        <v>14332493</v>
      </c>
      <c r="N11" s="180">
        <f t="shared" si="2"/>
        <v>9656368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SUBTOTAL(9,E14:E34)</f>
        <v>30569113</v>
      </c>
      <c r="F12" s="96">
        <f t="shared" si="3"/>
        <v>2287621</v>
      </c>
      <c r="G12" s="96">
        <f t="shared" si="3"/>
        <v>24077054</v>
      </c>
      <c r="H12" s="96">
        <f t="shared" si="3"/>
        <v>9744561</v>
      </c>
      <c r="I12" s="96">
        <f t="shared" si="3"/>
        <v>14332493</v>
      </c>
      <c r="J12" s="96">
        <f t="shared" si="3"/>
        <v>1360000</v>
      </c>
      <c r="K12" s="95">
        <f t="shared" si="3"/>
        <v>25437054</v>
      </c>
      <c r="L12" s="96">
        <f t="shared" si="3"/>
        <v>11104561</v>
      </c>
      <c r="M12" s="96">
        <f t="shared" si="3"/>
        <v>14332493</v>
      </c>
      <c r="N12" s="102">
        <f t="shared" si="3"/>
        <v>3804438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SUBTOTAL(9,E14:E34)</f>
        <v>30569113</v>
      </c>
      <c r="F13" s="97">
        <f t="shared" si="4"/>
        <v>2287621</v>
      </c>
      <c r="G13" s="97">
        <f t="shared" si="4"/>
        <v>24077054</v>
      </c>
      <c r="H13" s="97">
        <f t="shared" si="4"/>
        <v>9744561</v>
      </c>
      <c r="I13" s="97">
        <f t="shared" si="4"/>
        <v>14332493</v>
      </c>
      <c r="J13" s="97">
        <f t="shared" si="4"/>
        <v>1360000</v>
      </c>
      <c r="K13" s="191">
        <f t="shared" si="4"/>
        <v>25437054</v>
      </c>
      <c r="L13" s="97">
        <f t="shared" si="4"/>
        <v>11104561</v>
      </c>
      <c r="M13" s="97">
        <f t="shared" si="4"/>
        <v>14332493</v>
      </c>
      <c r="N13" s="98">
        <f t="shared" si="4"/>
        <v>3804438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 aca="true" t="shared" si="5" ref="E14:N14">SUBTOTAL(9,E15:E23)</f>
        <v>4040500</v>
      </c>
      <c r="F14" s="154">
        <f t="shared" si="5"/>
        <v>255500</v>
      </c>
      <c r="G14" s="154">
        <f t="shared" si="5"/>
        <v>3785000</v>
      </c>
      <c r="H14" s="154">
        <f t="shared" si="5"/>
        <v>3785000</v>
      </c>
      <c r="I14" s="154">
        <f t="shared" si="5"/>
        <v>0</v>
      </c>
      <c r="J14" s="154">
        <f t="shared" si="5"/>
        <v>1080000</v>
      </c>
      <c r="K14" s="192">
        <f t="shared" si="5"/>
        <v>4865000</v>
      </c>
      <c r="L14" s="154">
        <f t="shared" si="5"/>
        <v>4865000</v>
      </c>
      <c r="M14" s="154">
        <f t="shared" si="5"/>
        <v>0</v>
      </c>
      <c r="N14" s="102">
        <f t="shared" si="5"/>
        <v>-200000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3">H15+I15</f>
        <v>2500000</v>
      </c>
      <c r="H15" s="100">
        <v>2500000</v>
      </c>
      <c r="I15" s="42">
        <v>0</v>
      </c>
      <c r="J15" s="130">
        <f aca="true" t="shared" si="7" ref="J15:J23">K15-G15</f>
        <v>0</v>
      </c>
      <c r="K15" s="193">
        <f aca="true" t="shared" si="8" ref="K15:K21">L15+M15</f>
        <v>2500000</v>
      </c>
      <c r="L15" s="100">
        <v>2500000</v>
      </c>
      <c r="M15" s="36">
        <v>0</v>
      </c>
      <c r="N15" s="156">
        <f aca="true" t="shared" si="9" ref="N15:N23"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0</v>
      </c>
      <c r="K16" s="193">
        <f t="shared" si="8"/>
        <v>545000</v>
      </c>
      <c r="L16" s="100">
        <v>545000</v>
      </c>
      <c r="M16" s="36">
        <v>0</v>
      </c>
      <c r="N16" s="131">
        <f t="shared" si="9"/>
        <v>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6">
        <v>0</v>
      </c>
      <c r="N17" s="131">
        <f t="shared" si="9"/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6">
        <v>0</v>
      </c>
      <c r="N18" s="131">
        <f t="shared" si="9"/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>K19-G19</f>
        <v>0</v>
      </c>
      <c r="K19" s="193">
        <f>L19+M19</f>
        <v>220000</v>
      </c>
      <c r="L19" s="100">
        <v>220000</v>
      </c>
      <c r="M19" s="36">
        <v>0</v>
      </c>
      <c r="N19" s="131">
        <f>E19-F19-K19</f>
        <v>0</v>
      </c>
    </row>
    <row r="20" spans="1:14" s="157" customFormat="1" ht="33.75">
      <c r="A20" s="85">
        <v>6</v>
      </c>
      <c r="B20" s="37"/>
      <c r="C20" s="34" t="s">
        <v>123</v>
      </c>
      <c r="D20" s="35"/>
      <c r="E20" s="99"/>
      <c r="F20" s="140"/>
      <c r="G20" s="100">
        <f>H20+I20</f>
        <v>0</v>
      </c>
      <c r="H20" s="100">
        <v>0</v>
      </c>
      <c r="I20" s="36">
        <v>0</v>
      </c>
      <c r="J20" s="130">
        <f>K20-G20</f>
        <v>850000</v>
      </c>
      <c r="K20" s="193">
        <f>L20+M20</f>
        <v>850000</v>
      </c>
      <c r="L20" s="100">
        <v>850000</v>
      </c>
      <c r="M20" s="36">
        <v>0</v>
      </c>
      <c r="N20" s="131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6">
        <v>0</v>
      </c>
      <c r="N21" s="131">
        <f t="shared" si="9"/>
        <v>0</v>
      </c>
    </row>
    <row r="22" spans="1:14" s="157" customFormat="1" ht="33.75">
      <c r="A22" s="85">
        <v>8</v>
      </c>
      <c r="B22" s="37"/>
      <c r="C22" s="34" t="s">
        <v>129</v>
      </c>
      <c r="D22" s="35"/>
      <c r="E22" s="99"/>
      <c r="F22" s="140"/>
      <c r="G22" s="100">
        <f>H22+I22</f>
        <v>0</v>
      </c>
      <c r="H22" s="100">
        <v>0</v>
      </c>
      <c r="I22" s="36">
        <v>0</v>
      </c>
      <c r="J22" s="130">
        <f>K22-G22</f>
        <v>30000</v>
      </c>
      <c r="K22" s="193">
        <f>L22+M22</f>
        <v>30000</v>
      </c>
      <c r="L22" s="100">
        <v>30000</v>
      </c>
      <c r="M22" s="36">
        <v>0</v>
      </c>
      <c r="N22" s="131"/>
    </row>
    <row r="23" spans="1:14" s="157" customFormat="1" ht="23.25" thickBot="1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300000</v>
      </c>
      <c r="H23" s="100">
        <v>300000</v>
      </c>
      <c r="I23" s="36">
        <v>0</v>
      </c>
      <c r="J23" s="130">
        <f t="shared" si="7"/>
        <v>200000</v>
      </c>
      <c r="K23" s="193">
        <f>L23+M23</f>
        <v>500000</v>
      </c>
      <c r="L23" s="100">
        <v>500000</v>
      </c>
      <c r="M23" s="36">
        <v>0</v>
      </c>
      <c r="N23" s="131">
        <f t="shared" si="9"/>
        <v>-200000</v>
      </c>
    </row>
    <row r="24" spans="1:28" s="166" customFormat="1" ht="16.5" thickBot="1">
      <c r="A24" s="158"/>
      <c r="B24" s="159"/>
      <c r="C24" s="160" t="s">
        <v>21</v>
      </c>
      <c r="D24" s="161"/>
      <c r="E24" s="162">
        <f aca="true" t="shared" si="10" ref="E24:N24">SUBTOTAL(9,E25:E34)</f>
        <v>26528613</v>
      </c>
      <c r="F24" s="162">
        <f t="shared" si="10"/>
        <v>2032121</v>
      </c>
      <c r="G24" s="162">
        <f t="shared" si="10"/>
        <v>20292054</v>
      </c>
      <c r="H24" s="162">
        <f t="shared" si="10"/>
        <v>5959561</v>
      </c>
      <c r="I24" s="162">
        <f t="shared" si="10"/>
        <v>14332493</v>
      </c>
      <c r="J24" s="163">
        <f t="shared" si="10"/>
        <v>280000</v>
      </c>
      <c r="K24" s="194">
        <f t="shared" si="10"/>
        <v>20572054</v>
      </c>
      <c r="L24" s="162">
        <f t="shared" si="10"/>
        <v>6239561</v>
      </c>
      <c r="M24" s="162">
        <f t="shared" si="10"/>
        <v>14332493</v>
      </c>
      <c r="N24" s="164">
        <f t="shared" si="10"/>
        <v>4004438</v>
      </c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</row>
    <row r="25" spans="1:14" s="170" customFormat="1" ht="33.75">
      <c r="A25" s="167">
        <v>10</v>
      </c>
      <c r="B25" s="168"/>
      <c r="C25" s="34" t="s">
        <v>43</v>
      </c>
      <c r="D25" s="35" t="s">
        <v>97</v>
      </c>
      <c r="E25" s="99">
        <v>25332613</v>
      </c>
      <c r="F25" s="140">
        <v>1924121</v>
      </c>
      <c r="G25" s="100">
        <f aca="true" t="shared" si="11" ref="G25:G34">H25+I25</f>
        <v>19204054</v>
      </c>
      <c r="H25" s="100">
        <v>4871561</v>
      </c>
      <c r="I25" s="36">
        <v>14332493</v>
      </c>
      <c r="J25" s="169">
        <f>K25-G25</f>
        <v>0</v>
      </c>
      <c r="K25" s="193">
        <f aca="true" t="shared" si="12" ref="K25:K34">L25+M25</f>
        <v>19204054</v>
      </c>
      <c r="L25" s="100">
        <v>4871561</v>
      </c>
      <c r="M25" s="36">
        <v>14332493</v>
      </c>
      <c r="N25" s="131">
        <f aca="true" t="shared" si="13" ref="N25:N34">E25-F25-K25</f>
        <v>4204438</v>
      </c>
    </row>
    <row r="26" spans="1:14" s="157" customFormat="1" ht="23.25" thickBot="1">
      <c r="A26" s="85">
        <v>11</v>
      </c>
      <c r="B26" s="38"/>
      <c r="C26" s="34" t="s">
        <v>75</v>
      </c>
      <c r="D26" s="35" t="s">
        <v>44</v>
      </c>
      <c r="E26" s="99">
        <v>78000</v>
      </c>
      <c r="F26" s="140">
        <v>8000</v>
      </c>
      <c r="G26" s="100">
        <f t="shared" si="11"/>
        <v>70000</v>
      </c>
      <c r="H26" s="100">
        <v>70000</v>
      </c>
      <c r="I26" s="36">
        <v>0</v>
      </c>
      <c r="J26" s="130">
        <f>K26-G26</f>
        <v>0</v>
      </c>
      <c r="K26" s="193">
        <f t="shared" si="12"/>
        <v>70000</v>
      </c>
      <c r="L26" s="100">
        <v>70000</v>
      </c>
      <c r="M26" s="36">
        <v>0</v>
      </c>
      <c r="N26" s="156">
        <f t="shared" si="13"/>
        <v>0</v>
      </c>
    </row>
    <row r="27" spans="1:14" s="157" customFormat="1" ht="22.5">
      <c r="A27" s="167">
        <v>12</v>
      </c>
      <c r="B27" s="39"/>
      <c r="C27" s="34" t="s">
        <v>76</v>
      </c>
      <c r="D27" s="35" t="s">
        <v>96</v>
      </c>
      <c r="E27" s="99">
        <v>250000</v>
      </c>
      <c r="F27" s="140">
        <v>0</v>
      </c>
      <c r="G27" s="100">
        <f t="shared" si="11"/>
        <v>250000</v>
      </c>
      <c r="H27" s="100">
        <v>250000</v>
      </c>
      <c r="I27" s="36">
        <v>0</v>
      </c>
      <c r="J27" s="171">
        <f aca="true" t="shared" si="14" ref="J27:J34">K27-G27</f>
        <v>0</v>
      </c>
      <c r="K27" s="193">
        <f t="shared" si="12"/>
        <v>250000</v>
      </c>
      <c r="L27" s="100">
        <v>250000</v>
      </c>
      <c r="M27" s="36">
        <v>0</v>
      </c>
      <c r="N27" s="131">
        <f t="shared" si="13"/>
        <v>0</v>
      </c>
    </row>
    <row r="28" spans="1:14" s="172" customFormat="1" ht="22.5">
      <c r="A28" s="93">
        <v>13</v>
      </c>
      <c r="B28" s="39"/>
      <c r="C28" s="34" t="s">
        <v>77</v>
      </c>
      <c r="D28" s="35" t="s">
        <v>44</v>
      </c>
      <c r="E28" s="99">
        <v>130000</v>
      </c>
      <c r="F28" s="140">
        <v>100000</v>
      </c>
      <c r="G28" s="100">
        <f t="shared" si="11"/>
        <v>30000</v>
      </c>
      <c r="H28" s="100">
        <v>30000</v>
      </c>
      <c r="I28" s="36">
        <v>0</v>
      </c>
      <c r="J28" s="130">
        <f t="shared" si="14"/>
        <v>100000</v>
      </c>
      <c r="K28" s="193">
        <f t="shared" si="12"/>
        <v>130000</v>
      </c>
      <c r="L28" s="100">
        <v>130000</v>
      </c>
      <c r="M28" s="36">
        <v>0</v>
      </c>
      <c r="N28" s="131">
        <f t="shared" si="13"/>
        <v>-100000</v>
      </c>
    </row>
    <row r="29" spans="1:14" s="157" customFormat="1" ht="33.75">
      <c r="A29" s="93">
        <v>14</v>
      </c>
      <c r="B29" s="39"/>
      <c r="C29" s="34" t="s">
        <v>78</v>
      </c>
      <c r="D29" s="35" t="s">
        <v>96</v>
      </c>
      <c r="E29" s="99">
        <v>130000</v>
      </c>
      <c r="F29" s="140">
        <v>0</v>
      </c>
      <c r="G29" s="100">
        <f t="shared" si="11"/>
        <v>130000</v>
      </c>
      <c r="H29" s="100">
        <v>130000</v>
      </c>
      <c r="I29" s="36">
        <v>0</v>
      </c>
      <c r="J29" s="130">
        <f t="shared" si="14"/>
        <v>100000</v>
      </c>
      <c r="K29" s="193">
        <f t="shared" si="12"/>
        <v>230000</v>
      </c>
      <c r="L29" s="100">
        <v>230000</v>
      </c>
      <c r="M29" s="36">
        <v>0</v>
      </c>
      <c r="N29" s="131">
        <f t="shared" si="13"/>
        <v>-100000</v>
      </c>
    </row>
    <row r="30" spans="1:14" s="157" customFormat="1" ht="45">
      <c r="A30" s="93">
        <v>15</v>
      </c>
      <c r="B30" s="39"/>
      <c r="C30" s="34" t="s">
        <v>115</v>
      </c>
      <c r="D30" s="35" t="s">
        <v>96</v>
      </c>
      <c r="E30" s="99">
        <v>140000</v>
      </c>
      <c r="F30" s="140">
        <v>0</v>
      </c>
      <c r="G30" s="100">
        <f>H30+I30</f>
        <v>140000</v>
      </c>
      <c r="H30" s="100">
        <v>140000</v>
      </c>
      <c r="I30" s="36">
        <v>0</v>
      </c>
      <c r="J30" s="130">
        <f>K30-G30</f>
        <v>0</v>
      </c>
      <c r="K30" s="193">
        <f>L30+M30</f>
        <v>140000</v>
      </c>
      <c r="L30" s="100">
        <v>140000</v>
      </c>
      <c r="M30" s="36">
        <v>0</v>
      </c>
      <c r="N30" s="131">
        <f>E30-F30-K30</f>
        <v>0</v>
      </c>
    </row>
    <row r="31" spans="1:14" s="157" customFormat="1" ht="22.5">
      <c r="A31" s="93">
        <v>16</v>
      </c>
      <c r="B31" s="39"/>
      <c r="C31" s="34" t="s">
        <v>122</v>
      </c>
      <c r="D31" s="35"/>
      <c r="E31" s="99"/>
      <c r="F31" s="140"/>
      <c r="G31" s="100">
        <f>H31+I31</f>
        <v>0</v>
      </c>
      <c r="H31" s="100">
        <v>0</v>
      </c>
      <c r="I31" s="36">
        <v>0</v>
      </c>
      <c r="J31" s="130">
        <f>K31-G31</f>
        <v>80000</v>
      </c>
      <c r="K31" s="193">
        <f>L31+M31</f>
        <v>80000</v>
      </c>
      <c r="L31" s="100">
        <v>80000</v>
      </c>
      <c r="M31" s="36">
        <v>0</v>
      </c>
      <c r="N31" s="131"/>
    </row>
    <row r="32" spans="1:14" s="157" customFormat="1" ht="22.5">
      <c r="A32" s="93">
        <v>17</v>
      </c>
      <c r="B32" s="39"/>
      <c r="C32" s="34" t="s">
        <v>79</v>
      </c>
      <c r="D32" s="35" t="s">
        <v>96</v>
      </c>
      <c r="E32" s="99">
        <v>268000</v>
      </c>
      <c r="F32" s="140">
        <v>0</v>
      </c>
      <c r="G32" s="100">
        <f t="shared" si="11"/>
        <v>268000</v>
      </c>
      <c r="H32" s="100">
        <v>268000</v>
      </c>
      <c r="I32" s="36">
        <v>0</v>
      </c>
      <c r="J32" s="130">
        <f t="shared" si="14"/>
        <v>0</v>
      </c>
      <c r="K32" s="193">
        <f t="shared" si="12"/>
        <v>268000</v>
      </c>
      <c r="L32" s="100">
        <v>268000</v>
      </c>
      <c r="M32" s="36">
        <v>0</v>
      </c>
      <c r="N32" s="131">
        <f t="shared" si="13"/>
        <v>0</v>
      </c>
    </row>
    <row r="33" spans="1:14" s="157" customFormat="1" ht="45">
      <c r="A33" s="93">
        <v>18</v>
      </c>
      <c r="B33" s="40"/>
      <c r="C33" s="34" t="s">
        <v>80</v>
      </c>
      <c r="D33" s="35" t="s">
        <v>96</v>
      </c>
      <c r="E33" s="99">
        <v>50000</v>
      </c>
      <c r="F33" s="140">
        <v>0</v>
      </c>
      <c r="G33" s="100">
        <f t="shared" si="11"/>
        <v>50000</v>
      </c>
      <c r="H33" s="100">
        <v>50000</v>
      </c>
      <c r="I33" s="36">
        <v>0</v>
      </c>
      <c r="J33" s="130">
        <f t="shared" si="14"/>
        <v>0</v>
      </c>
      <c r="K33" s="193">
        <f t="shared" si="12"/>
        <v>50000</v>
      </c>
      <c r="L33" s="100">
        <v>50000</v>
      </c>
      <c r="M33" s="36">
        <v>0</v>
      </c>
      <c r="N33" s="131">
        <f t="shared" si="13"/>
        <v>0</v>
      </c>
    </row>
    <row r="34" spans="1:14" s="157" customFormat="1" ht="23.25" thickBot="1">
      <c r="A34" s="85">
        <v>19</v>
      </c>
      <c r="B34" s="41"/>
      <c r="C34" s="143" t="s">
        <v>81</v>
      </c>
      <c r="D34" s="35" t="s">
        <v>96</v>
      </c>
      <c r="E34" s="99">
        <v>150000</v>
      </c>
      <c r="F34" s="140">
        <v>0</v>
      </c>
      <c r="G34" s="100">
        <f t="shared" si="11"/>
        <v>150000</v>
      </c>
      <c r="H34" s="100">
        <v>150000</v>
      </c>
      <c r="I34" s="36">
        <v>0</v>
      </c>
      <c r="J34" s="130">
        <f t="shared" si="14"/>
        <v>0</v>
      </c>
      <c r="K34" s="193">
        <f t="shared" si="12"/>
        <v>150000</v>
      </c>
      <c r="L34" s="100">
        <v>150000</v>
      </c>
      <c r="M34" s="36">
        <v>0</v>
      </c>
      <c r="N34" s="131">
        <f t="shared" si="13"/>
        <v>0</v>
      </c>
    </row>
    <row r="35" spans="1:14" s="60" customFormat="1" ht="29.25" customHeight="1" thickBot="1">
      <c r="A35" s="56"/>
      <c r="B35" s="68" t="s">
        <v>65</v>
      </c>
      <c r="C35" s="58" t="s">
        <v>2</v>
      </c>
      <c r="D35" s="59"/>
      <c r="E35" s="96">
        <f>SUBTOTAL(9,E37:E49)</f>
        <v>5644487</v>
      </c>
      <c r="F35" s="96">
        <f aca="true" t="shared" si="15" ref="F35:N35">SUBTOTAL(9,F37:F49)</f>
        <v>1449487</v>
      </c>
      <c r="G35" s="96">
        <f t="shared" si="15"/>
        <v>4195000</v>
      </c>
      <c r="H35" s="96">
        <f t="shared" si="15"/>
        <v>4195000</v>
      </c>
      <c r="I35" s="96">
        <f t="shared" si="15"/>
        <v>0</v>
      </c>
      <c r="J35" s="96">
        <f t="shared" si="15"/>
        <v>100000</v>
      </c>
      <c r="K35" s="95">
        <f t="shared" si="15"/>
        <v>4295000</v>
      </c>
      <c r="L35" s="96">
        <f t="shared" si="15"/>
        <v>4295000</v>
      </c>
      <c r="M35" s="96">
        <f t="shared" si="15"/>
        <v>0</v>
      </c>
      <c r="N35" s="102">
        <f t="shared" si="15"/>
        <v>0</v>
      </c>
    </row>
    <row r="36" spans="1:14" s="47" customFormat="1" ht="29.25" customHeight="1">
      <c r="A36" s="43"/>
      <c r="B36" s="44" t="s">
        <v>24</v>
      </c>
      <c r="C36" s="45" t="s">
        <v>45</v>
      </c>
      <c r="D36" s="46"/>
      <c r="E36" s="103">
        <f aca="true" t="shared" si="16" ref="E36:N36">SUBTOTAL(9,E37:E49)</f>
        <v>5644487</v>
      </c>
      <c r="F36" s="139">
        <f t="shared" si="16"/>
        <v>1449487</v>
      </c>
      <c r="G36" s="103">
        <f t="shared" si="16"/>
        <v>4195000</v>
      </c>
      <c r="H36" s="103">
        <f t="shared" si="16"/>
        <v>4195000</v>
      </c>
      <c r="I36" s="103">
        <f t="shared" si="16"/>
        <v>0</v>
      </c>
      <c r="J36" s="103">
        <f t="shared" si="16"/>
        <v>100000</v>
      </c>
      <c r="K36" s="104">
        <f t="shared" si="16"/>
        <v>4295000</v>
      </c>
      <c r="L36" s="103">
        <f t="shared" si="16"/>
        <v>4295000</v>
      </c>
      <c r="M36" s="103">
        <f t="shared" si="16"/>
        <v>0</v>
      </c>
      <c r="N36" s="105">
        <f t="shared" si="16"/>
        <v>0</v>
      </c>
    </row>
    <row r="37" spans="1:14" s="69" customFormat="1" ht="45">
      <c r="A37" s="84">
        <v>20</v>
      </c>
      <c r="B37" s="25"/>
      <c r="C37" s="30" t="s">
        <v>82</v>
      </c>
      <c r="D37" s="31" t="s">
        <v>98</v>
      </c>
      <c r="E37" s="106">
        <v>1525259</v>
      </c>
      <c r="F37" s="120">
        <v>1025259</v>
      </c>
      <c r="G37" s="108">
        <f aca="true" t="shared" si="17" ref="G37:G49">H37+I37</f>
        <v>500000</v>
      </c>
      <c r="H37" s="108">
        <v>500000</v>
      </c>
      <c r="I37" s="33">
        <v>0</v>
      </c>
      <c r="J37" s="130">
        <f aca="true" t="shared" si="18" ref="J37:J49">K37-G37</f>
        <v>0</v>
      </c>
      <c r="K37" s="109">
        <f aca="true" t="shared" si="19" ref="K37:K49">L37+M37</f>
        <v>500000</v>
      </c>
      <c r="L37" s="108">
        <v>500000</v>
      </c>
      <c r="M37" s="33">
        <v>0</v>
      </c>
      <c r="N37" s="131">
        <f aca="true" t="shared" si="20" ref="N37:N49">E37-F37-K37</f>
        <v>0</v>
      </c>
    </row>
    <row r="38" spans="1:14" s="69" customFormat="1" ht="33.75">
      <c r="A38" s="84">
        <v>21</v>
      </c>
      <c r="B38" s="23"/>
      <c r="C38" s="30" t="s">
        <v>83</v>
      </c>
      <c r="D38" s="31" t="s">
        <v>99</v>
      </c>
      <c r="E38" s="106">
        <v>1500000</v>
      </c>
      <c r="F38" s="120">
        <v>100000</v>
      </c>
      <c r="G38" s="108">
        <f t="shared" si="17"/>
        <v>1400000</v>
      </c>
      <c r="H38" s="108">
        <v>1400000</v>
      </c>
      <c r="I38" s="33">
        <v>0</v>
      </c>
      <c r="J38" s="130">
        <f t="shared" si="18"/>
        <v>0</v>
      </c>
      <c r="K38" s="109">
        <f t="shared" si="19"/>
        <v>1400000</v>
      </c>
      <c r="L38" s="108">
        <v>1400000</v>
      </c>
      <c r="M38" s="33">
        <v>0</v>
      </c>
      <c r="N38" s="131">
        <f t="shared" si="20"/>
        <v>0</v>
      </c>
    </row>
    <row r="39" spans="1:14" s="69" customFormat="1" ht="22.5">
      <c r="A39" s="84">
        <v>22</v>
      </c>
      <c r="B39" s="20"/>
      <c r="C39" s="30" t="s">
        <v>84</v>
      </c>
      <c r="D39" s="31" t="s">
        <v>98</v>
      </c>
      <c r="E39" s="106">
        <v>1097728</v>
      </c>
      <c r="F39" s="120">
        <v>262728</v>
      </c>
      <c r="G39" s="108">
        <f t="shared" si="17"/>
        <v>835000</v>
      </c>
      <c r="H39" s="108">
        <v>835000</v>
      </c>
      <c r="I39" s="33">
        <v>0</v>
      </c>
      <c r="J39" s="130">
        <f t="shared" si="18"/>
        <v>0</v>
      </c>
      <c r="K39" s="109">
        <f t="shared" si="19"/>
        <v>835000</v>
      </c>
      <c r="L39" s="108">
        <v>835000</v>
      </c>
      <c r="M39" s="33">
        <v>0</v>
      </c>
      <c r="N39" s="131">
        <f t="shared" si="20"/>
        <v>0</v>
      </c>
    </row>
    <row r="40" spans="1:14" s="69" customFormat="1" ht="33.75">
      <c r="A40" s="84">
        <v>23</v>
      </c>
      <c r="B40" s="24"/>
      <c r="C40" s="30" t="s">
        <v>116</v>
      </c>
      <c r="D40" s="31" t="s">
        <v>98</v>
      </c>
      <c r="E40" s="106">
        <v>561500</v>
      </c>
      <c r="F40" s="120">
        <v>31500</v>
      </c>
      <c r="G40" s="108">
        <f t="shared" si="17"/>
        <v>530000</v>
      </c>
      <c r="H40" s="108">
        <v>530000</v>
      </c>
      <c r="I40" s="33">
        <v>0</v>
      </c>
      <c r="J40" s="130">
        <f t="shared" si="18"/>
        <v>0</v>
      </c>
      <c r="K40" s="109">
        <f t="shared" si="19"/>
        <v>530000</v>
      </c>
      <c r="L40" s="108">
        <v>530000</v>
      </c>
      <c r="M40" s="33">
        <v>0</v>
      </c>
      <c r="N40" s="131">
        <f t="shared" si="20"/>
        <v>0</v>
      </c>
    </row>
    <row r="41" spans="1:14" s="69" customFormat="1" ht="33.75">
      <c r="A41" s="84">
        <v>24</v>
      </c>
      <c r="B41" s="24"/>
      <c r="C41" s="30" t="s">
        <v>85</v>
      </c>
      <c r="D41" s="31" t="s">
        <v>44</v>
      </c>
      <c r="E41" s="106">
        <v>50000</v>
      </c>
      <c r="F41" s="120">
        <v>30000</v>
      </c>
      <c r="G41" s="108">
        <f t="shared" si="17"/>
        <v>20000</v>
      </c>
      <c r="H41" s="108">
        <v>20000</v>
      </c>
      <c r="I41" s="33">
        <v>0</v>
      </c>
      <c r="J41" s="130">
        <f>K41-G41</f>
        <v>0</v>
      </c>
      <c r="K41" s="109">
        <f t="shared" si="19"/>
        <v>20000</v>
      </c>
      <c r="L41" s="108">
        <v>20000</v>
      </c>
      <c r="M41" s="33">
        <v>0</v>
      </c>
      <c r="N41" s="131">
        <f>E41-F41-K41</f>
        <v>0</v>
      </c>
    </row>
    <row r="42" spans="1:14" s="69" customFormat="1" ht="33.75">
      <c r="A42" s="84">
        <v>25</v>
      </c>
      <c r="B42" s="24"/>
      <c r="C42" s="30" t="s">
        <v>86</v>
      </c>
      <c r="D42" s="31" t="s">
        <v>96</v>
      </c>
      <c r="E42" s="106">
        <v>40000</v>
      </c>
      <c r="F42" s="120">
        <v>0</v>
      </c>
      <c r="G42" s="108">
        <f t="shared" si="17"/>
        <v>40000</v>
      </c>
      <c r="H42" s="108">
        <v>40000</v>
      </c>
      <c r="I42" s="33">
        <v>0</v>
      </c>
      <c r="J42" s="130">
        <f>K42-G42</f>
        <v>0</v>
      </c>
      <c r="K42" s="109">
        <f t="shared" si="19"/>
        <v>40000</v>
      </c>
      <c r="L42" s="108">
        <v>40000</v>
      </c>
      <c r="M42" s="33">
        <v>0</v>
      </c>
      <c r="N42" s="131">
        <f>E42-F42-K42</f>
        <v>0</v>
      </c>
    </row>
    <row r="43" spans="1:14" s="69" customFormat="1" ht="45">
      <c r="A43" s="84">
        <v>26</v>
      </c>
      <c r="B43" s="24"/>
      <c r="C43" s="30" t="s">
        <v>87</v>
      </c>
      <c r="D43" s="31" t="s">
        <v>74</v>
      </c>
      <c r="E43" s="106">
        <v>150000</v>
      </c>
      <c r="F43" s="120">
        <v>0</v>
      </c>
      <c r="G43" s="108">
        <f t="shared" si="17"/>
        <v>150000</v>
      </c>
      <c r="H43" s="108">
        <v>150000</v>
      </c>
      <c r="I43" s="33">
        <v>0</v>
      </c>
      <c r="J43" s="130">
        <f>K43-G43</f>
        <v>0</v>
      </c>
      <c r="K43" s="109">
        <f t="shared" si="19"/>
        <v>150000</v>
      </c>
      <c r="L43" s="108">
        <v>150000</v>
      </c>
      <c r="M43" s="33">
        <v>0</v>
      </c>
      <c r="N43" s="131">
        <f>E43-F43-K43</f>
        <v>0</v>
      </c>
    </row>
    <row r="44" spans="1:14" s="69" customFormat="1" ht="45">
      <c r="A44" s="84">
        <v>27</v>
      </c>
      <c r="B44" s="24"/>
      <c r="C44" s="30" t="s">
        <v>88</v>
      </c>
      <c r="D44" s="31" t="s">
        <v>96</v>
      </c>
      <c r="E44" s="106">
        <v>150000</v>
      </c>
      <c r="F44" s="120">
        <v>0</v>
      </c>
      <c r="G44" s="108">
        <f t="shared" si="17"/>
        <v>150000</v>
      </c>
      <c r="H44" s="108">
        <v>150000</v>
      </c>
      <c r="I44" s="33">
        <v>0</v>
      </c>
      <c r="J44" s="130">
        <f>K44-G44</f>
        <v>0</v>
      </c>
      <c r="K44" s="109">
        <f t="shared" si="19"/>
        <v>150000</v>
      </c>
      <c r="L44" s="108">
        <v>150000</v>
      </c>
      <c r="M44" s="33">
        <v>0</v>
      </c>
      <c r="N44" s="131">
        <f>E44-F44-K44</f>
        <v>0</v>
      </c>
    </row>
    <row r="45" spans="1:14" s="69" customFormat="1" ht="45">
      <c r="A45" s="84">
        <v>28</v>
      </c>
      <c r="B45" s="24"/>
      <c r="C45" s="30" t="s">
        <v>89</v>
      </c>
      <c r="D45" s="31" t="s">
        <v>96</v>
      </c>
      <c r="E45" s="106">
        <v>150000</v>
      </c>
      <c r="F45" s="120">
        <v>0</v>
      </c>
      <c r="G45" s="108">
        <f t="shared" si="17"/>
        <v>150000</v>
      </c>
      <c r="H45" s="108">
        <v>150000</v>
      </c>
      <c r="I45" s="33">
        <v>0</v>
      </c>
      <c r="J45" s="130">
        <f>K45-G45</f>
        <v>0</v>
      </c>
      <c r="K45" s="109">
        <f t="shared" si="19"/>
        <v>150000</v>
      </c>
      <c r="L45" s="108">
        <v>150000</v>
      </c>
      <c r="M45" s="33">
        <v>0</v>
      </c>
      <c r="N45" s="131">
        <f>E45-F45-K45</f>
        <v>0</v>
      </c>
    </row>
    <row r="46" spans="1:14" s="174" customFormat="1" ht="33.75">
      <c r="A46" s="84">
        <v>29</v>
      </c>
      <c r="B46" s="173"/>
      <c r="C46" s="30" t="s">
        <v>90</v>
      </c>
      <c r="D46" s="31" t="s">
        <v>96</v>
      </c>
      <c r="E46" s="106">
        <v>120000</v>
      </c>
      <c r="F46" s="120">
        <v>0</v>
      </c>
      <c r="G46" s="108">
        <f t="shared" si="17"/>
        <v>120000</v>
      </c>
      <c r="H46" s="108">
        <v>120000</v>
      </c>
      <c r="I46" s="33">
        <v>0</v>
      </c>
      <c r="J46" s="130">
        <f t="shared" si="18"/>
        <v>0</v>
      </c>
      <c r="K46" s="109">
        <f t="shared" si="19"/>
        <v>120000</v>
      </c>
      <c r="L46" s="108">
        <v>120000</v>
      </c>
      <c r="M46" s="33">
        <v>0</v>
      </c>
      <c r="N46" s="131">
        <f t="shared" si="20"/>
        <v>0</v>
      </c>
    </row>
    <row r="47" spans="1:14" s="6" customFormat="1" ht="22.5">
      <c r="A47" s="84">
        <v>30</v>
      </c>
      <c r="B47" s="24"/>
      <c r="C47" s="144" t="s">
        <v>111</v>
      </c>
      <c r="D47" s="31" t="s">
        <v>96</v>
      </c>
      <c r="E47" s="106">
        <v>100000</v>
      </c>
      <c r="F47" s="120">
        <v>0</v>
      </c>
      <c r="G47" s="108">
        <f>H47+I47</f>
        <v>100000</v>
      </c>
      <c r="H47" s="108">
        <v>100000</v>
      </c>
      <c r="I47" s="33">
        <v>0</v>
      </c>
      <c r="J47" s="130">
        <f>K47-G47</f>
        <v>0</v>
      </c>
      <c r="K47" s="109">
        <f>L47+M47</f>
        <v>100000</v>
      </c>
      <c r="L47" s="108">
        <v>100000</v>
      </c>
      <c r="M47" s="33">
        <v>0</v>
      </c>
      <c r="N47" s="101">
        <f>E47-F47-K47</f>
        <v>0</v>
      </c>
    </row>
    <row r="48" spans="1:14" s="6" customFormat="1" ht="33.75">
      <c r="A48" s="84">
        <v>31</v>
      </c>
      <c r="B48" s="24"/>
      <c r="C48" s="144" t="s">
        <v>124</v>
      </c>
      <c r="D48" s="31"/>
      <c r="E48" s="106"/>
      <c r="F48" s="120"/>
      <c r="G48" s="108">
        <f>H48+I48</f>
        <v>0</v>
      </c>
      <c r="H48" s="108">
        <v>0</v>
      </c>
      <c r="I48" s="33">
        <v>0</v>
      </c>
      <c r="J48" s="130">
        <f>K48-G48</f>
        <v>100000</v>
      </c>
      <c r="K48" s="109">
        <f>L48+M48</f>
        <v>100000</v>
      </c>
      <c r="L48" s="108">
        <v>100000</v>
      </c>
      <c r="M48" s="33">
        <v>0</v>
      </c>
      <c r="N48" s="101"/>
    </row>
    <row r="49" spans="1:14" s="6" customFormat="1" ht="23.25" thickBot="1">
      <c r="A49" s="84">
        <v>32</v>
      </c>
      <c r="B49" s="24"/>
      <c r="C49" s="144" t="s">
        <v>91</v>
      </c>
      <c r="D49" s="31" t="s">
        <v>96</v>
      </c>
      <c r="E49" s="106">
        <v>200000</v>
      </c>
      <c r="F49" s="120">
        <v>0</v>
      </c>
      <c r="G49" s="108">
        <f t="shared" si="17"/>
        <v>200000</v>
      </c>
      <c r="H49" s="108">
        <v>200000</v>
      </c>
      <c r="I49" s="190">
        <v>0</v>
      </c>
      <c r="J49" s="130">
        <f t="shared" si="18"/>
        <v>0</v>
      </c>
      <c r="K49" s="109">
        <f t="shared" si="19"/>
        <v>200000</v>
      </c>
      <c r="L49" s="108">
        <v>200000</v>
      </c>
      <c r="M49" s="33">
        <v>0</v>
      </c>
      <c r="N49" s="101">
        <f t="shared" si="20"/>
        <v>0</v>
      </c>
    </row>
    <row r="50" spans="1:14" s="60" customFormat="1" ht="27.75" customHeight="1" thickBot="1">
      <c r="A50" s="81"/>
      <c r="B50" s="57" t="s">
        <v>66</v>
      </c>
      <c r="C50" s="58" t="s">
        <v>6</v>
      </c>
      <c r="D50" s="59"/>
      <c r="E50" s="96">
        <f>SUBTOTAL(9,E52)</f>
        <v>2551464</v>
      </c>
      <c r="F50" s="96">
        <f aca="true" t="shared" si="21" ref="F50:N50">SUBTOTAL(9,F52)</f>
        <v>151464</v>
      </c>
      <c r="G50" s="96">
        <f t="shared" si="21"/>
        <v>1000000</v>
      </c>
      <c r="H50" s="96">
        <f t="shared" si="21"/>
        <v>1000000</v>
      </c>
      <c r="I50" s="96">
        <f t="shared" si="21"/>
        <v>0</v>
      </c>
      <c r="J50" s="96">
        <f t="shared" si="21"/>
        <v>0</v>
      </c>
      <c r="K50" s="95">
        <f t="shared" si="21"/>
        <v>1000000</v>
      </c>
      <c r="L50" s="96">
        <f t="shared" si="21"/>
        <v>1000000</v>
      </c>
      <c r="M50" s="96">
        <f t="shared" si="21"/>
        <v>0</v>
      </c>
      <c r="N50" s="96">
        <f t="shared" si="21"/>
        <v>1400000</v>
      </c>
    </row>
    <row r="51" spans="1:14" s="47" customFormat="1" ht="29.25" customHeight="1">
      <c r="A51" s="82"/>
      <c r="B51" s="44" t="s">
        <v>25</v>
      </c>
      <c r="C51" s="45" t="s">
        <v>26</v>
      </c>
      <c r="D51" s="46"/>
      <c r="E51" s="110">
        <f>SUBTOTAL(9,E52)</f>
        <v>2551464</v>
      </c>
      <c r="F51" s="110">
        <f aca="true" t="shared" si="22" ref="F51:N51">SUBTOTAL(9,F52)</f>
        <v>151464</v>
      </c>
      <c r="G51" s="103">
        <f t="shared" si="22"/>
        <v>1000000</v>
      </c>
      <c r="H51" s="103">
        <f t="shared" si="22"/>
        <v>1000000</v>
      </c>
      <c r="I51" s="103">
        <f t="shared" si="22"/>
        <v>0</v>
      </c>
      <c r="J51" s="103">
        <f t="shared" si="22"/>
        <v>0</v>
      </c>
      <c r="K51" s="104">
        <f t="shared" si="22"/>
        <v>1000000</v>
      </c>
      <c r="L51" s="103">
        <f t="shared" si="22"/>
        <v>1000000</v>
      </c>
      <c r="M51" s="103">
        <f t="shared" si="22"/>
        <v>0</v>
      </c>
      <c r="N51" s="110">
        <f t="shared" si="22"/>
        <v>1400000</v>
      </c>
    </row>
    <row r="52" spans="1:14" s="7" customFormat="1" ht="34.5" thickBot="1">
      <c r="A52" s="216">
        <v>33</v>
      </c>
      <c r="B52" s="22"/>
      <c r="C52" s="203" t="s">
        <v>46</v>
      </c>
      <c r="D52" s="204" t="s">
        <v>97</v>
      </c>
      <c r="E52" s="207">
        <v>2551464</v>
      </c>
      <c r="F52" s="217">
        <v>151464</v>
      </c>
      <c r="G52" s="207">
        <f>H52+I52</f>
        <v>1000000</v>
      </c>
      <c r="H52" s="207">
        <v>1000000</v>
      </c>
      <c r="I52" s="148">
        <v>0</v>
      </c>
      <c r="J52" s="198">
        <f>K52-G52</f>
        <v>0</v>
      </c>
      <c r="K52" s="209">
        <f>L52+M52</f>
        <v>1000000</v>
      </c>
      <c r="L52" s="207">
        <v>1000000</v>
      </c>
      <c r="M52" s="148">
        <v>0</v>
      </c>
      <c r="N52" s="112">
        <f>E52-(F52+G52)</f>
        <v>1400000</v>
      </c>
    </row>
    <row r="53" spans="1:14" s="66" customFormat="1" ht="27.75" customHeight="1" thickBot="1">
      <c r="A53" s="83"/>
      <c r="B53" s="57" t="s">
        <v>67</v>
      </c>
      <c r="C53" s="58" t="s">
        <v>3</v>
      </c>
      <c r="D53" s="59"/>
      <c r="E53" s="96">
        <f>SUBTOTAL(9,E55:E61)</f>
        <v>5685830</v>
      </c>
      <c r="F53" s="96">
        <f aca="true" t="shared" si="23" ref="F53:N53">SUBTOTAL(9,F55:F61)</f>
        <v>288900</v>
      </c>
      <c r="G53" s="96">
        <f t="shared" si="23"/>
        <v>775000</v>
      </c>
      <c r="H53" s="96">
        <f t="shared" si="23"/>
        <v>775000</v>
      </c>
      <c r="I53" s="96">
        <f t="shared" si="23"/>
        <v>0</v>
      </c>
      <c r="J53" s="96">
        <f t="shared" si="23"/>
        <v>170000</v>
      </c>
      <c r="K53" s="95">
        <f t="shared" si="23"/>
        <v>945000</v>
      </c>
      <c r="L53" s="96">
        <f t="shared" si="23"/>
        <v>945000</v>
      </c>
      <c r="M53" s="102">
        <f t="shared" si="23"/>
        <v>0</v>
      </c>
      <c r="N53" s="215">
        <f t="shared" si="23"/>
        <v>4451930</v>
      </c>
    </row>
    <row r="54" spans="1:14" s="47" customFormat="1" ht="29.25" customHeight="1">
      <c r="A54" s="82"/>
      <c r="B54" s="44" t="s">
        <v>27</v>
      </c>
      <c r="C54" s="45" t="s">
        <v>28</v>
      </c>
      <c r="D54" s="46"/>
      <c r="E54" s="110">
        <f>SUBTOTAL(9,E55:E59)</f>
        <v>5636080</v>
      </c>
      <c r="F54" s="110">
        <f aca="true" t="shared" si="24" ref="F54:N54">SUBTOTAL(9,F55:F59)</f>
        <v>288900</v>
      </c>
      <c r="G54" s="103">
        <f t="shared" si="24"/>
        <v>725250</v>
      </c>
      <c r="H54" s="103">
        <f t="shared" si="24"/>
        <v>725250</v>
      </c>
      <c r="I54" s="103">
        <f t="shared" si="24"/>
        <v>0</v>
      </c>
      <c r="J54" s="103">
        <f t="shared" si="24"/>
        <v>170000</v>
      </c>
      <c r="K54" s="104">
        <f t="shared" si="24"/>
        <v>895250</v>
      </c>
      <c r="L54" s="103">
        <f t="shared" si="24"/>
        <v>895250</v>
      </c>
      <c r="M54" s="103">
        <f t="shared" si="24"/>
        <v>0</v>
      </c>
      <c r="N54" s="111">
        <f t="shared" si="24"/>
        <v>4451930</v>
      </c>
    </row>
    <row r="55" spans="1:14" s="69" customFormat="1" ht="135">
      <c r="A55" s="84">
        <v>34</v>
      </c>
      <c r="B55" s="20"/>
      <c r="C55" s="30" t="s">
        <v>47</v>
      </c>
      <c r="D55" s="31" t="s">
        <v>100</v>
      </c>
      <c r="E55" s="106">
        <v>4726080</v>
      </c>
      <c r="F55" s="177">
        <v>88900</v>
      </c>
      <c r="G55" s="108">
        <f>H55+I55</f>
        <v>15250</v>
      </c>
      <c r="H55" s="108">
        <v>15250</v>
      </c>
      <c r="I55" s="33">
        <v>0</v>
      </c>
      <c r="J55" s="115">
        <f>K55-G55</f>
        <v>0</v>
      </c>
      <c r="K55" s="109">
        <f>L55+M55</f>
        <v>15250</v>
      </c>
      <c r="L55" s="108">
        <v>15250</v>
      </c>
      <c r="M55" s="33">
        <v>0</v>
      </c>
      <c r="N55" s="119">
        <f>E55-F55-K55</f>
        <v>4621930</v>
      </c>
    </row>
    <row r="56" spans="1:14" s="6" customFormat="1" ht="22.5">
      <c r="A56" s="84">
        <v>35</v>
      </c>
      <c r="B56" s="20"/>
      <c r="C56" s="30" t="s">
        <v>93</v>
      </c>
      <c r="D56" s="31" t="s">
        <v>96</v>
      </c>
      <c r="E56" s="106">
        <v>500000</v>
      </c>
      <c r="F56" s="136">
        <v>0</v>
      </c>
      <c r="G56" s="108">
        <f>H56+I56</f>
        <v>500000</v>
      </c>
      <c r="H56" s="108">
        <v>500000</v>
      </c>
      <c r="I56" s="33">
        <v>0</v>
      </c>
      <c r="J56" s="115">
        <f>K56-G56</f>
        <v>0</v>
      </c>
      <c r="K56" s="109">
        <f>L56+M56</f>
        <v>500000</v>
      </c>
      <c r="L56" s="108">
        <v>500000</v>
      </c>
      <c r="M56" s="33">
        <v>0</v>
      </c>
      <c r="N56" s="119">
        <f>E56-F56-K56</f>
        <v>0</v>
      </c>
    </row>
    <row r="57" spans="1:14" s="6" customFormat="1" ht="33.75">
      <c r="A57" s="84">
        <v>36</v>
      </c>
      <c r="B57" s="20"/>
      <c r="C57" s="30" t="s">
        <v>48</v>
      </c>
      <c r="D57" s="31" t="s">
        <v>96</v>
      </c>
      <c r="E57" s="106">
        <v>50000</v>
      </c>
      <c r="F57" s="176">
        <v>0</v>
      </c>
      <c r="G57" s="108">
        <f>H57+I57</f>
        <v>50000</v>
      </c>
      <c r="H57" s="108">
        <v>50000</v>
      </c>
      <c r="I57" s="33">
        <v>0</v>
      </c>
      <c r="J57" s="115">
        <f>K57-G57</f>
        <v>0</v>
      </c>
      <c r="K57" s="109">
        <f>L57+M57</f>
        <v>50000</v>
      </c>
      <c r="L57" s="108">
        <v>50000</v>
      </c>
      <c r="M57" s="33"/>
      <c r="N57" s="119">
        <f>E57-F57-K57</f>
        <v>0</v>
      </c>
    </row>
    <row r="58" spans="1:14" s="6" customFormat="1" ht="56.25">
      <c r="A58" s="84">
        <v>37</v>
      </c>
      <c r="B58" s="20"/>
      <c r="C58" s="30" t="s">
        <v>49</v>
      </c>
      <c r="D58" s="31" t="s">
        <v>101</v>
      </c>
      <c r="E58" s="106">
        <v>230000</v>
      </c>
      <c r="F58" s="176">
        <v>100000</v>
      </c>
      <c r="G58" s="108">
        <f>H58+I58</f>
        <v>130000</v>
      </c>
      <c r="H58" s="108">
        <v>130000</v>
      </c>
      <c r="I58" s="33">
        <v>0</v>
      </c>
      <c r="J58" s="115">
        <f>K58-G58</f>
        <v>0</v>
      </c>
      <c r="K58" s="109">
        <f>L58+M58</f>
        <v>130000</v>
      </c>
      <c r="L58" s="108">
        <v>130000</v>
      </c>
      <c r="M58" s="33">
        <v>0</v>
      </c>
      <c r="N58" s="119">
        <f>E58-F58-K58</f>
        <v>0</v>
      </c>
    </row>
    <row r="59" spans="1:14" s="69" customFormat="1" ht="23.25" thickBot="1">
      <c r="A59" s="216">
        <v>38</v>
      </c>
      <c r="B59" s="22"/>
      <c r="C59" s="149" t="s">
        <v>50</v>
      </c>
      <c r="D59" s="204" t="s">
        <v>44</v>
      </c>
      <c r="E59" s="205">
        <v>130000</v>
      </c>
      <c r="F59" s="218">
        <v>100000</v>
      </c>
      <c r="G59" s="207">
        <f>H59+I59</f>
        <v>30000</v>
      </c>
      <c r="H59" s="207">
        <v>30000</v>
      </c>
      <c r="I59" s="148">
        <v>0</v>
      </c>
      <c r="J59" s="219">
        <f>K59-G59</f>
        <v>170000</v>
      </c>
      <c r="K59" s="209">
        <f>L59+M59</f>
        <v>200000</v>
      </c>
      <c r="L59" s="207">
        <v>200000</v>
      </c>
      <c r="M59" s="148"/>
      <c r="N59" s="119">
        <f>E59-F59-K59</f>
        <v>-170000</v>
      </c>
    </row>
    <row r="60" spans="1:14" s="47" customFormat="1" ht="29.25" customHeight="1">
      <c r="A60" s="220"/>
      <c r="B60" s="53" t="s">
        <v>39</v>
      </c>
      <c r="C60" s="54" t="s">
        <v>40</v>
      </c>
      <c r="D60" s="55"/>
      <c r="E60" s="221">
        <f>SUBTOTAL(9,E61)</f>
        <v>49750</v>
      </c>
      <c r="F60" s="221">
        <f aca="true" t="shared" si="25" ref="F60:N60">SUBTOTAL(9,F61)</f>
        <v>0</v>
      </c>
      <c r="G60" s="125">
        <f t="shared" si="25"/>
        <v>49750</v>
      </c>
      <c r="H60" s="125">
        <f t="shared" si="25"/>
        <v>49750</v>
      </c>
      <c r="I60" s="125">
        <f t="shared" si="25"/>
        <v>0</v>
      </c>
      <c r="J60" s="125">
        <f t="shared" si="25"/>
        <v>0</v>
      </c>
      <c r="K60" s="126">
        <f t="shared" si="25"/>
        <v>49750</v>
      </c>
      <c r="L60" s="125">
        <f t="shared" si="25"/>
        <v>49750</v>
      </c>
      <c r="M60" s="125">
        <f t="shared" si="25"/>
        <v>0</v>
      </c>
      <c r="N60" s="116">
        <f t="shared" si="25"/>
        <v>0</v>
      </c>
    </row>
    <row r="61" spans="1:14" s="69" customFormat="1" ht="34.5" thickBot="1">
      <c r="A61" s="182">
        <v>39</v>
      </c>
      <c r="B61" s="21"/>
      <c r="C61" s="30" t="s">
        <v>51</v>
      </c>
      <c r="D61" s="31" t="s">
        <v>96</v>
      </c>
      <c r="E61" s="107">
        <v>49750</v>
      </c>
      <c r="F61" s="108">
        <v>0</v>
      </c>
      <c r="G61" s="108">
        <f>H61+I61</f>
        <v>49750</v>
      </c>
      <c r="H61" s="32">
        <v>49750</v>
      </c>
      <c r="I61" s="117">
        <v>0</v>
      </c>
      <c r="J61" s="118">
        <f>K61-G61</f>
        <v>0</v>
      </c>
      <c r="K61" s="109">
        <f>L61+M61</f>
        <v>49750</v>
      </c>
      <c r="L61" s="108">
        <v>49750</v>
      </c>
      <c r="M61" s="33">
        <v>0</v>
      </c>
      <c r="N61" s="119">
        <f>E61-F61-K61</f>
        <v>0</v>
      </c>
    </row>
    <row r="62" spans="1:14" s="16" customFormat="1" ht="33" customHeight="1" thickBot="1">
      <c r="A62" s="83"/>
      <c r="B62" s="57" t="s">
        <v>68</v>
      </c>
      <c r="C62" s="58" t="s">
        <v>4</v>
      </c>
      <c r="D62" s="59"/>
      <c r="E62" s="96">
        <f>SUBTOTAL(9,E64:E66)</f>
        <v>230000</v>
      </c>
      <c r="F62" s="96">
        <f aca="true" t="shared" si="26" ref="F62:N62">SUBTOTAL(9,F64:F66)</f>
        <v>0</v>
      </c>
      <c r="G62" s="96">
        <f t="shared" si="26"/>
        <v>230000</v>
      </c>
      <c r="H62" s="96">
        <f t="shared" si="26"/>
        <v>230000</v>
      </c>
      <c r="I62" s="96">
        <f t="shared" si="26"/>
        <v>0</v>
      </c>
      <c r="J62" s="96">
        <f t="shared" si="26"/>
        <v>0</v>
      </c>
      <c r="K62" s="95">
        <f t="shared" si="26"/>
        <v>230000</v>
      </c>
      <c r="L62" s="96">
        <f t="shared" si="26"/>
        <v>230000</v>
      </c>
      <c r="M62" s="96">
        <f t="shared" si="26"/>
        <v>0</v>
      </c>
      <c r="N62" s="102">
        <f t="shared" si="26"/>
        <v>0</v>
      </c>
    </row>
    <row r="63" spans="1:14" s="47" customFormat="1" ht="29.25" customHeight="1">
      <c r="A63" s="82"/>
      <c r="B63" s="44" t="s">
        <v>31</v>
      </c>
      <c r="C63" s="45" t="s">
        <v>32</v>
      </c>
      <c r="D63" s="46"/>
      <c r="E63" s="103">
        <f aca="true" t="shared" si="27" ref="E63:N63">SUBTOTAL(9,E64:E66)</f>
        <v>230000</v>
      </c>
      <c r="F63" s="103">
        <f t="shared" si="27"/>
        <v>0</v>
      </c>
      <c r="G63" s="103">
        <f t="shared" si="27"/>
        <v>230000</v>
      </c>
      <c r="H63" s="103">
        <f t="shared" si="27"/>
        <v>230000</v>
      </c>
      <c r="I63" s="103">
        <f t="shared" si="27"/>
        <v>0</v>
      </c>
      <c r="J63" s="103">
        <f t="shared" si="27"/>
        <v>0</v>
      </c>
      <c r="K63" s="104">
        <f t="shared" si="27"/>
        <v>230000</v>
      </c>
      <c r="L63" s="103">
        <f t="shared" si="27"/>
        <v>230000</v>
      </c>
      <c r="M63" s="103">
        <f t="shared" si="27"/>
        <v>0</v>
      </c>
      <c r="N63" s="105">
        <f t="shared" si="27"/>
        <v>0</v>
      </c>
    </row>
    <row r="64" spans="1:14" s="62" customFormat="1" ht="22.5">
      <c r="A64" s="84">
        <v>40</v>
      </c>
      <c r="B64" s="20"/>
      <c r="C64" s="30" t="s">
        <v>95</v>
      </c>
      <c r="D64" s="31" t="s">
        <v>96</v>
      </c>
      <c r="E64" s="120">
        <v>80000</v>
      </c>
      <c r="F64" s="121">
        <v>0</v>
      </c>
      <c r="G64" s="108">
        <f>H64+I64</f>
        <v>80000</v>
      </c>
      <c r="H64" s="108">
        <v>80000</v>
      </c>
      <c r="I64" s="33">
        <v>0</v>
      </c>
      <c r="J64" s="122">
        <f>K64-G64</f>
        <v>0</v>
      </c>
      <c r="K64" s="109">
        <f>L64+M64</f>
        <v>80000</v>
      </c>
      <c r="L64" s="108">
        <v>80000</v>
      </c>
      <c r="M64" s="33">
        <v>0</v>
      </c>
      <c r="N64" s="119">
        <f>E64-(F64+G64)</f>
        <v>0</v>
      </c>
    </row>
    <row r="65" spans="1:14" s="62" customFormat="1" ht="22.5">
      <c r="A65" s="182">
        <v>41</v>
      </c>
      <c r="B65" s="21"/>
      <c r="C65" s="30" t="s">
        <v>94</v>
      </c>
      <c r="D65" s="31" t="s">
        <v>96</v>
      </c>
      <c r="E65" s="120">
        <v>50000</v>
      </c>
      <c r="F65" s="123">
        <v>0</v>
      </c>
      <c r="G65" s="108">
        <f>H65+I65</f>
        <v>50000</v>
      </c>
      <c r="H65" s="108">
        <v>50000</v>
      </c>
      <c r="I65" s="148">
        <v>0</v>
      </c>
      <c r="J65" s="122">
        <f>K65-G65</f>
        <v>0</v>
      </c>
      <c r="K65" s="109">
        <f>L65+M65</f>
        <v>50000</v>
      </c>
      <c r="L65" s="108">
        <v>50000</v>
      </c>
      <c r="M65" s="33"/>
      <c r="N65" s="119">
        <f>E65-(F65+G65)</f>
        <v>0</v>
      </c>
    </row>
    <row r="66" spans="1:14" s="62" customFormat="1" ht="23.25" thickBot="1">
      <c r="A66" s="188">
        <v>42</v>
      </c>
      <c r="B66" s="189"/>
      <c r="C66" s="30" t="s">
        <v>52</v>
      </c>
      <c r="D66" s="31" t="s">
        <v>96</v>
      </c>
      <c r="E66" s="120">
        <v>100000</v>
      </c>
      <c r="F66" s="123">
        <v>0</v>
      </c>
      <c r="G66" s="108">
        <f>H66+I66</f>
        <v>100000</v>
      </c>
      <c r="H66" s="108">
        <v>100000</v>
      </c>
      <c r="I66" s="50">
        <v>0</v>
      </c>
      <c r="J66" s="124">
        <f>K66-G66</f>
        <v>0</v>
      </c>
      <c r="K66" s="109">
        <f>L66+M66</f>
        <v>100000</v>
      </c>
      <c r="L66" s="108">
        <v>100000</v>
      </c>
      <c r="M66" s="33">
        <v>0</v>
      </c>
      <c r="N66" s="119">
        <f>E66-(F66+G66)</f>
        <v>0</v>
      </c>
    </row>
    <row r="67" spans="1:14" s="16" customFormat="1" ht="33" customHeight="1" thickBot="1">
      <c r="A67" s="83"/>
      <c r="B67" s="57" t="s">
        <v>55</v>
      </c>
      <c r="C67" s="57" t="s">
        <v>58</v>
      </c>
      <c r="D67" s="59"/>
      <c r="E67" s="96">
        <f aca="true" t="shared" si="28" ref="E67:N67">SUBTOTAL(9,E69:E71)</f>
        <v>275000</v>
      </c>
      <c r="F67" s="96">
        <f t="shared" si="28"/>
        <v>75000</v>
      </c>
      <c r="G67" s="96">
        <f t="shared" si="28"/>
        <v>200000</v>
      </c>
      <c r="H67" s="96">
        <f t="shared" si="28"/>
        <v>200000</v>
      </c>
      <c r="I67" s="96">
        <f t="shared" si="28"/>
        <v>0</v>
      </c>
      <c r="J67" s="96">
        <f t="shared" si="28"/>
        <v>319000</v>
      </c>
      <c r="K67" s="95">
        <f t="shared" si="28"/>
        <v>519000</v>
      </c>
      <c r="L67" s="96">
        <f t="shared" si="28"/>
        <v>519000</v>
      </c>
      <c r="M67" s="96">
        <f t="shared" si="28"/>
        <v>0</v>
      </c>
      <c r="N67" s="102">
        <f t="shared" si="28"/>
        <v>0</v>
      </c>
    </row>
    <row r="68" spans="1:14" s="47" customFormat="1" ht="67.5" customHeight="1">
      <c r="A68" s="82"/>
      <c r="B68" s="44" t="s">
        <v>56</v>
      </c>
      <c r="C68" s="45" t="s">
        <v>57</v>
      </c>
      <c r="D68" s="46"/>
      <c r="E68" s="103">
        <f aca="true" t="shared" si="29" ref="E68:N68">SUBTOTAL(9,E69:E71)</f>
        <v>275000</v>
      </c>
      <c r="F68" s="103">
        <f t="shared" si="29"/>
        <v>75000</v>
      </c>
      <c r="G68" s="103">
        <f t="shared" si="29"/>
        <v>200000</v>
      </c>
      <c r="H68" s="103">
        <f t="shared" si="29"/>
        <v>200000</v>
      </c>
      <c r="I68" s="103">
        <f t="shared" si="29"/>
        <v>0</v>
      </c>
      <c r="J68" s="103">
        <f t="shared" si="29"/>
        <v>319000</v>
      </c>
      <c r="K68" s="104">
        <f t="shared" si="29"/>
        <v>519000</v>
      </c>
      <c r="L68" s="103">
        <f t="shared" si="29"/>
        <v>519000</v>
      </c>
      <c r="M68" s="103">
        <f t="shared" si="29"/>
        <v>0</v>
      </c>
      <c r="N68" s="105">
        <f t="shared" si="29"/>
        <v>0</v>
      </c>
    </row>
    <row r="69" spans="1:14" s="6" customFormat="1" ht="39" customHeight="1">
      <c r="A69" s="84">
        <v>43</v>
      </c>
      <c r="B69" s="20"/>
      <c r="C69" s="30" t="s">
        <v>53</v>
      </c>
      <c r="D69" s="31" t="s">
        <v>96</v>
      </c>
      <c r="E69" s="106">
        <v>50000</v>
      </c>
      <c r="F69" s="136">
        <v>0</v>
      </c>
      <c r="G69" s="108">
        <f>H69+I69</f>
        <v>50000</v>
      </c>
      <c r="H69" s="108">
        <v>50000</v>
      </c>
      <c r="I69" s="33">
        <v>0</v>
      </c>
      <c r="J69" s="115">
        <f>K69-G69</f>
        <v>0</v>
      </c>
      <c r="K69" s="109">
        <f>L69+M69</f>
        <v>50000</v>
      </c>
      <c r="L69" s="108">
        <v>50000</v>
      </c>
      <c r="M69" s="33">
        <v>0</v>
      </c>
      <c r="N69" s="119">
        <f>E69-F69-K69</f>
        <v>0</v>
      </c>
    </row>
    <row r="70" spans="1:14" s="7" customFormat="1" ht="22.5">
      <c r="A70" s="84">
        <v>44</v>
      </c>
      <c r="B70" s="20"/>
      <c r="C70" s="144" t="s">
        <v>92</v>
      </c>
      <c r="D70" s="31" t="s">
        <v>44</v>
      </c>
      <c r="E70" s="108">
        <v>175000</v>
      </c>
      <c r="F70" s="120">
        <v>75000</v>
      </c>
      <c r="G70" s="108">
        <f>H70+I70</f>
        <v>100000</v>
      </c>
      <c r="H70" s="108">
        <v>100000</v>
      </c>
      <c r="I70" s="33">
        <v>0</v>
      </c>
      <c r="J70" s="199">
        <f>K70-G70</f>
        <v>319000</v>
      </c>
      <c r="K70" s="109">
        <f>L70+M70</f>
        <v>419000</v>
      </c>
      <c r="L70" s="108">
        <v>419000</v>
      </c>
      <c r="M70" s="33">
        <v>0</v>
      </c>
      <c r="N70" s="119">
        <f>E70-(F70+G70)</f>
        <v>0</v>
      </c>
    </row>
    <row r="71" spans="1:14" s="6" customFormat="1" ht="23.25" thickBot="1">
      <c r="A71" s="84">
        <v>45</v>
      </c>
      <c r="B71" s="20"/>
      <c r="C71" s="30" t="s">
        <v>54</v>
      </c>
      <c r="D71" s="31" t="s">
        <v>96</v>
      </c>
      <c r="E71" s="106">
        <v>50000</v>
      </c>
      <c r="F71" s="136">
        <v>0</v>
      </c>
      <c r="G71" s="108">
        <f>H71+I71</f>
        <v>50000</v>
      </c>
      <c r="H71" s="108">
        <v>50000</v>
      </c>
      <c r="I71" s="33">
        <v>0</v>
      </c>
      <c r="J71" s="115">
        <f>K71-G71</f>
        <v>0</v>
      </c>
      <c r="K71" s="109">
        <f>L71+M71</f>
        <v>50000</v>
      </c>
      <c r="L71" s="108">
        <v>50000</v>
      </c>
      <c r="M71" s="33">
        <v>0</v>
      </c>
      <c r="N71" s="119">
        <f>E71-F71-K71</f>
        <v>0</v>
      </c>
    </row>
    <row r="72" spans="1:14" s="15" customFormat="1" ht="28.5" customHeight="1" thickBot="1">
      <c r="A72" s="388" t="s">
        <v>9</v>
      </c>
      <c r="B72" s="389"/>
      <c r="C72" s="390"/>
      <c r="D72" s="141"/>
      <c r="E72" s="142">
        <f aca="true" t="shared" si="30" ref="E72:N72">SUBTOTAL(9,E75:E88)</f>
        <v>4046380</v>
      </c>
      <c r="F72" s="142">
        <f t="shared" si="30"/>
        <v>0</v>
      </c>
      <c r="G72" s="142">
        <f t="shared" si="30"/>
        <v>4046380</v>
      </c>
      <c r="H72" s="142">
        <f t="shared" si="30"/>
        <v>4046380</v>
      </c>
      <c r="I72" s="142">
        <f t="shared" si="30"/>
        <v>0</v>
      </c>
      <c r="J72" s="142">
        <f t="shared" si="30"/>
        <v>0</v>
      </c>
      <c r="K72" s="142">
        <f t="shared" si="30"/>
        <v>4046380</v>
      </c>
      <c r="L72" s="142">
        <f t="shared" si="30"/>
        <v>4046380</v>
      </c>
      <c r="M72" s="142">
        <f t="shared" si="30"/>
        <v>0</v>
      </c>
      <c r="N72" s="142">
        <f t="shared" si="30"/>
        <v>0</v>
      </c>
    </row>
    <row r="73" spans="1:14" s="60" customFormat="1" ht="27.75" customHeight="1" thickBot="1">
      <c r="A73" s="56"/>
      <c r="B73" s="57" t="s">
        <v>66</v>
      </c>
      <c r="C73" s="58" t="s">
        <v>6</v>
      </c>
      <c r="D73" s="59"/>
      <c r="E73" s="96">
        <f>SUBTOTAL(9,E75)</f>
        <v>3971000</v>
      </c>
      <c r="F73" s="96">
        <f aca="true" t="shared" si="31" ref="F73:N73">SUBTOTAL(9,F75)</f>
        <v>0</v>
      </c>
      <c r="G73" s="96">
        <f t="shared" si="31"/>
        <v>3971000</v>
      </c>
      <c r="H73" s="96">
        <f t="shared" si="31"/>
        <v>3971000</v>
      </c>
      <c r="I73" s="96">
        <f t="shared" si="31"/>
        <v>0</v>
      </c>
      <c r="J73" s="96">
        <f t="shared" si="31"/>
        <v>0</v>
      </c>
      <c r="K73" s="95">
        <f>SUBTOTAL(9,K75)</f>
        <v>3971000</v>
      </c>
      <c r="L73" s="96">
        <f>SUBTOTAL(9,L75)</f>
        <v>3971000</v>
      </c>
      <c r="M73" s="96">
        <f>SUBTOTAL(9,M75)</f>
        <v>0</v>
      </c>
      <c r="N73" s="102">
        <f t="shared" si="31"/>
        <v>0</v>
      </c>
    </row>
    <row r="74" spans="1:14" s="47" customFormat="1" ht="29.25" customHeight="1">
      <c r="A74" s="43"/>
      <c r="B74" s="44" t="s">
        <v>33</v>
      </c>
      <c r="C74" s="45" t="s">
        <v>34</v>
      </c>
      <c r="D74" s="46"/>
      <c r="E74" s="103">
        <f>SUBTOTAL(9,E75)</f>
        <v>3971000</v>
      </c>
      <c r="F74" s="103">
        <f aca="true" t="shared" si="32" ref="F74:N74">SUBTOTAL(9,F75)</f>
        <v>0</v>
      </c>
      <c r="G74" s="103">
        <f t="shared" si="32"/>
        <v>3971000</v>
      </c>
      <c r="H74" s="103">
        <f t="shared" si="32"/>
        <v>3971000</v>
      </c>
      <c r="I74" s="103">
        <f t="shared" si="32"/>
        <v>0</v>
      </c>
      <c r="J74" s="103">
        <f t="shared" si="32"/>
        <v>0</v>
      </c>
      <c r="K74" s="104">
        <f t="shared" si="32"/>
        <v>3971000</v>
      </c>
      <c r="L74" s="103">
        <f t="shared" si="32"/>
        <v>3971000</v>
      </c>
      <c r="M74" s="103">
        <f t="shared" si="32"/>
        <v>0</v>
      </c>
      <c r="N74" s="105">
        <f t="shared" si="32"/>
        <v>0</v>
      </c>
    </row>
    <row r="75" spans="1:14" s="61" customFormat="1" ht="23.25" customHeight="1" thickBot="1">
      <c r="A75" s="85">
        <v>46</v>
      </c>
      <c r="B75" s="26"/>
      <c r="C75" s="30" t="s">
        <v>112</v>
      </c>
      <c r="D75" s="31" t="s">
        <v>117</v>
      </c>
      <c r="E75" s="106">
        <v>3971000</v>
      </c>
      <c r="F75" s="137"/>
      <c r="G75" s="108">
        <f>H75+I75</f>
        <v>3971000</v>
      </c>
      <c r="H75" s="108">
        <v>3971000</v>
      </c>
      <c r="I75" s="32">
        <v>0</v>
      </c>
      <c r="J75" s="32">
        <f>K75-G75</f>
        <v>0</v>
      </c>
      <c r="K75" s="109">
        <f>SUM(L75:M75)</f>
        <v>3971000</v>
      </c>
      <c r="L75" s="108">
        <v>3971000</v>
      </c>
      <c r="M75" s="214">
        <v>0</v>
      </c>
      <c r="N75" s="213"/>
    </row>
    <row r="76" spans="1:14" s="60" customFormat="1" ht="27.75" customHeight="1" thickBot="1">
      <c r="A76" s="86"/>
      <c r="B76" s="57" t="s">
        <v>35</v>
      </c>
      <c r="C76" s="58" t="s">
        <v>36</v>
      </c>
      <c r="D76" s="59"/>
      <c r="E76" s="96">
        <f>SUBTOTAL(9,E78:E80)</f>
        <v>56000</v>
      </c>
      <c r="F76" s="96">
        <f aca="true" t="shared" si="33" ref="F76:N76">SUBTOTAL(9,F78:F80)</f>
        <v>0</v>
      </c>
      <c r="G76" s="96">
        <f t="shared" si="33"/>
        <v>56000</v>
      </c>
      <c r="H76" s="96">
        <f t="shared" si="33"/>
        <v>56000</v>
      </c>
      <c r="I76" s="96">
        <f t="shared" si="33"/>
        <v>0</v>
      </c>
      <c r="J76" s="96">
        <f t="shared" si="33"/>
        <v>0</v>
      </c>
      <c r="K76" s="95">
        <f t="shared" si="33"/>
        <v>56000</v>
      </c>
      <c r="L76" s="96">
        <f t="shared" si="33"/>
        <v>56000</v>
      </c>
      <c r="M76" s="96">
        <f t="shared" si="33"/>
        <v>0</v>
      </c>
      <c r="N76" s="96">
        <f t="shared" si="33"/>
        <v>0</v>
      </c>
    </row>
    <row r="77" spans="1:14" s="47" customFormat="1" ht="29.25" customHeight="1">
      <c r="A77" s="87"/>
      <c r="B77" s="44" t="s">
        <v>59</v>
      </c>
      <c r="C77" s="45" t="s">
        <v>60</v>
      </c>
      <c r="D77" s="46"/>
      <c r="E77" s="103">
        <f>SUBTOTAL(9,E78)</f>
        <v>6000</v>
      </c>
      <c r="F77" s="103">
        <f aca="true" t="shared" si="34" ref="F77:N77">SUBTOTAL(9,F78)</f>
        <v>0</v>
      </c>
      <c r="G77" s="103">
        <f t="shared" si="34"/>
        <v>6000</v>
      </c>
      <c r="H77" s="103">
        <f t="shared" si="34"/>
        <v>6000</v>
      </c>
      <c r="I77" s="103">
        <f t="shared" si="34"/>
        <v>0</v>
      </c>
      <c r="J77" s="103">
        <f t="shared" si="34"/>
        <v>0</v>
      </c>
      <c r="K77" s="104">
        <f t="shared" si="34"/>
        <v>6000</v>
      </c>
      <c r="L77" s="103">
        <f t="shared" si="34"/>
        <v>6000</v>
      </c>
      <c r="M77" s="103">
        <f t="shared" si="34"/>
        <v>0</v>
      </c>
      <c r="N77" s="105">
        <f t="shared" si="34"/>
        <v>0</v>
      </c>
    </row>
    <row r="78" spans="1:14" s="62" customFormat="1" ht="23.25" thickBot="1">
      <c r="A78" s="93">
        <v>47</v>
      </c>
      <c r="B78" s="210"/>
      <c r="C78" s="30" t="s">
        <v>113</v>
      </c>
      <c r="D78" s="31" t="s">
        <v>117</v>
      </c>
      <c r="E78" s="106">
        <v>6000</v>
      </c>
      <c r="F78" s="121"/>
      <c r="G78" s="108">
        <f>H78+I78</f>
        <v>6000</v>
      </c>
      <c r="H78" s="108">
        <v>6000</v>
      </c>
      <c r="I78" s="32">
        <v>0</v>
      </c>
      <c r="J78" s="32">
        <f>K78-G78</f>
        <v>0</v>
      </c>
      <c r="K78" s="109">
        <f>SUM(L78:M78)</f>
        <v>6000</v>
      </c>
      <c r="L78" s="108">
        <v>6000</v>
      </c>
      <c r="M78" s="33">
        <v>0</v>
      </c>
      <c r="N78" s="94"/>
    </row>
    <row r="79" spans="1:14" s="47" customFormat="1" ht="29.25" customHeight="1">
      <c r="A79" s="92"/>
      <c r="B79" s="67" t="s">
        <v>37</v>
      </c>
      <c r="C79" s="48" t="s">
        <v>38</v>
      </c>
      <c r="D79" s="49"/>
      <c r="E79" s="127">
        <f aca="true" t="shared" si="35" ref="E79:N79">SUBTOTAL(9,E80:E80)</f>
        <v>50000</v>
      </c>
      <c r="F79" s="127">
        <f t="shared" si="35"/>
        <v>0</v>
      </c>
      <c r="G79" s="127">
        <f t="shared" si="35"/>
        <v>50000</v>
      </c>
      <c r="H79" s="127">
        <f t="shared" si="35"/>
        <v>50000</v>
      </c>
      <c r="I79" s="127">
        <f t="shared" si="35"/>
        <v>0</v>
      </c>
      <c r="J79" s="127">
        <f t="shared" si="35"/>
        <v>0</v>
      </c>
      <c r="K79" s="128">
        <f t="shared" si="35"/>
        <v>50000</v>
      </c>
      <c r="L79" s="127">
        <f t="shared" si="35"/>
        <v>50000</v>
      </c>
      <c r="M79" s="127">
        <f t="shared" si="35"/>
        <v>0</v>
      </c>
      <c r="N79" s="105">
        <f t="shared" si="35"/>
        <v>0</v>
      </c>
    </row>
    <row r="80" spans="1:14" s="62" customFormat="1" ht="22.5">
      <c r="A80" s="85">
        <v>48</v>
      </c>
      <c r="B80" s="26"/>
      <c r="C80" s="30" t="s">
        <v>114</v>
      </c>
      <c r="D80" s="31" t="s">
        <v>117</v>
      </c>
      <c r="E80" s="106">
        <v>50000</v>
      </c>
      <c r="F80" s="137"/>
      <c r="G80" s="108">
        <f>H80+I80</f>
        <v>50000</v>
      </c>
      <c r="H80" s="108">
        <v>50000</v>
      </c>
      <c r="I80" s="32">
        <v>0</v>
      </c>
      <c r="J80" s="32">
        <f>K80-G80</f>
        <v>0</v>
      </c>
      <c r="K80" s="109">
        <f>SUM(L80:M80)</f>
        <v>50000</v>
      </c>
      <c r="L80" s="108">
        <v>50000</v>
      </c>
      <c r="M80" s="94">
        <v>0</v>
      </c>
      <c r="N80" s="213"/>
    </row>
    <row r="81" spans="1:14" s="66" customFormat="1" ht="27.75" customHeight="1" thickBot="1">
      <c r="A81" s="88"/>
      <c r="B81" s="63" t="s">
        <v>67</v>
      </c>
      <c r="C81" s="64" t="s">
        <v>3</v>
      </c>
      <c r="D81" s="65"/>
      <c r="E81" s="113">
        <f>SUBTOTAL(9,E83:E88)</f>
        <v>19380</v>
      </c>
      <c r="F81" s="113">
        <f aca="true" t="shared" si="36" ref="F81:N81">SUBTOTAL(9,F83:F88)</f>
        <v>0</v>
      </c>
      <c r="G81" s="113">
        <f t="shared" si="36"/>
        <v>19380</v>
      </c>
      <c r="H81" s="113">
        <f t="shared" si="36"/>
        <v>19380</v>
      </c>
      <c r="I81" s="113">
        <f t="shared" si="36"/>
        <v>0</v>
      </c>
      <c r="J81" s="113">
        <f t="shared" si="36"/>
        <v>0</v>
      </c>
      <c r="K81" s="114">
        <f t="shared" si="36"/>
        <v>19380</v>
      </c>
      <c r="L81" s="113">
        <f t="shared" si="36"/>
        <v>19380</v>
      </c>
      <c r="M81" s="113">
        <f t="shared" si="36"/>
        <v>0</v>
      </c>
      <c r="N81" s="113">
        <f t="shared" si="36"/>
        <v>0</v>
      </c>
    </row>
    <row r="82" spans="1:14" s="47" customFormat="1" ht="29.25" customHeight="1" hidden="1">
      <c r="A82" s="90"/>
      <c r="B82" s="53" t="s">
        <v>27</v>
      </c>
      <c r="C82" s="54" t="s">
        <v>28</v>
      </c>
      <c r="D82" s="55"/>
      <c r="E82" s="125">
        <f aca="true" t="shared" si="37" ref="E82:N82">SUBTOTAL(9,E83:E84)</f>
        <v>0</v>
      </c>
      <c r="F82" s="125">
        <f t="shared" si="37"/>
        <v>0</v>
      </c>
      <c r="G82" s="125">
        <f t="shared" si="37"/>
        <v>0</v>
      </c>
      <c r="H82" s="125">
        <f t="shared" si="37"/>
        <v>0</v>
      </c>
      <c r="I82" s="125">
        <f t="shared" si="37"/>
        <v>0</v>
      </c>
      <c r="J82" s="125">
        <f t="shared" si="37"/>
        <v>0</v>
      </c>
      <c r="K82" s="126">
        <f t="shared" si="37"/>
        <v>0</v>
      </c>
      <c r="L82" s="125">
        <f t="shared" si="37"/>
        <v>0</v>
      </c>
      <c r="M82" s="125">
        <f t="shared" si="37"/>
        <v>0</v>
      </c>
      <c r="N82" s="181">
        <f t="shared" si="37"/>
        <v>0</v>
      </c>
    </row>
    <row r="83" spans="1:14" s="8" customFormat="1" ht="22.5" hidden="1">
      <c r="A83" s="93">
        <v>43</v>
      </c>
      <c r="B83" s="20"/>
      <c r="C83" s="30" t="s">
        <v>105</v>
      </c>
      <c r="D83" s="31"/>
      <c r="E83" s="106"/>
      <c r="F83" s="138"/>
      <c r="G83" s="108">
        <f>H83+I83</f>
        <v>0</v>
      </c>
      <c r="H83" s="108"/>
      <c r="I83" s="32"/>
      <c r="J83" s="32"/>
      <c r="K83" s="109"/>
      <c r="L83" s="108"/>
      <c r="M83" s="32"/>
      <c r="N83" s="94"/>
    </row>
    <row r="84" spans="1:14" s="8" customFormat="1" ht="23.25" hidden="1" thickBot="1">
      <c r="A84" s="89">
        <v>44</v>
      </c>
      <c r="B84" s="22"/>
      <c r="C84" s="30" t="s">
        <v>105</v>
      </c>
      <c r="D84" s="31"/>
      <c r="E84" s="106"/>
      <c r="F84" s="137"/>
      <c r="G84" s="108">
        <f>H84+I84</f>
        <v>0</v>
      </c>
      <c r="H84" s="108"/>
      <c r="I84" s="32"/>
      <c r="J84" s="32"/>
      <c r="K84" s="109"/>
      <c r="L84" s="108"/>
      <c r="M84" s="32"/>
      <c r="N84" s="94"/>
    </row>
    <row r="85" spans="1:14" s="47" customFormat="1" ht="29.25" customHeight="1" hidden="1">
      <c r="A85" s="87"/>
      <c r="B85" s="44" t="s">
        <v>29</v>
      </c>
      <c r="C85" s="45" t="s">
        <v>30</v>
      </c>
      <c r="D85" s="46"/>
      <c r="E85" s="103">
        <f>SUBTOTAL(9,E86)</f>
        <v>0</v>
      </c>
      <c r="F85" s="103">
        <f aca="true" t="shared" si="38" ref="F85:N85">SUBTOTAL(9,F86)</f>
        <v>0</v>
      </c>
      <c r="G85" s="103">
        <f t="shared" si="38"/>
        <v>0</v>
      </c>
      <c r="H85" s="103">
        <f t="shared" si="38"/>
        <v>0</v>
      </c>
      <c r="I85" s="103">
        <f t="shared" si="38"/>
        <v>0</v>
      </c>
      <c r="J85" s="103">
        <f t="shared" si="38"/>
        <v>0</v>
      </c>
      <c r="K85" s="104">
        <f t="shared" si="38"/>
        <v>0</v>
      </c>
      <c r="L85" s="103">
        <f t="shared" si="38"/>
        <v>0</v>
      </c>
      <c r="M85" s="103">
        <f t="shared" si="38"/>
        <v>0</v>
      </c>
      <c r="N85" s="105">
        <f t="shared" si="38"/>
        <v>0</v>
      </c>
    </row>
    <row r="86" spans="1:14" s="8" customFormat="1" ht="12.75" hidden="1">
      <c r="A86" s="89">
        <v>45</v>
      </c>
      <c r="B86" s="22"/>
      <c r="C86" s="52" t="s">
        <v>106</v>
      </c>
      <c r="D86" s="31"/>
      <c r="E86" s="106"/>
      <c r="F86" s="137"/>
      <c r="G86" s="108">
        <f>H86+I86</f>
        <v>0</v>
      </c>
      <c r="H86" s="108"/>
      <c r="I86" s="32"/>
      <c r="J86" s="32"/>
      <c r="K86" s="109"/>
      <c r="L86" s="108"/>
      <c r="M86" s="32"/>
      <c r="N86" s="94"/>
    </row>
    <row r="87" spans="1:14" s="47" customFormat="1" ht="29.25" customHeight="1">
      <c r="A87" s="90"/>
      <c r="B87" s="53" t="s">
        <v>39</v>
      </c>
      <c r="C87" s="54" t="s">
        <v>40</v>
      </c>
      <c r="D87" s="55" t="s">
        <v>118</v>
      </c>
      <c r="E87" s="125">
        <f aca="true" t="shared" si="39" ref="E87:N87">SUBTOTAL(9,E88:E88)</f>
        <v>19380</v>
      </c>
      <c r="F87" s="125">
        <f t="shared" si="39"/>
        <v>0</v>
      </c>
      <c r="G87" s="125">
        <f t="shared" si="39"/>
        <v>19380</v>
      </c>
      <c r="H87" s="125">
        <f t="shared" si="39"/>
        <v>19380</v>
      </c>
      <c r="I87" s="125">
        <f t="shared" si="39"/>
        <v>0</v>
      </c>
      <c r="J87" s="125">
        <f t="shared" si="39"/>
        <v>0</v>
      </c>
      <c r="K87" s="126">
        <f t="shared" si="39"/>
        <v>19380</v>
      </c>
      <c r="L87" s="125">
        <f t="shared" si="39"/>
        <v>19380</v>
      </c>
      <c r="M87" s="125">
        <f t="shared" si="39"/>
        <v>0</v>
      </c>
      <c r="N87" s="181">
        <f t="shared" si="39"/>
        <v>0</v>
      </c>
    </row>
    <row r="88" spans="1:14" s="8" customFormat="1" ht="32.25" thickBot="1">
      <c r="A88" s="89">
        <v>49</v>
      </c>
      <c r="B88" s="22"/>
      <c r="C88" s="223" t="s">
        <v>131</v>
      </c>
      <c r="D88" s="204" t="s">
        <v>117</v>
      </c>
      <c r="E88" s="205">
        <v>19380</v>
      </c>
      <c r="F88" s="206"/>
      <c r="G88" s="207">
        <f>SUM(H88:I88)</f>
        <v>19380</v>
      </c>
      <c r="H88" s="207">
        <v>19380</v>
      </c>
      <c r="I88" s="208">
        <v>0</v>
      </c>
      <c r="J88" s="208">
        <f>K88-G88</f>
        <v>0</v>
      </c>
      <c r="K88" s="209">
        <f>SUM(L88:M88)</f>
        <v>19380</v>
      </c>
      <c r="L88" s="207">
        <v>19380</v>
      </c>
      <c r="M88" s="214">
        <v>0</v>
      </c>
      <c r="N88" s="213"/>
    </row>
    <row r="89" spans="1:14" s="47" customFormat="1" ht="29.25" customHeight="1" thickBot="1">
      <c r="A89" s="416" t="s">
        <v>69</v>
      </c>
      <c r="B89" s="417"/>
      <c r="C89" s="418"/>
      <c r="D89" s="141"/>
      <c r="E89" s="142">
        <f aca="true" t="shared" si="40" ref="E89:N89">SUBTOTAL(9,E92:E95)</f>
        <v>1680000</v>
      </c>
      <c r="F89" s="142">
        <f t="shared" si="40"/>
        <v>630000</v>
      </c>
      <c r="G89" s="142">
        <f t="shared" si="40"/>
        <v>1050000</v>
      </c>
      <c r="H89" s="142">
        <f t="shared" si="40"/>
        <v>1050000</v>
      </c>
      <c r="I89" s="142">
        <f t="shared" si="40"/>
        <v>0</v>
      </c>
      <c r="J89" s="142">
        <f t="shared" si="40"/>
        <v>0</v>
      </c>
      <c r="K89" s="142">
        <f t="shared" si="40"/>
        <v>1050000</v>
      </c>
      <c r="L89" s="142">
        <f t="shared" si="40"/>
        <v>1050000</v>
      </c>
      <c r="M89" s="180">
        <f t="shared" si="40"/>
        <v>0</v>
      </c>
      <c r="N89" s="202">
        <f t="shared" si="40"/>
        <v>0</v>
      </c>
    </row>
    <row r="90" spans="1:14" s="66" customFormat="1" ht="27.75" customHeight="1" thickBot="1">
      <c r="A90" s="91"/>
      <c r="B90" s="57" t="s">
        <v>1</v>
      </c>
      <c r="C90" s="58" t="s">
        <v>19</v>
      </c>
      <c r="D90" s="59"/>
      <c r="E90" s="96">
        <f>SUBTOTAL(9,E92)</f>
        <v>1100000</v>
      </c>
      <c r="F90" s="96">
        <f aca="true" t="shared" si="41" ref="F90:N90">SUBTOTAL(9,F92)</f>
        <v>600000</v>
      </c>
      <c r="G90" s="96">
        <f t="shared" si="41"/>
        <v>500000</v>
      </c>
      <c r="H90" s="96">
        <f t="shared" si="41"/>
        <v>500000</v>
      </c>
      <c r="I90" s="96">
        <f t="shared" si="41"/>
        <v>0</v>
      </c>
      <c r="J90" s="96">
        <f t="shared" si="41"/>
        <v>0</v>
      </c>
      <c r="K90" s="95">
        <f>SUBTOTAL(9,K92)</f>
        <v>500000</v>
      </c>
      <c r="L90" s="96">
        <f>SUBTOTAL(9,L92)</f>
        <v>500000</v>
      </c>
      <c r="M90" s="96">
        <f>SUBTOTAL(9,M92)</f>
        <v>0</v>
      </c>
      <c r="N90" s="102">
        <f t="shared" si="41"/>
        <v>0</v>
      </c>
    </row>
    <row r="91" spans="1:14" s="47" customFormat="1" ht="55.5" customHeight="1">
      <c r="A91" s="92"/>
      <c r="B91" s="67" t="s">
        <v>5</v>
      </c>
      <c r="C91" s="48" t="s">
        <v>61</v>
      </c>
      <c r="D91" s="49"/>
      <c r="E91" s="127">
        <f>SUBTOTAL(9,E92)</f>
        <v>1100000</v>
      </c>
      <c r="F91" s="127">
        <f aca="true" t="shared" si="42" ref="F91:N91">SUBTOTAL(9,F92)</f>
        <v>600000</v>
      </c>
      <c r="G91" s="127">
        <f t="shared" si="42"/>
        <v>500000</v>
      </c>
      <c r="H91" s="127">
        <f t="shared" si="42"/>
        <v>500000</v>
      </c>
      <c r="I91" s="127">
        <f t="shared" si="42"/>
        <v>0</v>
      </c>
      <c r="J91" s="127">
        <f t="shared" si="42"/>
        <v>0</v>
      </c>
      <c r="K91" s="128">
        <f t="shared" si="42"/>
        <v>500000</v>
      </c>
      <c r="L91" s="127">
        <f t="shared" si="42"/>
        <v>500000</v>
      </c>
      <c r="M91" s="127">
        <f t="shared" si="42"/>
        <v>0</v>
      </c>
      <c r="N91" s="129">
        <f t="shared" si="42"/>
        <v>0</v>
      </c>
    </row>
    <row r="92" spans="1:14" s="8" customFormat="1" ht="23.25" thickBot="1">
      <c r="A92" s="183">
        <v>50</v>
      </c>
      <c r="B92" s="26"/>
      <c r="C92" s="30" t="s">
        <v>62</v>
      </c>
      <c r="D92" s="31" t="s">
        <v>44</v>
      </c>
      <c r="E92" s="106">
        <v>1100000</v>
      </c>
      <c r="F92" s="137">
        <v>600000</v>
      </c>
      <c r="G92" s="108">
        <f>H92+I92</f>
        <v>500000</v>
      </c>
      <c r="H92" s="108">
        <v>500000</v>
      </c>
      <c r="I92" s="32">
        <v>0</v>
      </c>
      <c r="J92" s="32">
        <f>K92-G92</f>
        <v>0</v>
      </c>
      <c r="K92" s="109">
        <f>L92+M92</f>
        <v>500000</v>
      </c>
      <c r="L92" s="108">
        <v>500000</v>
      </c>
      <c r="M92" s="214">
        <v>0</v>
      </c>
      <c r="N92" s="213">
        <f>E92-F92-K92</f>
        <v>0</v>
      </c>
    </row>
    <row r="93" spans="1:14" s="60" customFormat="1" ht="29.25" customHeight="1" thickBot="1">
      <c r="A93" s="86"/>
      <c r="B93" s="68" t="s">
        <v>65</v>
      </c>
      <c r="C93" s="58" t="s">
        <v>2</v>
      </c>
      <c r="D93" s="59"/>
      <c r="E93" s="96">
        <f>SUBTOTAL(9,E95)</f>
        <v>580000</v>
      </c>
      <c r="F93" s="96">
        <f aca="true" t="shared" si="43" ref="F93:N93">SUBTOTAL(9,F95)</f>
        <v>30000</v>
      </c>
      <c r="G93" s="96">
        <f t="shared" si="43"/>
        <v>550000</v>
      </c>
      <c r="H93" s="96">
        <f t="shared" si="43"/>
        <v>550000</v>
      </c>
      <c r="I93" s="96">
        <f t="shared" si="43"/>
        <v>0</v>
      </c>
      <c r="J93" s="96">
        <f t="shared" si="43"/>
        <v>0</v>
      </c>
      <c r="K93" s="95">
        <f t="shared" si="43"/>
        <v>550000</v>
      </c>
      <c r="L93" s="96">
        <f t="shared" si="43"/>
        <v>550000</v>
      </c>
      <c r="M93" s="96">
        <f t="shared" si="43"/>
        <v>0</v>
      </c>
      <c r="N93" s="102">
        <f t="shared" si="43"/>
        <v>0</v>
      </c>
    </row>
    <row r="94" spans="1:14" s="47" customFormat="1" ht="29.25" customHeight="1">
      <c r="A94" s="87"/>
      <c r="B94" s="44" t="s">
        <v>22</v>
      </c>
      <c r="C94" s="45" t="s">
        <v>23</v>
      </c>
      <c r="D94" s="46"/>
      <c r="E94" s="103">
        <f>SUBTOTAL(9,E95)</f>
        <v>580000</v>
      </c>
      <c r="F94" s="103">
        <f aca="true" t="shared" si="44" ref="F94:N94">SUBTOTAL(9,F95)</f>
        <v>30000</v>
      </c>
      <c r="G94" s="103">
        <f t="shared" si="44"/>
        <v>550000</v>
      </c>
      <c r="H94" s="103">
        <f t="shared" si="44"/>
        <v>550000</v>
      </c>
      <c r="I94" s="103">
        <f t="shared" si="44"/>
        <v>0</v>
      </c>
      <c r="J94" s="103">
        <f t="shared" si="44"/>
        <v>0</v>
      </c>
      <c r="K94" s="104">
        <f t="shared" si="44"/>
        <v>550000</v>
      </c>
      <c r="L94" s="103">
        <f t="shared" si="44"/>
        <v>550000</v>
      </c>
      <c r="M94" s="103">
        <f t="shared" si="44"/>
        <v>0</v>
      </c>
      <c r="N94" s="105">
        <f t="shared" si="44"/>
        <v>0</v>
      </c>
    </row>
    <row r="95" spans="1:14" s="69" customFormat="1" ht="56.25">
      <c r="A95" s="93">
        <v>51</v>
      </c>
      <c r="B95" s="23"/>
      <c r="C95" s="144" t="s">
        <v>63</v>
      </c>
      <c r="D95" s="31" t="s">
        <v>44</v>
      </c>
      <c r="E95" s="106">
        <v>580000</v>
      </c>
      <c r="F95" s="120">
        <v>30000</v>
      </c>
      <c r="G95" s="108">
        <f>H95+I95</f>
        <v>550000</v>
      </c>
      <c r="H95" s="108">
        <v>550000</v>
      </c>
      <c r="I95" s="33">
        <v>0</v>
      </c>
      <c r="J95" s="171">
        <f>K95-G95</f>
        <v>0</v>
      </c>
      <c r="K95" s="109">
        <f>L95+M95</f>
        <v>550000</v>
      </c>
      <c r="L95" s="108">
        <v>550000</v>
      </c>
      <c r="M95" s="33">
        <v>0</v>
      </c>
      <c r="N95" s="131">
        <f>E95-F95-K95</f>
        <v>0</v>
      </c>
    </row>
    <row r="96" spans="4:14" ht="12.75">
      <c r="D96" s="18"/>
      <c r="E96" s="132"/>
      <c r="F96" s="133"/>
      <c r="G96" s="132"/>
      <c r="H96" s="132"/>
      <c r="I96" s="132"/>
      <c r="J96" s="200"/>
      <c r="K96" s="134"/>
      <c r="L96" s="134"/>
      <c r="M96" s="134"/>
      <c r="N96" s="135"/>
    </row>
    <row r="97" spans="4:14" ht="12.75">
      <c r="D97" s="18"/>
      <c r="E97" s="132"/>
      <c r="F97" s="133"/>
      <c r="G97" s="132"/>
      <c r="H97" s="132"/>
      <c r="I97" s="132"/>
      <c r="J97" s="200"/>
      <c r="K97" s="134"/>
      <c r="L97" s="134"/>
      <c r="M97" s="134"/>
      <c r="N97" s="135"/>
    </row>
    <row r="98" spans="4:14" ht="12.75">
      <c r="D98" s="18"/>
      <c r="E98" s="132"/>
      <c r="F98" s="133"/>
      <c r="G98" s="132"/>
      <c r="H98" s="132"/>
      <c r="I98" s="132"/>
      <c r="J98" s="200"/>
      <c r="K98" s="134"/>
      <c r="L98" s="134"/>
      <c r="M98" s="134"/>
      <c r="N98" s="135"/>
    </row>
    <row r="99" spans="4:14" ht="12.75">
      <c r="D99" s="18"/>
      <c r="E99" s="132"/>
      <c r="F99" s="133"/>
      <c r="G99" s="132"/>
      <c r="H99" s="132"/>
      <c r="I99" s="132"/>
      <c r="J99" s="200"/>
      <c r="K99" s="134"/>
      <c r="L99" s="134"/>
      <c r="M99" s="134"/>
      <c r="N99" s="135"/>
    </row>
    <row r="100" spans="4:14" ht="12.75">
      <c r="D100" s="18"/>
      <c r="E100" s="132"/>
      <c r="F100" s="133"/>
      <c r="G100" s="132"/>
      <c r="H100" s="132"/>
      <c r="I100" s="132"/>
      <c r="J100" s="200"/>
      <c r="K100" s="134"/>
      <c r="L100" s="134"/>
      <c r="M100" s="134"/>
      <c r="N100" s="135"/>
    </row>
    <row r="101" spans="4:14" ht="12.75">
      <c r="D101" s="18"/>
      <c r="E101" s="132"/>
      <c r="F101" s="133"/>
      <c r="G101" s="132"/>
      <c r="H101" s="132"/>
      <c r="I101" s="132"/>
      <c r="J101" s="200"/>
      <c r="K101" s="134"/>
      <c r="L101" s="134"/>
      <c r="M101" s="134"/>
      <c r="N101" s="135"/>
    </row>
    <row r="102" spans="4:14" ht="12.75">
      <c r="D102" s="18"/>
      <c r="E102" s="132"/>
      <c r="F102" s="133"/>
      <c r="G102" s="132"/>
      <c r="H102" s="132"/>
      <c r="I102" s="132"/>
      <c r="J102" s="200"/>
      <c r="K102" s="134"/>
      <c r="L102" s="134"/>
      <c r="M102" s="134"/>
      <c r="N102" s="135"/>
    </row>
    <row r="103" spans="4:14" ht="12.75">
      <c r="D103" s="18"/>
      <c r="E103" s="132"/>
      <c r="F103" s="133"/>
      <c r="G103" s="132"/>
      <c r="H103" s="132"/>
      <c r="I103" s="132"/>
      <c r="J103" s="200"/>
      <c r="K103" s="134"/>
      <c r="L103" s="134"/>
      <c r="M103" s="134"/>
      <c r="N103" s="135"/>
    </row>
    <row r="104" spans="4:14" ht="12.75">
      <c r="D104" s="18"/>
      <c r="E104" s="132"/>
      <c r="F104" s="133"/>
      <c r="G104" s="132"/>
      <c r="H104" s="132"/>
      <c r="I104" s="132"/>
      <c r="J104" s="200"/>
      <c r="K104" s="134"/>
      <c r="L104" s="134"/>
      <c r="M104" s="134"/>
      <c r="N104" s="135"/>
    </row>
    <row r="105" spans="4:14" ht="12.75">
      <c r="D105" s="18"/>
      <c r="E105" s="132"/>
      <c r="F105" s="133"/>
      <c r="G105" s="132"/>
      <c r="H105" s="132"/>
      <c r="I105" s="132"/>
      <c r="J105" s="200"/>
      <c r="K105" s="134"/>
      <c r="L105" s="134"/>
      <c r="M105" s="134"/>
      <c r="N105" s="135"/>
    </row>
    <row r="106" spans="4:14" ht="12.75">
      <c r="D106" s="18"/>
      <c r="F106" s="19"/>
      <c r="J106" s="201"/>
      <c r="N106" s="51"/>
    </row>
    <row r="107" spans="4:14" ht="12.75">
      <c r="D107" s="18"/>
      <c r="F107" s="19"/>
      <c r="J107" s="201"/>
      <c r="N107" s="51"/>
    </row>
    <row r="108" spans="4:14" ht="12.75">
      <c r="D108" s="18"/>
      <c r="F108" s="19"/>
      <c r="J108" s="201"/>
      <c r="N108" s="51"/>
    </row>
    <row r="109" spans="4:14" ht="12.75">
      <c r="D109" s="18"/>
      <c r="F109" s="19"/>
      <c r="J109" s="201"/>
      <c r="N109" s="51"/>
    </row>
    <row r="110" spans="4:14" ht="12.75">
      <c r="D110" s="18"/>
      <c r="F110" s="19"/>
      <c r="J110" s="201"/>
      <c r="N110" s="51"/>
    </row>
    <row r="111" spans="4:14" ht="12.75">
      <c r="D111" s="18"/>
      <c r="F111" s="19"/>
      <c r="J111" s="201"/>
      <c r="N111" s="51"/>
    </row>
    <row r="112" spans="4:14" ht="12.75">
      <c r="D112" s="18"/>
      <c r="F112" s="19"/>
      <c r="J112" s="201"/>
      <c r="N112" s="51"/>
    </row>
    <row r="113" spans="4:14" ht="12.75">
      <c r="D113" s="18"/>
      <c r="F113" s="19"/>
      <c r="J113" s="201"/>
      <c r="N113" s="51"/>
    </row>
    <row r="114" spans="4:14" ht="12.75">
      <c r="D114" s="18"/>
      <c r="F114" s="19"/>
      <c r="J114" s="201"/>
      <c r="N114" s="51"/>
    </row>
    <row r="115" spans="4:14" ht="12.75">
      <c r="D115" s="18"/>
      <c r="F115" s="19"/>
      <c r="J115" s="201"/>
      <c r="N115" s="51"/>
    </row>
    <row r="116" spans="4:14" ht="12.75">
      <c r="D116" s="18"/>
      <c r="F116" s="19"/>
      <c r="J116" s="201"/>
      <c r="N116" s="51"/>
    </row>
    <row r="117" spans="4:14" ht="12.75">
      <c r="D117" s="18"/>
      <c r="F117" s="19"/>
      <c r="J117" s="201"/>
      <c r="N117" s="51"/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6:14" ht="12.75">
      <c r="F221" s="19"/>
      <c r="J221" s="201"/>
      <c r="N221" s="51"/>
    </row>
    <row r="222" spans="6:14" ht="12.75">
      <c r="F222" s="19"/>
      <c r="J222" s="201"/>
      <c r="N222" s="51"/>
    </row>
    <row r="223" spans="6:14" ht="12.75">
      <c r="F223" s="19"/>
      <c r="J223" s="201"/>
      <c r="N223" s="51"/>
    </row>
    <row r="224" spans="6:14" ht="12.75">
      <c r="F224" s="19"/>
      <c r="J224" s="201"/>
      <c r="N224" s="51"/>
    </row>
    <row r="225" spans="6:14" ht="12.75"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0" ht="12.75">
      <c r="F380" s="19"/>
      <c r="J380" s="201"/>
    </row>
    <row r="381" spans="6:10" ht="12.75">
      <c r="F381" s="19"/>
      <c r="J381" s="201"/>
    </row>
    <row r="382" spans="6:10" ht="12.75">
      <c r="F382" s="19"/>
      <c r="J382" s="201"/>
    </row>
    <row r="383" spans="6:10" ht="12.75">
      <c r="F383" s="19"/>
      <c r="J383" s="201"/>
    </row>
    <row r="384" spans="6:10" ht="12.75">
      <c r="F384" s="19"/>
      <c r="J384" s="20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ht="12.75">
      <c r="F397" s="19"/>
    </row>
    <row r="398" ht="12.75">
      <c r="F398" s="19"/>
    </row>
    <row r="399" ht="12.75">
      <c r="F399" s="19"/>
    </row>
    <row r="400" ht="12.75">
      <c r="F400" s="19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</sheetData>
  <mergeCells count="21">
    <mergeCell ref="N5:N7"/>
    <mergeCell ref="F5:F7"/>
    <mergeCell ref="N3:AA3"/>
    <mergeCell ref="A89:C89"/>
    <mergeCell ref="K5:M5"/>
    <mergeCell ref="K6:K7"/>
    <mergeCell ref="L6:M6"/>
    <mergeCell ref="J5:J7"/>
    <mergeCell ref="C5:C7"/>
    <mergeCell ref="A10:C10"/>
    <mergeCell ref="A72:C72"/>
    <mergeCell ref="A9:D9"/>
    <mergeCell ref="B5:B7"/>
    <mergeCell ref="E5:E7"/>
    <mergeCell ref="A2:M2"/>
    <mergeCell ref="A11:C11"/>
    <mergeCell ref="A5:A7"/>
    <mergeCell ref="G5:I5"/>
    <mergeCell ref="H6:I6"/>
    <mergeCell ref="G6:G7"/>
    <mergeCell ref="J3:M3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75" r:id="rId1"/>
  <headerFooter alignWithMargins="0">
    <oddFooter>&amp;C
Strona &amp;P z &amp;N
</oddFooter>
  </headerFooter>
  <rowBreaks count="1" manualBreakCount="1">
    <brk id="2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1"/>
  <sheetViews>
    <sheetView view="pageBreakPreview" zoomScaleNormal="75" zoomScaleSheetLayoutView="100" workbookViewId="0" topLeftCell="C1">
      <selection activeCell="J20" sqref="J20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86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87"/>
    </row>
    <row r="3" spans="1:27" s="1" customFormat="1" ht="45.75" customHeight="1">
      <c r="A3" s="28"/>
      <c r="B3" s="28"/>
      <c r="C3" s="28" t="s">
        <v>133</v>
      </c>
      <c r="D3" s="28"/>
      <c r="E3" s="28"/>
      <c r="F3" s="28"/>
      <c r="G3" s="28"/>
      <c r="H3" s="186"/>
      <c r="J3" s="401" t="s">
        <v>132</v>
      </c>
      <c r="K3" s="402"/>
      <c r="L3" s="402"/>
      <c r="M3" s="402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91" t="s">
        <v>8</v>
      </c>
      <c r="B5" s="384" t="s">
        <v>64</v>
      </c>
      <c r="C5" s="424" t="s">
        <v>0</v>
      </c>
      <c r="D5" s="145" t="s">
        <v>15</v>
      </c>
      <c r="E5" s="406" t="s">
        <v>11</v>
      </c>
      <c r="F5" s="412" t="s">
        <v>102</v>
      </c>
      <c r="G5" s="394" t="s">
        <v>120</v>
      </c>
      <c r="H5" s="395"/>
      <c r="I5" s="396"/>
      <c r="J5" s="421" t="s">
        <v>41</v>
      </c>
      <c r="K5" s="394" t="s">
        <v>121</v>
      </c>
      <c r="L5" s="395"/>
      <c r="M5" s="396"/>
      <c r="N5" s="409" t="s">
        <v>103</v>
      </c>
    </row>
    <row r="6" spans="1:14" s="5" customFormat="1" ht="16.5" customHeight="1">
      <c r="A6" s="392"/>
      <c r="B6" s="385"/>
      <c r="C6" s="425"/>
      <c r="D6" s="146" t="s">
        <v>16</v>
      </c>
      <c r="E6" s="407"/>
      <c r="F6" s="413"/>
      <c r="G6" s="399" t="s">
        <v>126</v>
      </c>
      <c r="H6" s="397" t="s">
        <v>12</v>
      </c>
      <c r="I6" s="398"/>
      <c r="J6" s="422"/>
      <c r="K6" s="419" t="s">
        <v>127</v>
      </c>
      <c r="L6" s="397" t="s">
        <v>12</v>
      </c>
      <c r="M6" s="398"/>
      <c r="N6" s="410"/>
    </row>
    <row r="7" spans="1:14" s="5" customFormat="1" ht="40.5" customHeight="1" thickBot="1">
      <c r="A7" s="393"/>
      <c r="B7" s="385"/>
      <c r="C7" s="425"/>
      <c r="D7" s="147" t="s">
        <v>17</v>
      </c>
      <c r="E7" s="408"/>
      <c r="F7" s="414"/>
      <c r="G7" s="400"/>
      <c r="H7" s="17" t="s">
        <v>13</v>
      </c>
      <c r="I7" s="17" t="s">
        <v>14</v>
      </c>
      <c r="J7" s="423"/>
      <c r="K7" s="420"/>
      <c r="L7" s="17" t="s">
        <v>13</v>
      </c>
      <c r="M7" s="17" t="s">
        <v>14</v>
      </c>
      <c r="N7" s="411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403" t="s">
        <v>7</v>
      </c>
      <c r="B9" s="404"/>
      <c r="C9" s="404"/>
      <c r="D9" s="405"/>
      <c r="E9" s="95">
        <f aca="true" t="shared" si="0" ref="E9:N9">SUBTOTAL(9,E15:E94)</f>
        <v>50682274</v>
      </c>
      <c r="F9" s="95">
        <f t="shared" si="0"/>
        <v>4882472</v>
      </c>
      <c r="G9" s="95">
        <f t="shared" si="0"/>
        <v>35573434</v>
      </c>
      <c r="H9" s="95">
        <f t="shared" si="0"/>
        <v>21240941</v>
      </c>
      <c r="I9" s="95">
        <f t="shared" si="0"/>
        <v>14332493</v>
      </c>
      <c r="J9" s="95">
        <f t="shared" si="0"/>
        <v>1919000</v>
      </c>
      <c r="K9" s="95">
        <f t="shared" si="0"/>
        <v>37492434</v>
      </c>
      <c r="L9" s="95">
        <f t="shared" si="0"/>
        <v>23159941</v>
      </c>
      <c r="M9" s="95">
        <f t="shared" si="0"/>
        <v>14332493</v>
      </c>
      <c r="N9" s="179">
        <f t="shared" si="0"/>
        <v>9656368</v>
      </c>
    </row>
    <row r="10" spans="1:14" s="15" customFormat="1" ht="28.5" customHeight="1" thickBot="1">
      <c r="A10" s="426" t="s">
        <v>107</v>
      </c>
      <c r="B10" s="427"/>
      <c r="C10" s="428"/>
      <c r="D10" s="27"/>
      <c r="E10" s="96">
        <f aca="true" t="shared" si="1" ref="E10:N10">SUBTOTAL(9,E15:E87)</f>
        <v>49002274</v>
      </c>
      <c r="F10" s="96">
        <f t="shared" si="1"/>
        <v>4252472</v>
      </c>
      <c r="G10" s="96">
        <f t="shared" si="1"/>
        <v>34523434</v>
      </c>
      <c r="H10" s="96">
        <f t="shared" si="1"/>
        <v>20190941</v>
      </c>
      <c r="I10" s="96">
        <f t="shared" si="1"/>
        <v>14332493</v>
      </c>
      <c r="J10" s="96">
        <f t="shared" si="1"/>
        <v>1919000</v>
      </c>
      <c r="K10" s="95">
        <f t="shared" si="1"/>
        <v>36442434</v>
      </c>
      <c r="L10" s="96">
        <f t="shared" si="1"/>
        <v>22109941</v>
      </c>
      <c r="M10" s="96">
        <f t="shared" si="1"/>
        <v>14332493</v>
      </c>
      <c r="N10" s="102">
        <f t="shared" si="1"/>
        <v>9656368</v>
      </c>
    </row>
    <row r="11" spans="1:14" s="15" customFormat="1" ht="28.5" customHeight="1" thickBot="1">
      <c r="A11" s="388" t="s">
        <v>10</v>
      </c>
      <c r="B11" s="389"/>
      <c r="C11" s="390"/>
      <c r="D11" s="141"/>
      <c r="E11" s="142">
        <f aca="true" t="shared" si="2" ref="E11:N11">SUBTOTAL(9,E15:E70)</f>
        <v>44955894</v>
      </c>
      <c r="F11" s="142">
        <f t="shared" si="2"/>
        <v>4252472</v>
      </c>
      <c r="G11" s="142">
        <f t="shared" si="2"/>
        <v>30477054</v>
      </c>
      <c r="H11" s="142">
        <f t="shared" si="2"/>
        <v>16144561</v>
      </c>
      <c r="I11" s="142">
        <f t="shared" si="2"/>
        <v>14332493</v>
      </c>
      <c r="J11" s="142">
        <f t="shared" si="2"/>
        <v>1919000</v>
      </c>
      <c r="K11" s="142">
        <f t="shared" si="2"/>
        <v>32396054</v>
      </c>
      <c r="L11" s="142">
        <f t="shared" si="2"/>
        <v>18063561</v>
      </c>
      <c r="M11" s="142">
        <f t="shared" si="2"/>
        <v>14332493</v>
      </c>
      <c r="N11" s="180">
        <f t="shared" si="2"/>
        <v>9656368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SUBTOTAL(9,E14:E33)</f>
        <v>30569113</v>
      </c>
      <c r="F12" s="96">
        <f t="shared" si="3"/>
        <v>2287621</v>
      </c>
      <c r="G12" s="96">
        <f t="shared" si="3"/>
        <v>24077054</v>
      </c>
      <c r="H12" s="96">
        <f t="shared" si="3"/>
        <v>9744561</v>
      </c>
      <c r="I12" s="96">
        <f t="shared" si="3"/>
        <v>14332493</v>
      </c>
      <c r="J12" s="96">
        <f t="shared" si="3"/>
        <v>1330000</v>
      </c>
      <c r="K12" s="95">
        <f t="shared" si="3"/>
        <v>25407054</v>
      </c>
      <c r="L12" s="96">
        <f t="shared" si="3"/>
        <v>11074561</v>
      </c>
      <c r="M12" s="96">
        <f t="shared" si="3"/>
        <v>14332493</v>
      </c>
      <c r="N12" s="102">
        <f t="shared" si="3"/>
        <v>3804438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SUBTOTAL(9,E14:E33)</f>
        <v>30569113</v>
      </c>
      <c r="F13" s="97">
        <f t="shared" si="4"/>
        <v>2287621</v>
      </c>
      <c r="G13" s="97">
        <f t="shared" si="4"/>
        <v>24077054</v>
      </c>
      <c r="H13" s="97">
        <f t="shared" si="4"/>
        <v>9744561</v>
      </c>
      <c r="I13" s="97">
        <f t="shared" si="4"/>
        <v>14332493</v>
      </c>
      <c r="J13" s="97">
        <f t="shared" si="4"/>
        <v>1330000</v>
      </c>
      <c r="K13" s="191">
        <f t="shared" si="4"/>
        <v>25407054</v>
      </c>
      <c r="L13" s="97">
        <f t="shared" si="4"/>
        <v>11074561</v>
      </c>
      <c r="M13" s="97">
        <f t="shared" si="4"/>
        <v>14332493</v>
      </c>
      <c r="N13" s="98">
        <f t="shared" si="4"/>
        <v>3804438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 aca="true" t="shared" si="5" ref="E14:N14">SUBTOTAL(9,E15:E22)</f>
        <v>4040500</v>
      </c>
      <c r="F14" s="154">
        <f t="shared" si="5"/>
        <v>255500</v>
      </c>
      <c r="G14" s="154">
        <f t="shared" si="5"/>
        <v>3785000</v>
      </c>
      <c r="H14" s="154">
        <f t="shared" si="5"/>
        <v>3785000</v>
      </c>
      <c r="I14" s="154">
        <f t="shared" si="5"/>
        <v>0</v>
      </c>
      <c r="J14" s="154">
        <f t="shared" si="5"/>
        <v>1050000</v>
      </c>
      <c r="K14" s="192">
        <f t="shared" si="5"/>
        <v>4835000</v>
      </c>
      <c r="L14" s="154">
        <f t="shared" si="5"/>
        <v>4835000</v>
      </c>
      <c r="M14" s="154">
        <f t="shared" si="5"/>
        <v>0</v>
      </c>
      <c r="N14" s="102">
        <f t="shared" si="5"/>
        <v>-200000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2">H15+I15</f>
        <v>2500000</v>
      </c>
      <c r="H15" s="100">
        <v>2500000</v>
      </c>
      <c r="I15" s="42">
        <v>0</v>
      </c>
      <c r="J15" s="130">
        <f aca="true" t="shared" si="7" ref="J15:J22">K15-G15</f>
        <v>0</v>
      </c>
      <c r="K15" s="193">
        <f aca="true" t="shared" si="8" ref="K15:K22">L15+M15</f>
        <v>2500000</v>
      </c>
      <c r="L15" s="100">
        <v>2500000</v>
      </c>
      <c r="M15" s="36">
        <v>0</v>
      </c>
      <c r="N15" s="156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0</v>
      </c>
      <c r="K16" s="193">
        <f t="shared" si="8"/>
        <v>545000</v>
      </c>
      <c r="L16" s="100">
        <v>545000</v>
      </c>
      <c r="M16" s="36">
        <v>0</v>
      </c>
      <c r="N16" s="131">
        <f>E16-F16-K16</f>
        <v>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6">
        <v>0</v>
      </c>
      <c r="N17" s="131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6">
        <v>0</v>
      </c>
      <c r="N18" s="131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193">
        <f t="shared" si="8"/>
        <v>220000</v>
      </c>
      <c r="L19" s="100">
        <v>220000</v>
      </c>
      <c r="M19" s="36">
        <v>0</v>
      </c>
      <c r="N19" s="131">
        <f>E19-F19-K19</f>
        <v>0</v>
      </c>
    </row>
    <row r="20" spans="1:14" s="157" customFormat="1" ht="33.75">
      <c r="A20" s="85">
        <v>6</v>
      </c>
      <c r="B20" s="37"/>
      <c r="C20" s="34" t="s">
        <v>123</v>
      </c>
      <c r="D20" s="35"/>
      <c r="E20" s="99"/>
      <c r="F20" s="140"/>
      <c r="G20" s="100">
        <f t="shared" si="6"/>
        <v>0</v>
      </c>
      <c r="H20" s="100">
        <v>0</v>
      </c>
      <c r="I20" s="36">
        <v>0</v>
      </c>
      <c r="J20" s="130">
        <f t="shared" si="7"/>
        <v>850000</v>
      </c>
      <c r="K20" s="193">
        <f t="shared" si="8"/>
        <v>850000</v>
      </c>
      <c r="L20" s="100">
        <v>850000</v>
      </c>
      <c r="M20" s="36">
        <v>0</v>
      </c>
      <c r="N20" s="131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6">
        <v>0</v>
      </c>
      <c r="N21" s="131">
        <f>E21-F21-K21</f>
        <v>0</v>
      </c>
    </row>
    <row r="22" spans="1:14" s="157" customFormat="1" ht="23.25" thickBot="1">
      <c r="A22" s="85">
        <v>8</v>
      </c>
      <c r="B22" s="37"/>
      <c r="C22" s="34" t="s">
        <v>73</v>
      </c>
      <c r="D22" s="35" t="s">
        <v>96</v>
      </c>
      <c r="E22" s="99">
        <v>300000</v>
      </c>
      <c r="F22" s="140">
        <v>0</v>
      </c>
      <c r="G22" s="100">
        <f t="shared" si="6"/>
        <v>300000</v>
      </c>
      <c r="H22" s="100">
        <v>300000</v>
      </c>
      <c r="I22" s="36">
        <v>0</v>
      </c>
      <c r="J22" s="130">
        <f t="shared" si="7"/>
        <v>200000</v>
      </c>
      <c r="K22" s="193">
        <f t="shared" si="8"/>
        <v>500000</v>
      </c>
      <c r="L22" s="100">
        <v>500000</v>
      </c>
      <c r="M22" s="36">
        <v>0</v>
      </c>
      <c r="N22" s="131">
        <f>E22-F22-K22</f>
        <v>-200000</v>
      </c>
    </row>
    <row r="23" spans="1:28" s="166" customFormat="1" ht="16.5" thickBot="1">
      <c r="A23" s="158"/>
      <c r="B23" s="159"/>
      <c r="C23" s="160" t="s">
        <v>21</v>
      </c>
      <c r="D23" s="161"/>
      <c r="E23" s="162">
        <f aca="true" t="shared" si="9" ref="E23:N23">SUBTOTAL(9,E24:E33)</f>
        <v>26528613</v>
      </c>
      <c r="F23" s="162">
        <f t="shared" si="9"/>
        <v>2032121</v>
      </c>
      <c r="G23" s="162">
        <f t="shared" si="9"/>
        <v>20292054</v>
      </c>
      <c r="H23" s="162">
        <f t="shared" si="9"/>
        <v>5959561</v>
      </c>
      <c r="I23" s="162">
        <f t="shared" si="9"/>
        <v>14332493</v>
      </c>
      <c r="J23" s="163">
        <f t="shared" si="9"/>
        <v>280000</v>
      </c>
      <c r="K23" s="194">
        <f t="shared" si="9"/>
        <v>20572054</v>
      </c>
      <c r="L23" s="162">
        <f t="shared" si="9"/>
        <v>6239561</v>
      </c>
      <c r="M23" s="162">
        <f t="shared" si="9"/>
        <v>14332493</v>
      </c>
      <c r="N23" s="164">
        <f t="shared" si="9"/>
        <v>4004438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</row>
    <row r="24" spans="1:14" s="170" customFormat="1" ht="33.75">
      <c r="A24" s="167">
        <v>9</v>
      </c>
      <c r="B24" s="168"/>
      <c r="C24" s="34" t="s">
        <v>43</v>
      </c>
      <c r="D24" s="35" t="s">
        <v>97</v>
      </c>
      <c r="E24" s="99">
        <v>25332613</v>
      </c>
      <c r="F24" s="140">
        <v>1924121</v>
      </c>
      <c r="G24" s="100">
        <f aca="true" t="shared" si="10" ref="G24:G33">H24+I24</f>
        <v>19204054</v>
      </c>
      <c r="H24" s="100">
        <v>4871561</v>
      </c>
      <c r="I24" s="36">
        <v>14332493</v>
      </c>
      <c r="J24" s="169">
        <f aca="true" t="shared" si="11" ref="J24:J33">K24-G24</f>
        <v>0</v>
      </c>
      <c r="K24" s="193">
        <f aca="true" t="shared" si="12" ref="K24:K33">L24+M24</f>
        <v>19204054</v>
      </c>
      <c r="L24" s="100">
        <v>4871561</v>
      </c>
      <c r="M24" s="36">
        <v>14332493</v>
      </c>
      <c r="N24" s="131">
        <f aca="true" t="shared" si="13" ref="N24:N29">E24-F24-K24</f>
        <v>4204438</v>
      </c>
    </row>
    <row r="25" spans="1:14" s="157" customFormat="1" ht="23.25" thickBot="1">
      <c r="A25" s="85">
        <v>10</v>
      </c>
      <c r="B25" s="38"/>
      <c r="C25" s="34" t="s">
        <v>75</v>
      </c>
      <c r="D25" s="35" t="s">
        <v>44</v>
      </c>
      <c r="E25" s="99">
        <v>78000</v>
      </c>
      <c r="F25" s="140">
        <v>8000</v>
      </c>
      <c r="G25" s="100">
        <f t="shared" si="10"/>
        <v>70000</v>
      </c>
      <c r="H25" s="100">
        <v>70000</v>
      </c>
      <c r="I25" s="36">
        <v>0</v>
      </c>
      <c r="J25" s="130">
        <f t="shared" si="11"/>
        <v>0</v>
      </c>
      <c r="K25" s="193">
        <f t="shared" si="12"/>
        <v>70000</v>
      </c>
      <c r="L25" s="100">
        <v>70000</v>
      </c>
      <c r="M25" s="36">
        <v>0</v>
      </c>
      <c r="N25" s="156">
        <f t="shared" si="13"/>
        <v>0</v>
      </c>
    </row>
    <row r="26" spans="1:14" s="157" customFormat="1" ht="22.5">
      <c r="A26" s="167">
        <v>11</v>
      </c>
      <c r="B26" s="39"/>
      <c r="C26" s="34" t="s">
        <v>76</v>
      </c>
      <c r="D26" s="35" t="s">
        <v>96</v>
      </c>
      <c r="E26" s="99">
        <v>250000</v>
      </c>
      <c r="F26" s="140">
        <v>0</v>
      </c>
      <c r="G26" s="100">
        <f t="shared" si="10"/>
        <v>250000</v>
      </c>
      <c r="H26" s="100">
        <v>250000</v>
      </c>
      <c r="I26" s="36">
        <v>0</v>
      </c>
      <c r="J26" s="171">
        <f t="shared" si="11"/>
        <v>0</v>
      </c>
      <c r="K26" s="193">
        <f t="shared" si="12"/>
        <v>250000</v>
      </c>
      <c r="L26" s="100">
        <v>250000</v>
      </c>
      <c r="M26" s="36">
        <v>0</v>
      </c>
      <c r="N26" s="131">
        <f t="shared" si="13"/>
        <v>0</v>
      </c>
    </row>
    <row r="27" spans="1:14" s="172" customFormat="1" ht="22.5">
      <c r="A27" s="93">
        <v>12</v>
      </c>
      <c r="B27" s="39"/>
      <c r="C27" s="34" t="s">
        <v>77</v>
      </c>
      <c r="D27" s="35" t="s">
        <v>44</v>
      </c>
      <c r="E27" s="99">
        <v>130000</v>
      </c>
      <c r="F27" s="140">
        <v>100000</v>
      </c>
      <c r="G27" s="100">
        <f t="shared" si="10"/>
        <v>30000</v>
      </c>
      <c r="H27" s="100">
        <v>30000</v>
      </c>
      <c r="I27" s="36">
        <v>0</v>
      </c>
      <c r="J27" s="130">
        <f t="shared" si="11"/>
        <v>100000</v>
      </c>
      <c r="K27" s="193">
        <f t="shared" si="12"/>
        <v>130000</v>
      </c>
      <c r="L27" s="100">
        <v>130000</v>
      </c>
      <c r="M27" s="36">
        <v>0</v>
      </c>
      <c r="N27" s="131">
        <f t="shared" si="13"/>
        <v>-100000</v>
      </c>
    </row>
    <row r="28" spans="1:14" s="157" customFormat="1" ht="33.75">
      <c r="A28" s="93">
        <v>13</v>
      </c>
      <c r="B28" s="39"/>
      <c r="C28" s="34" t="s">
        <v>78</v>
      </c>
      <c r="D28" s="35" t="s">
        <v>96</v>
      </c>
      <c r="E28" s="99">
        <v>130000</v>
      </c>
      <c r="F28" s="140">
        <v>0</v>
      </c>
      <c r="G28" s="100">
        <f t="shared" si="10"/>
        <v>130000</v>
      </c>
      <c r="H28" s="100">
        <v>130000</v>
      </c>
      <c r="I28" s="36">
        <v>0</v>
      </c>
      <c r="J28" s="130">
        <f t="shared" si="11"/>
        <v>100000</v>
      </c>
      <c r="K28" s="193">
        <f t="shared" si="12"/>
        <v>230000</v>
      </c>
      <c r="L28" s="100">
        <v>230000</v>
      </c>
      <c r="M28" s="36">
        <v>0</v>
      </c>
      <c r="N28" s="131">
        <f t="shared" si="13"/>
        <v>-100000</v>
      </c>
    </row>
    <row r="29" spans="1:14" s="157" customFormat="1" ht="45">
      <c r="A29" s="93">
        <v>14</v>
      </c>
      <c r="B29" s="39"/>
      <c r="C29" s="34" t="s">
        <v>115</v>
      </c>
      <c r="D29" s="35" t="s">
        <v>96</v>
      </c>
      <c r="E29" s="99">
        <v>140000</v>
      </c>
      <c r="F29" s="140">
        <v>0</v>
      </c>
      <c r="G29" s="100">
        <f t="shared" si="10"/>
        <v>140000</v>
      </c>
      <c r="H29" s="100">
        <v>140000</v>
      </c>
      <c r="I29" s="36">
        <v>0</v>
      </c>
      <c r="J29" s="130">
        <f t="shared" si="11"/>
        <v>0</v>
      </c>
      <c r="K29" s="193">
        <f t="shared" si="12"/>
        <v>140000</v>
      </c>
      <c r="L29" s="100">
        <v>140000</v>
      </c>
      <c r="M29" s="36">
        <v>0</v>
      </c>
      <c r="N29" s="131">
        <f t="shared" si="13"/>
        <v>0</v>
      </c>
    </row>
    <row r="30" spans="1:14" s="157" customFormat="1" ht="22.5">
      <c r="A30" s="93">
        <v>15</v>
      </c>
      <c r="B30" s="39"/>
      <c r="C30" s="34" t="s">
        <v>122</v>
      </c>
      <c r="D30" s="35"/>
      <c r="E30" s="99"/>
      <c r="F30" s="140"/>
      <c r="G30" s="100">
        <f t="shared" si="10"/>
        <v>0</v>
      </c>
      <c r="H30" s="100">
        <v>0</v>
      </c>
      <c r="I30" s="36">
        <v>0</v>
      </c>
      <c r="J30" s="130">
        <f t="shared" si="11"/>
        <v>80000</v>
      </c>
      <c r="K30" s="193">
        <f t="shared" si="12"/>
        <v>80000</v>
      </c>
      <c r="L30" s="100">
        <v>80000</v>
      </c>
      <c r="M30" s="36">
        <v>0</v>
      </c>
      <c r="N30" s="131"/>
    </row>
    <row r="31" spans="1:14" s="157" customFormat="1" ht="22.5">
      <c r="A31" s="93">
        <v>16</v>
      </c>
      <c r="B31" s="39"/>
      <c r="C31" s="34" t="s">
        <v>79</v>
      </c>
      <c r="D31" s="35" t="s">
        <v>96</v>
      </c>
      <c r="E31" s="99">
        <v>268000</v>
      </c>
      <c r="F31" s="140">
        <v>0</v>
      </c>
      <c r="G31" s="100">
        <f t="shared" si="10"/>
        <v>268000</v>
      </c>
      <c r="H31" s="100">
        <v>268000</v>
      </c>
      <c r="I31" s="36">
        <v>0</v>
      </c>
      <c r="J31" s="130">
        <f t="shared" si="11"/>
        <v>0</v>
      </c>
      <c r="K31" s="193">
        <f t="shared" si="12"/>
        <v>268000</v>
      </c>
      <c r="L31" s="100">
        <v>268000</v>
      </c>
      <c r="M31" s="36">
        <v>0</v>
      </c>
      <c r="N31" s="131">
        <f>E31-F31-K31</f>
        <v>0</v>
      </c>
    </row>
    <row r="32" spans="1:14" s="157" customFormat="1" ht="45">
      <c r="A32" s="93">
        <v>17</v>
      </c>
      <c r="B32" s="40"/>
      <c r="C32" s="34" t="s">
        <v>80</v>
      </c>
      <c r="D32" s="35" t="s">
        <v>96</v>
      </c>
      <c r="E32" s="99">
        <v>50000</v>
      </c>
      <c r="F32" s="140">
        <v>0</v>
      </c>
      <c r="G32" s="100">
        <f t="shared" si="10"/>
        <v>50000</v>
      </c>
      <c r="H32" s="100">
        <v>50000</v>
      </c>
      <c r="I32" s="36">
        <v>0</v>
      </c>
      <c r="J32" s="130">
        <f t="shared" si="11"/>
        <v>0</v>
      </c>
      <c r="K32" s="193">
        <f t="shared" si="12"/>
        <v>50000</v>
      </c>
      <c r="L32" s="100">
        <v>50000</v>
      </c>
      <c r="M32" s="36">
        <v>0</v>
      </c>
      <c r="N32" s="131">
        <f>E32-F32-K32</f>
        <v>0</v>
      </c>
    </row>
    <row r="33" spans="1:14" s="157" customFormat="1" ht="23.25" thickBot="1">
      <c r="A33" s="85">
        <v>18</v>
      </c>
      <c r="B33" s="41"/>
      <c r="C33" s="143" t="s">
        <v>81</v>
      </c>
      <c r="D33" s="35" t="s">
        <v>96</v>
      </c>
      <c r="E33" s="99">
        <v>150000</v>
      </c>
      <c r="F33" s="140">
        <v>0</v>
      </c>
      <c r="G33" s="100">
        <f t="shared" si="10"/>
        <v>150000</v>
      </c>
      <c r="H33" s="100">
        <v>150000</v>
      </c>
      <c r="I33" s="36">
        <v>0</v>
      </c>
      <c r="J33" s="130">
        <f t="shared" si="11"/>
        <v>0</v>
      </c>
      <c r="K33" s="193">
        <f t="shared" si="12"/>
        <v>150000</v>
      </c>
      <c r="L33" s="100">
        <v>150000</v>
      </c>
      <c r="M33" s="36">
        <v>0</v>
      </c>
      <c r="N33" s="131">
        <f>E33-F33-K33</f>
        <v>0</v>
      </c>
    </row>
    <row r="34" spans="1:14" s="60" customFormat="1" ht="29.25" customHeight="1" thickBot="1">
      <c r="A34" s="56"/>
      <c r="B34" s="68" t="s">
        <v>65</v>
      </c>
      <c r="C34" s="58" t="s">
        <v>2</v>
      </c>
      <c r="D34" s="59"/>
      <c r="E34" s="96">
        <f aca="true" t="shared" si="14" ref="E34:N34">SUBTOTAL(9,E36:E48)</f>
        <v>5644487</v>
      </c>
      <c r="F34" s="96">
        <f t="shared" si="14"/>
        <v>1449487</v>
      </c>
      <c r="G34" s="96">
        <f t="shared" si="14"/>
        <v>4195000</v>
      </c>
      <c r="H34" s="96">
        <f t="shared" si="14"/>
        <v>4195000</v>
      </c>
      <c r="I34" s="96">
        <f t="shared" si="14"/>
        <v>0</v>
      </c>
      <c r="J34" s="96">
        <f t="shared" si="14"/>
        <v>100000</v>
      </c>
      <c r="K34" s="95">
        <f t="shared" si="14"/>
        <v>4295000</v>
      </c>
      <c r="L34" s="96">
        <f t="shared" si="14"/>
        <v>4295000</v>
      </c>
      <c r="M34" s="96">
        <f t="shared" si="14"/>
        <v>0</v>
      </c>
      <c r="N34" s="102">
        <f t="shared" si="14"/>
        <v>0</v>
      </c>
    </row>
    <row r="35" spans="1:14" s="47" customFormat="1" ht="29.25" customHeight="1">
      <c r="A35" s="43"/>
      <c r="B35" s="44" t="s">
        <v>24</v>
      </c>
      <c r="C35" s="45" t="s">
        <v>45</v>
      </c>
      <c r="D35" s="46"/>
      <c r="E35" s="103">
        <f aca="true" t="shared" si="15" ref="E35:N35">SUBTOTAL(9,E36:E48)</f>
        <v>5644487</v>
      </c>
      <c r="F35" s="139">
        <f t="shared" si="15"/>
        <v>1449487</v>
      </c>
      <c r="G35" s="103">
        <f t="shared" si="15"/>
        <v>4195000</v>
      </c>
      <c r="H35" s="103">
        <f t="shared" si="15"/>
        <v>4195000</v>
      </c>
      <c r="I35" s="103">
        <f t="shared" si="15"/>
        <v>0</v>
      </c>
      <c r="J35" s="103">
        <f t="shared" si="15"/>
        <v>100000</v>
      </c>
      <c r="K35" s="104">
        <f t="shared" si="15"/>
        <v>4295000</v>
      </c>
      <c r="L35" s="103">
        <f t="shared" si="15"/>
        <v>4295000</v>
      </c>
      <c r="M35" s="103">
        <f t="shared" si="15"/>
        <v>0</v>
      </c>
      <c r="N35" s="105">
        <f t="shared" si="15"/>
        <v>0</v>
      </c>
    </row>
    <row r="36" spans="1:14" s="69" customFormat="1" ht="45">
      <c r="A36" s="84">
        <v>19</v>
      </c>
      <c r="B36" s="25"/>
      <c r="C36" s="30" t="s">
        <v>82</v>
      </c>
      <c r="D36" s="31" t="s">
        <v>98</v>
      </c>
      <c r="E36" s="106">
        <v>1525259</v>
      </c>
      <c r="F36" s="120">
        <v>1025259</v>
      </c>
      <c r="G36" s="108">
        <f aca="true" t="shared" si="16" ref="G36:G48">H36+I36</f>
        <v>500000</v>
      </c>
      <c r="H36" s="108">
        <v>500000</v>
      </c>
      <c r="I36" s="33">
        <v>0</v>
      </c>
      <c r="J36" s="130">
        <f aca="true" t="shared" si="17" ref="J36:J48">K36-G36</f>
        <v>0</v>
      </c>
      <c r="K36" s="109">
        <f aca="true" t="shared" si="18" ref="K36:K48">L36+M36</f>
        <v>500000</v>
      </c>
      <c r="L36" s="108">
        <v>500000</v>
      </c>
      <c r="M36" s="33">
        <v>0</v>
      </c>
      <c r="N36" s="131">
        <f aca="true" t="shared" si="19" ref="N36:N46">E36-F36-K36</f>
        <v>0</v>
      </c>
    </row>
    <row r="37" spans="1:14" s="69" customFormat="1" ht="33.75">
      <c r="A37" s="84">
        <v>20</v>
      </c>
      <c r="B37" s="23"/>
      <c r="C37" s="30" t="s">
        <v>83</v>
      </c>
      <c r="D37" s="31" t="s">
        <v>99</v>
      </c>
      <c r="E37" s="106">
        <v>1500000</v>
      </c>
      <c r="F37" s="120">
        <v>100000</v>
      </c>
      <c r="G37" s="108">
        <f t="shared" si="16"/>
        <v>1400000</v>
      </c>
      <c r="H37" s="108">
        <v>1400000</v>
      </c>
      <c r="I37" s="33">
        <v>0</v>
      </c>
      <c r="J37" s="130">
        <f t="shared" si="17"/>
        <v>0</v>
      </c>
      <c r="K37" s="109">
        <f t="shared" si="18"/>
        <v>1400000</v>
      </c>
      <c r="L37" s="108">
        <v>1400000</v>
      </c>
      <c r="M37" s="33">
        <v>0</v>
      </c>
      <c r="N37" s="131">
        <f t="shared" si="19"/>
        <v>0</v>
      </c>
    </row>
    <row r="38" spans="1:14" s="69" customFormat="1" ht="22.5">
      <c r="A38" s="84">
        <v>21</v>
      </c>
      <c r="B38" s="20"/>
      <c r="C38" s="30" t="s">
        <v>84</v>
      </c>
      <c r="D38" s="31" t="s">
        <v>98</v>
      </c>
      <c r="E38" s="106">
        <v>1097728</v>
      </c>
      <c r="F38" s="120">
        <v>262728</v>
      </c>
      <c r="G38" s="108">
        <f t="shared" si="16"/>
        <v>835000</v>
      </c>
      <c r="H38" s="108">
        <v>835000</v>
      </c>
      <c r="I38" s="33">
        <v>0</v>
      </c>
      <c r="J38" s="130">
        <f t="shared" si="17"/>
        <v>0</v>
      </c>
      <c r="K38" s="109">
        <f t="shared" si="18"/>
        <v>835000</v>
      </c>
      <c r="L38" s="108">
        <v>835000</v>
      </c>
      <c r="M38" s="33">
        <v>0</v>
      </c>
      <c r="N38" s="131">
        <f t="shared" si="19"/>
        <v>0</v>
      </c>
    </row>
    <row r="39" spans="1:14" s="69" customFormat="1" ht="33.75">
      <c r="A39" s="84">
        <v>22</v>
      </c>
      <c r="B39" s="24"/>
      <c r="C39" s="30" t="s">
        <v>116</v>
      </c>
      <c r="D39" s="31" t="s">
        <v>98</v>
      </c>
      <c r="E39" s="106">
        <v>561500</v>
      </c>
      <c r="F39" s="120">
        <v>31500</v>
      </c>
      <c r="G39" s="108">
        <f t="shared" si="16"/>
        <v>530000</v>
      </c>
      <c r="H39" s="108">
        <v>530000</v>
      </c>
      <c r="I39" s="33">
        <v>0</v>
      </c>
      <c r="J39" s="130">
        <f t="shared" si="17"/>
        <v>0</v>
      </c>
      <c r="K39" s="109">
        <f t="shared" si="18"/>
        <v>530000</v>
      </c>
      <c r="L39" s="108">
        <v>530000</v>
      </c>
      <c r="M39" s="33">
        <v>0</v>
      </c>
      <c r="N39" s="131">
        <f t="shared" si="19"/>
        <v>0</v>
      </c>
    </row>
    <row r="40" spans="1:14" s="69" customFormat="1" ht="33.75">
      <c r="A40" s="84">
        <v>23</v>
      </c>
      <c r="B40" s="24"/>
      <c r="C40" s="30" t="s">
        <v>85</v>
      </c>
      <c r="D40" s="31" t="s">
        <v>44</v>
      </c>
      <c r="E40" s="106">
        <v>50000</v>
      </c>
      <c r="F40" s="120">
        <v>30000</v>
      </c>
      <c r="G40" s="108">
        <f t="shared" si="16"/>
        <v>20000</v>
      </c>
      <c r="H40" s="108">
        <v>20000</v>
      </c>
      <c r="I40" s="33">
        <v>0</v>
      </c>
      <c r="J40" s="130">
        <f t="shared" si="17"/>
        <v>0</v>
      </c>
      <c r="K40" s="109">
        <f t="shared" si="18"/>
        <v>20000</v>
      </c>
      <c r="L40" s="108">
        <v>20000</v>
      </c>
      <c r="M40" s="33">
        <v>0</v>
      </c>
      <c r="N40" s="131">
        <f t="shared" si="19"/>
        <v>0</v>
      </c>
    </row>
    <row r="41" spans="1:14" s="69" customFormat="1" ht="33.75">
      <c r="A41" s="84">
        <v>24</v>
      </c>
      <c r="B41" s="24"/>
      <c r="C41" s="30" t="s">
        <v>86</v>
      </c>
      <c r="D41" s="31" t="s">
        <v>96</v>
      </c>
      <c r="E41" s="106">
        <v>40000</v>
      </c>
      <c r="F41" s="120">
        <v>0</v>
      </c>
      <c r="G41" s="108">
        <f t="shared" si="16"/>
        <v>40000</v>
      </c>
      <c r="H41" s="108">
        <v>40000</v>
      </c>
      <c r="I41" s="33">
        <v>0</v>
      </c>
      <c r="J41" s="130">
        <f t="shared" si="17"/>
        <v>0</v>
      </c>
      <c r="K41" s="109">
        <f t="shared" si="18"/>
        <v>40000</v>
      </c>
      <c r="L41" s="108">
        <v>40000</v>
      </c>
      <c r="M41" s="33">
        <v>0</v>
      </c>
      <c r="N41" s="131">
        <f t="shared" si="19"/>
        <v>0</v>
      </c>
    </row>
    <row r="42" spans="1:14" s="69" customFormat="1" ht="45">
      <c r="A42" s="84">
        <v>25</v>
      </c>
      <c r="B42" s="24"/>
      <c r="C42" s="30" t="s">
        <v>87</v>
      </c>
      <c r="D42" s="31" t="s">
        <v>74</v>
      </c>
      <c r="E42" s="106">
        <v>150000</v>
      </c>
      <c r="F42" s="120">
        <v>0</v>
      </c>
      <c r="G42" s="108">
        <f t="shared" si="16"/>
        <v>150000</v>
      </c>
      <c r="H42" s="108">
        <v>150000</v>
      </c>
      <c r="I42" s="33">
        <v>0</v>
      </c>
      <c r="J42" s="130">
        <f t="shared" si="17"/>
        <v>0</v>
      </c>
      <c r="K42" s="109">
        <f t="shared" si="18"/>
        <v>150000</v>
      </c>
      <c r="L42" s="108">
        <v>150000</v>
      </c>
      <c r="M42" s="33">
        <v>0</v>
      </c>
      <c r="N42" s="131">
        <f t="shared" si="19"/>
        <v>0</v>
      </c>
    </row>
    <row r="43" spans="1:14" s="69" customFormat="1" ht="45">
      <c r="A43" s="84">
        <v>26</v>
      </c>
      <c r="B43" s="24"/>
      <c r="C43" s="30" t="s">
        <v>88</v>
      </c>
      <c r="D43" s="31" t="s">
        <v>96</v>
      </c>
      <c r="E43" s="106">
        <v>150000</v>
      </c>
      <c r="F43" s="120">
        <v>0</v>
      </c>
      <c r="G43" s="108">
        <f t="shared" si="16"/>
        <v>150000</v>
      </c>
      <c r="H43" s="108">
        <v>150000</v>
      </c>
      <c r="I43" s="33">
        <v>0</v>
      </c>
      <c r="J43" s="130">
        <f t="shared" si="17"/>
        <v>0</v>
      </c>
      <c r="K43" s="109">
        <f t="shared" si="18"/>
        <v>150000</v>
      </c>
      <c r="L43" s="108">
        <v>150000</v>
      </c>
      <c r="M43" s="33">
        <v>0</v>
      </c>
      <c r="N43" s="131">
        <f t="shared" si="19"/>
        <v>0</v>
      </c>
    </row>
    <row r="44" spans="1:14" s="69" customFormat="1" ht="45">
      <c r="A44" s="84">
        <v>27</v>
      </c>
      <c r="B44" s="24"/>
      <c r="C44" s="30" t="s">
        <v>89</v>
      </c>
      <c r="D44" s="31" t="s">
        <v>96</v>
      </c>
      <c r="E44" s="106">
        <v>150000</v>
      </c>
      <c r="F44" s="120">
        <v>0</v>
      </c>
      <c r="G44" s="108">
        <f t="shared" si="16"/>
        <v>150000</v>
      </c>
      <c r="H44" s="108">
        <v>150000</v>
      </c>
      <c r="I44" s="33">
        <v>0</v>
      </c>
      <c r="J44" s="130">
        <f t="shared" si="17"/>
        <v>0</v>
      </c>
      <c r="K44" s="109">
        <f t="shared" si="18"/>
        <v>150000</v>
      </c>
      <c r="L44" s="108">
        <v>150000</v>
      </c>
      <c r="M44" s="33">
        <v>0</v>
      </c>
      <c r="N44" s="131">
        <f t="shared" si="19"/>
        <v>0</v>
      </c>
    </row>
    <row r="45" spans="1:14" s="174" customFormat="1" ht="33.75">
      <c r="A45" s="84">
        <v>28</v>
      </c>
      <c r="B45" s="173"/>
      <c r="C45" s="30" t="s">
        <v>90</v>
      </c>
      <c r="D45" s="31" t="s">
        <v>96</v>
      </c>
      <c r="E45" s="106">
        <v>120000</v>
      </c>
      <c r="F45" s="120">
        <v>0</v>
      </c>
      <c r="G45" s="108">
        <f t="shared" si="16"/>
        <v>120000</v>
      </c>
      <c r="H45" s="108">
        <v>120000</v>
      </c>
      <c r="I45" s="33">
        <v>0</v>
      </c>
      <c r="J45" s="130">
        <f t="shared" si="17"/>
        <v>0</v>
      </c>
      <c r="K45" s="109">
        <f t="shared" si="18"/>
        <v>120000</v>
      </c>
      <c r="L45" s="108">
        <v>120000</v>
      </c>
      <c r="M45" s="33">
        <v>0</v>
      </c>
      <c r="N45" s="131">
        <f t="shared" si="19"/>
        <v>0</v>
      </c>
    </row>
    <row r="46" spans="1:14" s="6" customFormat="1" ht="22.5">
      <c r="A46" s="84">
        <v>29</v>
      </c>
      <c r="B46" s="24"/>
      <c r="C46" s="144" t="s">
        <v>111</v>
      </c>
      <c r="D46" s="31" t="s">
        <v>96</v>
      </c>
      <c r="E46" s="106">
        <v>100000</v>
      </c>
      <c r="F46" s="120">
        <v>0</v>
      </c>
      <c r="G46" s="108">
        <f t="shared" si="16"/>
        <v>100000</v>
      </c>
      <c r="H46" s="108">
        <v>100000</v>
      </c>
      <c r="I46" s="33">
        <v>0</v>
      </c>
      <c r="J46" s="130">
        <f t="shared" si="17"/>
        <v>0</v>
      </c>
      <c r="K46" s="109">
        <f t="shared" si="18"/>
        <v>100000</v>
      </c>
      <c r="L46" s="108">
        <v>100000</v>
      </c>
      <c r="M46" s="33">
        <v>0</v>
      </c>
      <c r="N46" s="101">
        <f t="shared" si="19"/>
        <v>0</v>
      </c>
    </row>
    <row r="47" spans="1:14" s="6" customFormat="1" ht="33.75">
      <c r="A47" s="84">
        <v>30</v>
      </c>
      <c r="B47" s="24"/>
      <c r="C47" s="144" t="s">
        <v>124</v>
      </c>
      <c r="D47" s="31"/>
      <c r="E47" s="106"/>
      <c r="F47" s="120"/>
      <c r="G47" s="108">
        <f t="shared" si="16"/>
        <v>0</v>
      </c>
      <c r="H47" s="108">
        <v>0</v>
      </c>
      <c r="I47" s="33">
        <v>0</v>
      </c>
      <c r="J47" s="130">
        <f t="shared" si="17"/>
        <v>100000</v>
      </c>
      <c r="K47" s="109">
        <f t="shared" si="18"/>
        <v>100000</v>
      </c>
      <c r="L47" s="108">
        <v>100000</v>
      </c>
      <c r="M47" s="33">
        <v>0</v>
      </c>
      <c r="N47" s="101"/>
    </row>
    <row r="48" spans="1:14" s="6" customFormat="1" ht="23.25" thickBot="1">
      <c r="A48" s="84">
        <v>31</v>
      </c>
      <c r="B48" s="24"/>
      <c r="C48" s="144" t="s">
        <v>91</v>
      </c>
      <c r="D48" s="31" t="s">
        <v>96</v>
      </c>
      <c r="E48" s="106">
        <v>200000</v>
      </c>
      <c r="F48" s="120">
        <v>0</v>
      </c>
      <c r="G48" s="108">
        <f t="shared" si="16"/>
        <v>200000</v>
      </c>
      <c r="H48" s="108">
        <v>200000</v>
      </c>
      <c r="I48" s="190">
        <v>0</v>
      </c>
      <c r="J48" s="130">
        <f t="shared" si="17"/>
        <v>0</v>
      </c>
      <c r="K48" s="109">
        <f t="shared" si="18"/>
        <v>200000</v>
      </c>
      <c r="L48" s="108">
        <v>200000</v>
      </c>
      <c r="M48" s="33">
        <v>0</v>
      </c>
      <c r="N48" s="101">
        <f>E48-F48-K48</f>
        <v>0</v>
      </c>
    </row>
    <row r="49" spans="1:14" s="60" customFormat="1" ht="27.75" customHeight="1" thickBot="1">
      <c r="A49" s="81"/>
      <c r="B49" s="57" t="s">
        <v>66</v>
      </c>
      <c r="C49" s="58" t="s">
        <v>6</v>
      </c>
      <c r="D49" s="59"/>
      <c r="E49" s="96">
        <f aca="true" t="shared" si="20" ref="E49:N49">SUBTOTAL(9,E51)</f>
        <v>2551464</v>
      </c>
      <c r="F49" s="96">
        <f t="shared" si="20"/>
        <v>151464</v>
      </c>
      <c r="G49" s="96">
        <f t="shared" si="20"/>
        <v>1000000</v>
      </c>
      <c r="H49" s="96">
        <f t="shared" si="20"/>
        <v>1000000</v>
      </c>
      <c r="I49" s="96">
        <f t="shared" si="20"/>
        <v>0</v>
      </c>
      <c r="J49" s="96">
        <f t="shared" si="20"/>
        <v>0</v>
      </c>
      <c r="K49" s="95">
        <f t="shared" si="20"/>
        <v>1000000</v>
      </c>
      <c r="L49" s="96">
        <f t="shared" si="20"/>
        <v>1000000</v>
      </c>
      <c r="M49" s="96">
        <f t="shared" si="20"/>
        <v>0</v>
      </c>
      <c r="N49" s="96">
        <f t="shared" si="20"/>
        <v>1400000</v>
      </c>
    </row>
    <row r="50" spans="1:14" s="47" customFormat="1" ht="29.25" customHeight="1">
      <c r="A50" s="82"/>
      <c r="B50" s="44" t="s">
        <v>25</v>
      </c>
      <c r="C50" s="45" t="s">
        <v>26</v>
      </c>
      <c r="D50" s="46"/>
      <c r="E50" s="110">
        <f aca="true" t="shared" si="21" ref="E50:N50">SUBTOTAL(9,E51)</f>
        <v>2551464</v>
      </c>
      <c r="F50" s="110">
        <f t="shared" si="21"/>
        <v>151464</v>
      </c>
      <c r="G50" s="103">
        <f t="shared" si="21"/>
        <v>1000000</v>
      </c>
      <c r="H50" s="103">
        <f t="shared" si="21"/>
        <v>1000000</v>
      </c>
      <c r="I50" s="103">
        <f t="shared" si="21"/>
        <v>0</v>
      </c>
      <c r="J50" s="103">
        <f t="shared" si="21"/>
        <v>0</v>
      </c>
      <c r="K50" s="104">
        <f t="shared" si="21"/>
        <v>1000000</v>
      </c>
      <c r="L50" s="103">
        <f t="shared" si="21"/>
        <v>1000000</v>
      </c>
      <c r="M50" s="103">
        <f t="shared" si="21"/>
        <v>0</v>
      </c>
      <c r="N50" s="110">
        <f t="shared" si="21"/>
        <v>1400000</v>
      </c>
    </row>
    <row r="51" spans="1:14" s="7" customFormat="1" ht="34.5" thickBot="1">
      <c r="A51" s="216">
        <v>32</v>
      </c>
      <c r="B51" s="22"/>
      <c r="C51" s="203" t="s">
        <v>46</v>
      </c>
      <c r="D51" s="204" t="s">
        <v>97</v>
      </c>
      <c r="E51" s="207">
        <v>2551464</v>
      </c>
      <c r="F51" s="217">
        <v>151464</v>
      </c>
      <c r="G51" s="207">
        <f>H51+I51</f>
        <v>1000000</v>
      </c>
      <c r="H51" s="207">
        <v>1000000</v>
      </c>
      <c r="I51" s="148">
        <v>0</v>
      </c>
      <c r="J51" s="198">
        <f>K51-G51</f>
        <v>0</v>
      </c>
      <c r="K51" s="209">
        <f>L51+M51</f>
        <v>1000000</v>
      </c>
      <c r="L51" s="207">
        <v>1000000</v>
      </c>
      <c r="M51" s="148">
        <v>0</v>
      </c>
      <c r="N51" s="112">
        <f>E51-(F51+G51)</f>
        <v>1400000</v>
      </c>
    </row>
    <row r="52" spans="1:14" s="66" customFormat="1" ht="27.75" customHeight="1" thickBot="1">
      <c r="A52" s="83"/>
      <c r="B52" s="57" t="s">
        <v>67</v>
      </c>
      <c r="C52" s="58" t="s">
        <v>3</v>
      </c>
      <c r="D52" s="59"/>
      <c r="E52" s="96">
        <f aca="true" t="shared" si="22" ref="E52:N52">SUBTOTAL(9,E54:E60)</f>
        <v>5685830</v>
      </c>
      <c r="F52" s="96">
        <f t="shared" si="22"/>
        <v>288900</v>
      </c>
      <c r="G52" s="96">
        <f t="shared" si="22"/>
        <v>775000</v>
      </c>
      <c r="H52" s="96">
        <f t="shared" si="22"/>
        <v>775000</v>
      </c>
      <c r="I52" s="96">
        <f t="shared" si="22"/>
        <v>0</v>
      </c>
      <c r="J52" s="96">
        <f t="shared" si="22"/>
        <v>170000</v>
      </c>
      <c r="K52" s="95">
        <f t="shared" si="22"/>
        <v>945000</v>
      </c>
      <c r="L52" s="96">
        <f t="shared" si="22"/>
        <v>945000</v>
      </c>
      <c r="M52" s="102">
        <f t="shared" si="22"/>
        <v>0</v>
      </c>
      <c r="N52" s="215">
        <f t="shared" si="22"/>
        <v>4451930</v>
      </c>
    </row>
    <row r="53" spans="1:14" s="47" customFormat="1" ht="29.25" customHeight="1">
      <c r="A53" s="82"/>
      <c r="B53" s="44" t="s">
        <v>27</v>
      </c>
      <c r="C53" s="45" t="s">
        <v>28</v>
      </c>
      <c r="D53" s="46"/>
      <c r="E53" s="110">
        <f aca="true" t="shared" si="23" ref="E53:N53">SUBTOTAL(9,E54:E58)</f>
        <v>5636080</v>
      </c>
      <c r="F53" s="110">
        <f t="shared" si="23"/>
        <v>288900</v>
      </c>
      <c r="G53" s="103">
        <f t="shared" si="23"/>
        <v>725250</v>
      </c>
      <c r="H53" s="103">
        <f t="shared" si="23"/>
        <v>725250</v>
      </c>
      <c r="I53" s="103">
        <f t="shared" si="23"/>
        <v>0</v>
      </c>
      <c r="J53" s="103">
        <f t="shared" si="23"/>
        <v>170000</v>
      </c>
      <c r="K53" s="104">
        <f t="shared" si="23"/>
        <v>895250</v>
      </c>
      <c r="L53" s="103">
        <f t="shared" si="23"/>
        <v>895250</v>
      </c>
      <c r="M53" s="103">
        <f t="shared" si="23"/>
        <v>0</v>
      </c>
      <c r="N53" s="111">
        <f t="shared" si="23"/>
        <v>4451930</v>
      </c>
    </row>
    <row r="54" spans="1:14" s="69" customFormat="1" ht="90">
      <c r="A54" s="84">
        <v>33</v>
      </c>
      <c r="B54" s="20"/>
      <c r="C54" s="30" t="s">
        <v>128</v>
      </c>
      <c r="D54" s="31" t="s">
        <v>100</v>
      </c>
      <c r="E54" s="106">
        <v>4726080</v>
      </c>
      <c r="F54" s="177">
        <v>88900</v>
      </c>
      <c r="G54" s="108">
        <f>H54+I54</f>
        <v>15250</v>
      </c>
      <c r="H54" s="108">
        <v>15250</v>
      </c>
      <c r="I54" s="33">
        <v>0</v>
      </c>
      <c r="J54" s="115">
        <f>K54-G54</f>
        <v>0</v>
      </c>
      <c r="K54" s="109">
        <f>L54+M54</f>
        <v>15250</v>
      </c>
      <c r="L54" s="108">
        <v>15250</v>
      </c>
      <c r="M54" s="33">
        <v>0</v>
      </c>
      <c r="N54" s="119">
        <f>E54-F54-K54</f>
        <v>4621930</v>
      </c>
    </row>
    <row r="55" spans="1:14" s="6" customFormat="1" ht="22.5">
      <c r="A55" s="84">
        <v>34</v>
      </c>
      <c r="B55" s="20"/>
      <c r="C55" s="30" t="s">
        <v>93</v>
      </c>
      <c r="D55" s="31" t="s">
        <v>96</v>
      </c>
      <c r="E55" s="106">
        <v>500000</v>
      </c>
      <c r="F55" s="136">
        <v>0</v>
      </c>
      <c r="G55" s="108">
        <f>H55+I55</f>
        <v>500000</v>
      </c>
      <c r="H55" s="108">
        <v>500000</v>
      </c>
      <c r="I55" s="33">
        <v>0</v>
      </c>
      <c r="J55" s="115">
        <f>K55-G55</f>
        <v>0</v>
      </c>
      <c r="K55" s="109">
        <f>L55+M55</f>
        <v>500000</v>
      </c>
      <c r="L55" s="108">
        <v>500000</v>
      </c>
      <c r="M55" s="33">
        <v>0</v>
      </c>
      <c r="N55" s="119">
        <f>E55-F55-K55</f>
        <v>0</v>
      </c>
    </row>
    <row r="56" spans="1:14" s="6" customFormat="1" ht="33.75">
      <c r="A56" s="84">
        <v>35</v>
      </c>
      <c r="B56" s="20"/>
      <c r="C56" s="30" t="s">
        <v>48</v>
      </c>
      <c r="D56" s="31" t="s">
        <v>96</v>
      </c>
      <c r="E56" s="106">
        <v>50000</v>
      </c>
      <c r="F56" s="176">
        <v>0</v>
      </c>
      <c r="G56" s="108">
        <f>H56+I56</f>
        <v>50000</v>
      </c>
      <c r="H56" s="108">
        <v>50000</v>
      </c>
      <c r="I56" s="33">
        <v>0</v>
      </c>
      <c r="J56" s="115">
        <f>K56-G56</f>
        <v>0</v>
      </c>
      <c r="K56" s="109">
        <f>L56+M56</f>
        <v>50000</v>
      </c>
      <c r="L56" s="108">
        <v>50000</v>
      </c>
      <c r="M56" s="33"/>
      <c r="N56" s="119">
        <f>E56-F56-K56</f>
        <v>0</v>
      </c>
    </row>
    <row r="57" spans="1:14" s="6" customFormat="1" ht="56.25">
      <c r="A57" s="84">
        <v>36</v>
      </c>
      <c r="B57" s="20"/>
      <c r="C57" s="30" t="s">
        <v>49</v>
      </c>
      <c r="D57" s="31" t="s">
        <v>101</v>
      </c>
      <c r="E57" s="106">
        <v>230000</v>
      </c>
      <c r="F57" s="176">
        <v>100000</v>
      </c>
      <c r="G57" s="108">
        <f>H57+I57</f>
        <v>130000</v>
      </c>
      <c r="H57" s="108">
        <v>130000</v>
      </c>
      <c r="I57" s="33">
        <v>0</v>
      </c>
      <c r="J57" s="115">
        <f>K57-G57</f>
        <v>0</v>
      </c>
      <c r="K57" s="109">
        <f>L57+M57</f>
        <v>130000</v>
      </c>
      <c r="L57" s="108">
        <v>130000</v>
      </c>
      <c r="M57" s="33">
        <v>0</v>
      </c>
      <c r="N57" s="119">
        <f>E57-F57-K57</f>
        <v>0</v>
      </c>
    </row>
    <row r="58" spans="1:14" s="69" customFormat="1" ht="23.25" thickBot="1">
      <c r="A58" s="216">
        <v>37</v>
      </c>
      <c r="B58" s="22"/>
      <c r="C58" s="149" t="s">
        <v>50</v>
      </c>
      <c r="D58" s="204" t="s">
        <v>44</v>
      </c>
      <c r="E58" s="205">
        <v>130000</v>
      </c>
      <c r="F58" s="218">
        <v>100000</v>
      </c>
      <c r="G58" s="207">
        <f>H58+I58</f>
        <v>30000</v>
      </c>
      <c r="H58" s="207">
        <v>30000</v>
      </c>
      <c r="I58" s="148">
        <v>0</v>
      </c>
      <c r="J58" s="219">
        <f>K58-G58</f>
        <v>170000</v>
      </c>
      <c r="K58" s="209">
        <f>L58+M58</f>
        <v>200000</v>
      </c>
      <c r="L58" s="207">
        <v>200000</v>
      </c>
      <c r="M58" s="148"/>
      <c r="N58" s="119">
        <f>E58-F58-K58</f>
        <v>-170000</v>
      </c>
    </row>
    <row r="59" spans="1:14" s="47" customFormat="1" ht="29.25" customHeight="1">
      <c r="A59" s="220"/>
      <c r="B59" s="53" t="s">
        <v>39</v>
      </c>
      <c r="C59" s="54" t="s">
        <v>40</v>
      </c>
      <c r="D59" s="55"/>
      <c r="E59" s="221">
        <f aca="true" t="shared" si="24" ref="E59:N59">SUBTOTAL(9,E60)</f>
        <v>49750</v>
      </c>
      <c r="F59" s="221">
        <f t="shared" si="24"/>
        <v>0</v>
      </c>
      <c r="G59" s="125">
        <f t="shared" si="24"/>
        <v>49750</v>
      </c>
      <c r="H59" s="125">
        <f t="shared" si="24"/>
        <v>49750</v>
      </c>
      <c r="I59" s="125">
        <f t="shared" si="24"/>
        <v>0</v>
      </c>
      <c r="J59" s="125">
        <f t="shared" si="24"/>
        <v>0</v>
      </c>
      <c r="K59" s="126">
        <f t="shared" si="24"/>
        <v>49750</v>
      </c>
      <c r="L59" s="125">
        <f t="shared" si="24"/>
        <v>49750</v>
      </c>
      <c r="M59" s="125">
        <f t="shared" si="24"/>
        <v>0</v>
      </c>
      <c r="N59" s="116">
        <f t="shared" si="24"/>
        <v>0</v>
      </c>
    </row>
    <row r="60" spans="1:14" s="69" customFormat="1" ht="34.5" thickBot="1">
      <c r="A60" s="182">
        <v>38</v>
      </c>
      <c r="B60" s="21"/>
      <c r="C60" s="30" t="s">
        <v>51</v>
      </c>
      <c r="D60" s="31" t="s">
        <v>96</v>
      </c>
      <c r="E60" s="107">
        <v>49750</v>
      </c>
      <c r="F60" s="108">
        <v>0</v>
      </c>
      <c r="G60" s="108">
        <f>H60+I60</f>
        <v>49750</v>
      </c>
      <c r="H60" s="32">
        <v>49750</v>
      </c>
      <c r="I60" s="117">
        <v>0</v>
      </c>
      <c r="J60" s="118">
        <f>K60-G60</f>
        <v>0</v>
      </c>
      <c r="K60" s="109">
        <f>L60+M60</f>
        <v>49750</v>
      </c>
      <c r="L60" s="108">
        <v>49750</v>
      </c>
      <c r="M60" s="33">
        <v>0</v>
      </c>
      <c r="N60" s="119">
        <f>E60-F60-K60</f>
        <v>0</v>
      </c>
    </row>
    <row r="61" spans="1:14" s="16" customFormat="1" ht="33" customHeight="1" thickBot="1">
      <c r="A61" s="83"/>
      <c r="B61" s="57" t="s">
        <v>68</v>
      </c>
      <c r="C61" s="58" t="s">
        <v>4</v>
      </c>
      <c r="D61" s="59"/>
      <c r="E61" s="96">
        <f aca="true" t="shared" si="25" ref="E61:N61">SUBTOTAL(9,E63:E65)</f>
        <v>230000</v>
      </c>
      <c r="F61" s="96">
        <f t="shared" si="25"/>
        <v>0</v>
      </c>
      <c r="G61" s="96">
        <f t="shared" si="25"/>
        <v>230000</v>
      </c>
      <c r="H61" s="96">
        <f t="shared" si="25"/>
        <v>230000</v>
      </c>
      <c r="I61" s="96">
        <f t="shared" si="25"/>
        <v>0</v>
      </c>
      <c r="J61" s="96">
        <f t="shared" si="25"/>
        <v>0</v>
      </c>
      <c r="K61" s="95">
        <f t="shared" si="25"/>
        <v>230000</v>
      </c>
      <c r="L61" s="96">
        <f t="shared" si="25"/>
        <v>230000</v>
      </c>
      <c r="M61" s="96">
        <f t="shared" si="25"/>
        <v>0</v>
      </c>
      <c r="N61" s="102">
        <f t="shared" si="25"/>
        <v>0</v>
      </c>
    </row>
    <row r="62" spans="1:14" s="47" customFormat="1" ht="29.25" customHeight="1">
      <c r="A62" s="82"/>
      <c r="B62" s="44" t="s">
        <v>31</v>
      </c>
      <c r="C62" s="45" t="s">
        <v>32</v>
      </c>
      <c r="D62" s="46"/>
      <c r="E62" s="103">
        <f aca="true" t="shared" si="26" ref="E62:N62">SUBTOTAL(9,E63:E65)</f>
        <v>230000</v>
      </c>
      <c r="F62" s="103">
        <f t="shared" si="26"/>
        <v>0</v>
      </c>
      <c r="G62" s="103">
        <f t="shared" si="26"/>
        <v>230000</v>
      </c>
      <c r="H62" s="103">
        <f t="shared" si="26"/>
        <v>230000</v>
      </c>
      <c r="I62" s="103">
        <f t="shared" si="26"/>
        <v>0</v>
      </c>
      <c r="J62" s="103">
        <f t="shared" si="26"/>
        <v>0</v>
      </c>
      <c r="K62" s="104">
        <f t="shared" si="26"/>
        <v>230000</v>
      </c>
      <c r="L62" s="103">
        <f t="shared" si="26"/>
        <v>230000</v>
      </c>
      <c r="M62" s="103">
        <f t="shared" si="26"/>
        <v>0</v>
      </c>
      <c r="N62" s="105">
        <f t="shared" si="26"/>
        <v>0</v>
      </c>
    </row>
    <row r="63" spans="1:14" s="62" customFormat="1" ht="22.5">
      <c r="A63" s="84">
        <v>39</v>
      </c>
      <c r="B63" s="20"/>
      <c r="C63" s="30" t="s">
        <v>95</v>
      </c>
      <c r="D63" s="31" t="s">
        <v>96</v>
      </c>
      <c r="E63" s="120">
        <v>80000</v>
      </c>
      <c r="F63" s="121">
        <v>0</v>
      </c>
      <c r="G63" s="108">
        <f>H63+I63</f>
        <v>80000</v>
      </c>
      <c r="H63" s="108">
        <v>80000</v>
      </c>
      <c r="I63" s="33">
        <v>0</v>
      </c>
      <c r="J63" s="122">
        <f>K63-G63</f>
        <v>0</v>
      </c>
      <c r="K63" s="109">
        <f>L63+M63</f>
        <v>80000</v>
      </c>
      <c r="L63" s="108">
        <v>80000</v>
      </c>
      <c r="M63" s="33">
        <v>0</v>
      </c>
      <c r="N63" s="119">
        <f>E63-(F63+G63)</f>
        <v>0</v>
      </c>
    </row>
    <row r="64" spans="1:14" s="62" customFormat="1" ht="22.5">
      <c r="A64" s="182">
        <v>40</v>
      </c>
      <c r="B64" s="21"/>
      <c r="C64" s="30" t="s">
        <v>94</v>
      </c>
      <c r="D64" s="31" t="s">
        <v>96</v>
      </c>
      <c r="E64" s="120">
        <v>50000</v>
      </c>
      <c r="F64" s="123">
        <v>0</v>
      </c>
      <c r="G64" s="108">
        <f>H64+I64</f>
        <v>50000</v>
      </c>
      <c r="H64" s="108">
        <v>50000</v>
      </c>
      <c r="I64" s="148">
        <v>0</v>
      </c>
      <c r="J64" s="122">
        <f>K64-G64</f>
        <v>0</v>
      </c>
      <c r="K64" s="109">
        <f>L64+M64</f>
        <v>50000</v>
      </c>
      <c r="L64" s="108">
        <v>50000</v>
      </c>
      <c r="M64" s="33"/>
      <c r="N64" s="119">
        <f>E64-(F64+G64)</f>
        <v>0</v>
      </c>
    </row>
    <row r="65" spans="1:14" s="62" customFormat="1" ht="23.25" thickBot="1">
      <c r="A65" s="188">
        <v>41</v>
      </c>
      <c r="B65" s="189"/>
      <c r="C65" s="30" t="s">
        <v>52</v>
      </c>
      <c r="D65" s="31" t="s">
        <v>96</v>
      </c>
      <c r="E65" s="120">
        <v>100000</v>
      </c>
      <c r="F65" s="123">
        <v>0</v>
      </c>
      <c r="G65" s="108">
        <f>H65+I65</f>
        <v>100000</v>
      </c>
      <c r="H65" s="108">
        <v>100000</v>
      </c>
      <c r="I65" s="50">
        <v>0</v>
      </c>
      <c r="J65" s="124">
        <f>K65-G65</f>
        <v>0</v>
      </c>
      <c r="K65" s="109">
        <f>L65+M65</f>
        <v>100000</v>
      </c>
      <c r="L65" s="108">
        <v>100000</v>
      </c>
      <c r="M65" s="33">
        <v>0</v>
      </c>
      <c r="N65" s="119">
        <f>E65-(F65+G65)</f>
        <v>0</v>
      </c>
    </row>
    <row r="66" spans="1:14" s="16" customFormat="1" ht="33" customHeight="1" thickBot="1">
      <c r="A66" s="83"/>
      <c r="B66" s="57" t="s">
        <v>55</v>
      </c>
      <c r="C66" s="57" t="s">
        <v>58</v>
      </c>
      <c r="D66" s="59"/>
      <c r="E66" s="96">
        <f aca="true" t="shared" si="27" ref="E66:N66">SUBTOTAL(9,E68:E70)</f>
        <v>275000</v>
      </c>
      <c r="F66" s="96">
        <f t="shared" si="27"/>
        <v>75000</v>
      </c>
      <c r="G66" s="96">
        <f t="shared" si="27"/>
        <v>200000</v>
      </c>
      <c r="H66" s="96">
        <f t="shared" si="27"/>
        <v>200000</v>
      </c>
      <c r="I66" s="96">
        <f t="shared" si="27"/>
        <v>0</v>
      </c>
      <c r="J66" s="96">
        <f t="shared" si="27"/>
        <v>319000</v>
      </c>
      <c r="K66" s="95">
        <f t="shared" si="27"/>
        <v>519000</v>
      </c>
      <c r="L66" s="96">
        <f t="shared" si="27"/>
        <v>519000</v>
      </c>
      <c r="M66" s="96">
        <f t="shared" si="27"/>
        <v>0</v>
      </c>
      <c r="N66" s="102">
        <f t="shared" si="27"/>
        <v>0</v>
      </c>
    </row>
    <row r="67" spans="1:14" s="47" customFormat="1" ht="67.5" customHeight="1">
      <c r="A67" s="82"/>
      <c r="B67" s="44" t="s">
        <v>56</v>
      </c>
      <c r="C67" s="45" t="s">
        <v>57</v>
      </c>
      <c r="D67" s="46"/>
      <c r="E67" s="103">
        <f aca="true" t="shared" si="28" ref="E67:N67">SUBTOTAL(9,E68:E70)</f>
        <v>275000</v>
      </c>
      <c r="F67" s="103">
        <f t="shared" si="28"/>
        <v>75000</v>
      </c>
      <c r="G67" s="103">
        <f t="shared" si="28"/>
        <v>200000</v>
      </c>
      <c r="H67" s="103">
        <f t="shared" si="28"/>
        <v>200000</v>
      </c>
      <c r="I67" s="103">
        <f t="shared" si="28"/>
        <v>0</v>
      </c>
      <c r="J67" s="103">
        <f t="shared" si="28"/>
        <v>319000</v>
      </c>
      <c r="K67" s="104">
        <f t="shared" si="28"/>
        <v>519000</v>
      </c>
      <c r="L67" s="103">
        <f t="shared" si="28"/>
        <v>519000</v>
      </c>
      <c r="M67" s="103">
        <f t="shared" si="28"/>
        <v>0</v>
      </c>
      <c r="N67" s="105">
        <f t="shared" si="28"/>
        <v>0</v>
      </c>
    </row>
    <row r="68" spans="1:14" s="6" customFormat="1" ht="39" customHeight="1">
      <c r="A68" s="84">
        <v>42</v>
      </c>
      <c r="B68" s="20"/>
      <c r="C68" s="30" t="s">
        <v>53</v>
      </c>
      <c r="D68" s="31" t="s">
        <v>96</v>
      </c>
      <c r="E68" s="106">
        <v>50000</v>
      </c>
      <c r="F68" s="136">
        <v>0</v>
      </c>
      <c r="G68" s="108">
        <f>H68+I68</f>
        <v>50000</v>
      </c>
      <c r="H68" s="108">
        <v>50000</v>
      </c>
      <c r="I68" s="33">
        <v>0</v>
      </c>
      <c r="J68" s="115">
        <f>K68-G68</f>
        <v>0</v>
      </c>
      <c r="K68" s="109">
        <f>L68+M68</f>
        <v>50000</v>
      </c>
      <c r="L68" s="108">
        <v>50000</v>
      </c>
      <c r="M68" s="33">
        <v>0</v>
      </c>
      <c r="N68" s="119">
        <f>E68-F68-K68</f>
        <v>0</v>
      </c>
    </row>
    <row r="69" spans="1:14" s="7" customFormat="1" ht="22.5">
      <c r="A69" s="84">
        <v>43</v>
      </c>
      <c r="B69" s="20"/>
      <c r="C69" s="144" t="s">
        <v>92</v>
      </c>
      <c r="D69" s="31" t="s">
        <v>44</v>
      </c>
      <c r="E69" s="108">
        <v>175000</v>
      </c>
      <c r="F69" s="120">
        <v>75000</v>
      </c>
      <c r="G69" s="108">
        <f>H69+I69</f>
        <v>100000</v>
      </c>
      <c r="H69" s="108">
        <v>100000</v>
      </c>
      <c r="I69" s="33">
        <v>0</v>
      </c>
      <c r="J69" s="199">
        <f>K69-G69</f>
        <v>319000</v>
      </c>
      <c r="K69" s="109">
        <f>L69+M69</f>
        <v>419000</v>
      </c>
      <c r="L69" s="108">
        <v>419000</v>
      </c>
      <c r="M69" s="33">
        <v>0</v>
      </c>
      <c r="N69" s="119">
        <f>E69-(F69+G69)</f>
        <v>0</v>
      </c>
    </row>
    <row r="70" spans="1:14" s="6" customFormat="1" ht="23.25" thickBot="1">
      <c r="A70" s="84">
        <v>44</v>
      </c>
      <c r="B70" s="20"/>
      <c r="C70" s="30" t="s">
        <v>54</v>
      </c>
      <c r="D70" s="31" t="s">
        <v>96</v>
      </c>
      <c r="E70" s="106">
        <v>50000</v>
      </c>
      <c r="F70" s="136">
        <v>0</v>
      </c>
      <c r="G70" s="108">
        <f>H70+I70</f>
        <v>50000</v>
      </c>
      <c r="H70" s="108">
        <v>50000</v>
      </c>
      <c r="I70" s="33">
        <v>0</v>
      </c>
      <c r="J70" s="115">
        <f>K70-G70</f>
        <v>0</v>
      </c>
      <c r="K70" s="109">
        <f>L70+M70</f>
        <v>50000</v>
      </c>
      <c r="L70" s="108">
        <v>50000</v>
      </c>
      <c r="M70" s="33">
        <v>0</v>
      </c>
      <c r="N70" s="119">
        <f>E70-F70-K70</f>
        <v>0</v>
      </c>
    </row>
    <row r="71" spans="1:14" s="15" customFormat="1" ht="28.5" customHeight="1" thickBot="1">
      <c r="A71" s="388" t="s">
        <v>9</v>
      </c>
      <c r="B71" s="389"/>
      <c r="C71" s="390"/>
      <c r="D71" s="141"/>
      <c r="E71" s="142">
        <f aca="true" t="shared" si="29" ref="E71:N71">SUBTOTAL(9,E74:E87)</f>
        <v>4046380</v>
      </c>
      <c r="F71" s="142">
        <f t="shared" si="29"/>
        <v>0</v>
      </c>
      <c r="G71" s="142">
        <f t="shared" si="29"/>
        <v>4046380</v>
      </c>
      <c r="H71" s="142">
        <f t="shared" si="29"/>
        <v>4046380</v>
      </c>
      <c r="I71" s="142">
        <f t="shared" si="29"/>
        <v>0</v>
      </c>
      <c r="J71" s="142">
        <f t="shared" si="29"/>
        <v>0</v>
      </c>
      <c r="K71" s="142">
        <f t="shared" si="29"/>
        <v>4046380</v>
      </c>
      <c r="L71" s="142">
        <f t="shared" si="29"/>
        <v>4046380</v>
      </c>
      <c r="M71" s="142">
        <f t="shared" si="29"/>
        <v>0</v>
      </c>
      <c r="N71" s="142">
        <f t="shared" si="29"/>
        <v>0</v>
      </c>
    </row>
    <row r="72" spans="1:14" s="60" customFormat="1" ht="27.75" customHeight="1" thickBot="1">
      <c r="A72" s="56"/>
      <c r="B72" s="57" t="s">
        <v>66</v>
      </c>
      <c r="C72" s="58" t="s">
        <v>6</v>
      </c>
      <c r="D72" s="59"/>
      <c r="E72" s="96">
        <f aca="true" t="shared" si="30" ref="E72:N72">SUBTOTAL(9,E74)</f>
        <v>3971000</v>
      </c>
      <c r="F72" s="96">
        <f t="shared" si="30"/>
        <v>0</v>
      </c>
      <c r="G72" s="96">
        <f t="shared" si="30"/>
        <v>3971000</v>
      </c>
      <c r="H72" s="96">
        <f t="shared" si="30"/>
        <v>3971000</v>
      </c>
      <c r="I72" s="96">
        <f t="shared" si="30"/>
        <v>0</v>
      </c>
      <c r="J72" s="96">
        <f t="shared" si="30"/>
        <v>0</v>
      </c>
      <c r="K72" s="95">
        <f t="shared" si="30"/>
        <v>3971000</v>
      </c>
      <c r="L72" s="96">
        <f t="shared" si="30"/>
        <v>3971000</v>
      </c>
      <c r="M72" s="96">
        <f t="shared" si="30"/>
        <v>0</v>
      </c>
      <c r="N72" s="102">
        <f t="shared" si="30"/>
        <v>0</v>
      </c>
    </row>
    <row r="73" spans="1:14" s="47" customFormat="1" ht="29.25" customHeight="1">
      <c r="A73" s="43"/>
      <c r="B73" s="44" t="s">
        <v>33</v>
      </c>
      <c r="C73" s="45" t="s">
        <v>34</v>
      </c>
      <c r="D73" s="46"/>
      <c r="E73" s="103">
        <f aca="true" t="shared" si="31" ref="E73:N73">SUBTOTAL(9,E74)</f>
        <v>3971000</v>
      </c>
      <c r="F73" s="103">
        <f t="shared" si="31"/>
        <v>0</v>
      </c>
      <c r="G73" s="103">
        <f t="shared" si="31"/>
        <v>3971000</v>
      </c>
      <c r="H73" s="103">
        <f t="shared" si="31"/>
        <v>3971000</v>
      </c>
      <c r="I73" s="103">
        <f t="shared" si="31"/>
        <v>0</v>
      </c>
      <c r="J73" s="103">
        <f t="shared" si="31"/>
        <v>0</v>
      </c>
      <c r="K73" s="104">
        <f t="shared" si="31"/>
        <v>3971000</v>
      </c>
      <c r="L73" s="103">
        <f t="shared" si="31"/>
        <v>3971000</v>
      </c>
      <c r="M73" s="103">
        <f t="shared" si="31"/>
        <v>0</v>
      </c>
      <c r="N73" s="105">
        <f t="shared" si="31"/>
        <v>0</v>
      </c>
    </row>
    <row r="74" spans="1:14" s="61" customFormat="1" ht="23.25" customHeight="1" thickBot="1">
      <c r="A74" s="85">
        <v>45</v>
      </c>
      <c r="B74" s="26"/>
      <c r="C74" s="30" t="s">
        <v>112</v>
      </c>
      <c r="D74" s="31" t="s">
        <v>117</v>
      </c>
      <c r="E74" s="106">
        <v>3971000</v>
      </c>
      <c r="F74" s="137"/>
      <c r="G74" s="108">
        <f>H74+I74</f>
        <v>3971000</v>
      </c>
      <c r="H74" s="108">
        <v>3971000</v>
      </c>
      <c r="I74" s="32">
        <v>0</v>
      </c>
      <c r="J74" s="32">
        <f>K74-G74</f>
        <v>0</v>
      </c>
      <c r="K74" s="109">
        <f>SUM(L74:M74)</f>
        <v>3971000</v>
      </c>
      <c r="L74" s="108">
        <v>3971000</v>
      </c>
      <c r="M74" s="214">
        <v>0</v>
      </c>
      <c r="N74" s="213"/>
    </row>
    <row r="75" spans="1:14" s="60" customFormat="1" ht="27.75" customHeight="1" thickBot="1">
      <c r="A75" s="86"/>
      <c r="B75" s="57" t="s">
        <v>35</v>
      </c>
      <c r="C75" s="58" t="s">
        <v>36</v>
      </c>
      <c r="D75" s="59"/>
      <c r="E75" s="96">
        <f aca="true" t="shared" si="32" ref="E75:N75">SUBTOTAL(9,E77:E79)</f>
        <v>56000</v>
      </c>
      <c r="F75" s="96">
        <f t="shared" si="32"/>
        <v>0</v>
      </c>
      <c r="G75" s="96">
        <f t="shared" si="32"/>
        <v>56000</v>
      </c>
      <c r="H75" s="96">
        <f t="shared" si="32"/>
        <v>56000</v>
      </c>
      <c r="I75" s="96">
        <f t="shared" si="32"/>
        <v>0</v>
      </c>
      <c r="J75" s="96">
        <f t="shared" si="32"/>
        <v>0</v>
      </c>
      <c r="K75" s="95">
        <f t="shared" si="32"/>
        <v>56000</v>
      </c>
      <c r="L75" s="96">
        <f t="shared" si="32"/>
        <v>56000</v>
      </c>
      <c r="M75" s="96">
        <f t="shared" si="32"/>
        <v>0</v>
      </c>
      <c r="N75" s="96">
        <f t="shared" si="32"/>
        <v>0</v>
      </c>
    </row>
    <row r="76" spans="1:14" s="47" customFormat="1" ht="29.25" customHeight="1">
      <c r="A76" s="87"/>
      <c r="B76" s="44" t="s">
        <v>59</v>
      </c>
      <c r="C76" s="45" t="s">
        <v>60</v>
      </c>
      <c r="D76" s="46"/>
      <c r="E76" s="103">
        <f aca="true" t="shared" si="33" ref="E76:N76">SUBTOTAL(9,E77)</f>
        <v>6000</v>
      </c>
      <c r="F76" s="103">
        <f t="shared" si="33"/>
        <v>0</v>
      </c>
      <c r="G76" s="103">
        <f t="shared" si="33"/>
        <v>6000</v>
      </c>
      <c r="H76" s="103">
        <f t="shared" si="33"/>
        <v>6000</v>
      </c>
      <c r="I76" s="103">
        <f t="shared" si="33"/>
        <v>0</v>
      </c>
      <c r="J76" s="103">
        <f t="shared" si="33"/>
        <v>0</v>
      </c>
      <c r="K76" s="104">
        <f t="shared" si="33"/>
        <v>6000</v>
      </c>
      <c r="L76" s="103">
        <f t="shared" si="33"/>
        <v>6000</v>
      </c>
      <c r="M76" s="103">
        <f t="shared" si="33"/>
        <v>0</v>
      </c>
      <c r="N76" s="105">
        <f t="shared" si="33"/>
        <v>0</v>
      </c>
    </row>
    <row r="77" spans="1:14" s="62" customFormat="1" ht="23.25" thickBot="1">
      <c r="A77" s="93">
        <v>46</v>
      </c>
      <c r="B77" s="210"/>
      <c r="C77" s="30" t="s">
        <v>113</v>
      </c>
      <c r="D77" s="31" t="s">
        <v>117</v>
      </c>
      <c r="E77" s="106">
        <v>6000</v>
      </c>
      <c r="F77" s="121"/>
      <c r="G77" s="108">
        <f>H77+I77</f>
        <v>6000</v>
      </c>
      <c r="H77" s="108">
        <v>6000</v>
      </c>
      <c r="I77" s="32">
        <v>0</v>
      </c>
      <c r="J77" s="32">
        <f>K77-G77</f>
        <v>0</v>
      </c>
      <c r="K77" s="109">
        <f>SUM(L77:M77)</f>
        <v>6000</v>
      </c>
      <c r="L77" s="108">
        <v>6000</v>
      </c>
      <c r="M77" s="33">
        <v>0</v>
      </c>
      <c r="N77" s="94"/>
    </row>
    <row r="78" spans="1:14" s="47" customFormat="1" ht="29.25" customHeight="1">
      <c r="A78" s="92"/>
      <c r="B78" s="67" t="s">
        <v>37</v>
      </c>
      <c r="C78" s="48" t="s">
        <v>38</v>
      </c>
      <c r="D78" s="49"/>
      <c r="E78" s="127">
        <f aca="true" t="shared" si="34" ref="E78:N78">SUBTOTAL(9,E79:E79)</f>
        <v>50000</v>
      </c>
      <c r="F78" s="127">
        <f t="shared" si="34"/>
        <v>0</v>
      </c>
      <c r="G78" s="127">
        <f t="shared" si="34"/>
        <v>50000</v>
      </c>
      <c r="H78" s="127">
        <f t="shared" si="34"/>
        <v>50000</v>
      </c>
      <c r="I78" s="127">
        <f t="shared" si="34"/>
        <v>0</v>
      </c>
      <c r="J78" s="127">
        <f t="shared" si="34"/>
        <v>0</v>
      </c>
      <c r="K78" s="128">
        <f t="shared" si="34"/>
        <v>50000</v>
      </c>
      <c r="L78" s="127">
        <f t="shared" si="34"/>
        <v>50000</v>
      </c>
      <c r="M78" s="127">
        <f t="shared" si="34"/>
        <v>0</v>
      </c>
      <c r="N78" s="105">
        <f t="shared" si="34"/>
        <v>0</v>
      </c>
    </row>
    <row r="79" spans="1:14" s="62" customFormat="1" ht="22.5">
      <c r="A79" s="85">
        <v>47</v>
      </c>
      <c r="B79" s="26"/>
      <c r="C79" s="30" t="s">
        <v>114</v>
      </c>
      <c r="D79" s="31" t="s">
        <v>117</v>
      </c>
      <c r="E79" s="106">
        <v>50000</v>
      </c>
      <c r="F79" s="137"/>
      <c r="G79" s="108">
        <f>H79+I79</f>
        <v>50000</v>
      </c>
      <c r="H79" s="108">
        <v>50000</v>
      </c>
      <c r="I79" s="32">
        <v>0</v>
      </c>
      <c r="J79" s="32">
        <f>K79-G79</f>
        <v>0</v>
      </c>
      <c r="K79" s="109">
        <f>SUM(L79:M79)</f>
        <v>50000</v>
      </c>
      <c r="L79" s="108">
        <v>50000</v>
      </c>
      <c r="M79" s="94">
        <v>0</v>
      </c>
      <c r="N79" s="213"/>
    </row>
    <row r="80" spans="1:14" s="66" customFormat="1" ht="27.75" customHeight="1" thickBot="1">
      <c r="A80" s="88"/>
      <c r="B80" s="63" t="s">
        <v>67</v>
      </c>
      <c r="C80" s="64" t="s">
        <v>3</v>
      </c>
      <c r="D80" s="65"/>
      <c r="E80" s="113">
        <f aca="true" t="shared" si="35" ref="E80:N80">SUBTOTAL(9,E82:E87)</f>
        <v>19380</v>
      </c>
      <c r="F80" s="113">
        <f t="shared" si="35"/>
        <v>0</v>
      </c>
      <c r="G80" s="113">
        <f t="shared" si="35"/>
        <v>19380</v>
      </c>
      <c r="H80" s="113">
        <f t="shared" si="35"/>
        <v>19380</v>
      </c>
      <c r="I80" s="113">
        <f t="shared" si="35"/>
        <v>0</v>
      </c>
      <c r="J80" s="113">
        <f t="shared" si="35"/>
        <v>0</v>
      </c>
      <c r="K80" s="114">
        <f t="shared" si="35"/>
        <v>19380</v>
      </c>
      <c r="L80" s="113">
        <f t="shared" si="35"/>
        <v>19380</v>
      </c>
      <c r="M80" s="113">
        <f t="shared" si="35"/>
        <v>0</v>
      </c>
      <c r="N80" s="113">
        <f t="shared" si="35"/>
        <v>0</v>
      </c>
    </row>
    <row r="81" spans="1:14" s="47" customFormat="1" ht="29.25" customHeight="1" hidden="1">
      <c r="A81" s="90"/>
      <c r="B81" s="53" t="s">
        <v>27</v>
      </c>
      <c r="C81" s="54" t="s">
        <v>28</v>
      </c>
      <c r="D81" s="55"/>
      <c r="E81" s="125">
        <f aca="true" t="shared" si="36" ref="E81:N81">SUBTOTAL(9,E82:E83)</f>
        <v>0</v>
      </c>
      <c r="F81" s="125">
        <f t="shared" si="36"/>
        <v>0</v>
      </c>
      <c r="G81" s="125">
        <f t="shared" si="36"/>
        <v>0</v>
      </c>
      <c r="H81" s="125">
        <f t="shared" si="36"/>
        <v>0</v>
      </c>
      <c r="I81" s="125">
        <f t="shared" si="36"/>
        <v>0</v>
      </c>
      <c r="J81" s="125">
        <f t="shared" si="36"/>
        <v>0</v>
      </c>
      <c r="K81" s="126">
        <f t="shared" si="36"/>
        <v>0</v>
      </c>
      <c r="L81" s="125">
        <f t="shared" si="36"/>
        <v>0</v>
      </c>
      <c r="M81" s="125">
        <f t="shared" si="36"/>
        <v>0</v>
      </c>
      <c r="N81" s="181">
        <f t="shared" si="36"/>
        <v>0</v>
      </c>
    </row>
    <row r="82" spans="1:14" s="8" customFormat="1" ht="22.5" hidden="1">
      <c r="A82" s="93">
        <v>43</v>
      </c>
      <c r="B82" s="20"/>
      <c r="C82" s="30" t="s">
        <v>105</v>
      </c>
      <c r="D82" s="31"/>
      <c r="E82" s="106"/>
      <c r="F82" s="138"/>
      <c r="G82" s="108">
        <f>H82+I82</f>
        <v>0</v>
      </c>
      <c r="H82" s="108"/>
      <c r="I82" s="32"/>
      <c r="J82" s="32"/>
      <c r="K82" s="109"/>
      <c r="L82" s="108"/>
      <c r="M82" s="32"/>
      <c r="N82" s="94"/>
    </row>
    <row r="83" spans="1:14" s="8" customFormat="1" ht="23.25" hidden="1" thickBot="1">
      <c r="A83" s="89">
        <v>44</v>
      </c>
      <c r="B83" s="22"/>
      <c r="C83" s="30" t="s">
        <v>105</v>
      </c>
      <c r="D83" s="31"/>
      <c r="E83" s="106"/>
      <c r="F83" s="137"/>
      <c r="G83" s="108">
        <f>H83+I83</f>
        <v>0</v>
      </c>
      <c r="H83" s="108"/>
      <c r="I83" s="32"/>
      <c r="J83" s="32"/>
      <c r="K83" s="109"/>
      <c r="L83" s="108"/>
      <c r="M83" s="32"/>
      <c r="N83" s="94"/>
    </row>
    <row r="84" spans="1:14" s="47" customFormat="1" ht="29.25" customHeight="1" hidden="1">
      <c r="A84" s="87"/>
      <c r="B84" s="44" t="s">
        <v>29</v>
      </c>
      <c r="C84" s="45" t="s">
        <v>30</v>
      </c>
      <c r="D84" s="46"/>
      <c r="E84" s="103">
        <f aca="true" t="shared" si="37" ref="E84:N84">SUBTOTAL(9,E85)</f>
        <v>0</v>
      </c>
      <c r="F84" s="103">
        <f t="shared" si="37"/>
        <v>0</v>
      </c>
      <c r="G84" s="103">
        <f t="shared" si="37"/>
        <v>0</v>
      </c>
      <c r="H84" s="103">
        <f t="shared" si="37"/>
        <v>0</v>
      </c>
      <c r="I84" s="103">
        <f t="shared" si="37"/>
        <v>0</v>
      </c>
      <c r="J84" s="103">
        <f t="shared" si="37"/>
        <v>0</v>
      </c>
      <c r="K84" s="104">
        <f t="shared" si="37"/>
        <v>0</v>
      </c>
      <c r="L84" s="103">
        <f t="shared" si="37"/>
        <v>0</v>
      </c>
      <c r="M84" s="103">
        <f t="shared" si="37"/>
        <v>0</v>
      </c>
      <c r="N84" s="105">
        <f t="shared" si="37"/>
        <v>0</v>
      </c>
    </row>
    <row r="85" spans="1:14" s="8" customFormat="1" ht="12.75" hidden="1">
      <c r="A85" s="89">
        <v>45</v>
      </c>
      <c r="B85" s="22"/>
      <c r="C85" s="52" t="s">
        <v>106</v>
      </c>
      <c r="D85" s="31"/>
      <c r="E85" s="106"/>
      <c r="F85" s="137"/>
      <c r="G85" s="108">
        <f>H85+I85</f>
        <v>0</v>
      </c>
      <c r="H85" s="108"/>
      <c r="I85" s="32"/>
      <c r="J85" s="32"/>
      <c r="K85" s="109"/>
      <c r="L85" s="108"/>
      <c r="M85" s="32"/>
      <c r="N85" s="94"/>
    </row>
    <row r="86" spans="1:14" s="47" customFormat="1" ht="29.25" customHeight="1">
      <c r="A86" s="90"/>
      <c r="B86" s="53" t="s">
        <v>39</v>
      </c>
      <c r="C86" s="54" t="s">
        <v>40</v>
      </c>
      <c r="D86" s="55" t="s">
        <v>118</v>
      </c>
      <c r="E86" s="125">
        <f aca="true" t="shared" si="38" ref="E86:N86">SUBTOTAL(9,E87:E87)</f>
        <v>19380</v>
      </c>
      <c r="F86" s="125">
        <f t="shared" si="38"/>
        <v>0</v>
      </c>
      <c r="G86" s="125">
        <f t="shared" si="38"/>
        <v>19380</v>
      </c>
      <c r="H86" s="125">
        <f t="shared" si="38"/>
        <v>19380</v>
      </c>
      <c r="I86" s="125">
        <f t="shared" si="38"/>
        <v>0</v>
      </c>
      <c r="J86" s="125">
        <f t="shared" si="38"/>
        <v>0</v>
      </c>
      <c r="K86" s="126">
        <f t="shared" si="38"/>
        <v>19380</v>
      </c>
      <c r="L86" s="125">
        <f t="shared" si="38"/>
        <v>19380</v>
      </c>
      <c r="M86" s="125">
        <f t="shared" si="38"/>
        <v>0</v>
      </c>
      <c r="N86" s="181">
        <f t="shared" si="38"/>
        <v>0</v>
      </c>
    </row>
    <row r="87" spans="1:14" s="8" customFormat="1" ht="23.25" thickBot="1">
      <c r="A87" s="89">
        <v>48</v>
      </c>
      <c r="B87" s="22"/>
      <c r="C87" s="203" t="s">
        <v>105</v>
      </c>
      <c r="D87" s="204" t="s">
        <v>117</v>
      </c>
      <c r="E87" s="205">
        <v>19380</v>
      </c>
      <c r="F87" s="206"/>
      <c r="G87" s="207">
        <f>SUM(H87:I87)</f>
        <v>19380</v>
      </c>
      <c r="H87" s="207">
        <v>19380</v>
      </c>
      <c r="I87" s="208">
        <v>0</v>
      </c>
      <c r="J87" s="208">
        <f>K87-G87</f>
        <v>0</v>
      </c>
      <c r="K87" s="209">
        <f>SUM(L87:M87)</f>
        <v>19380</v>
      </c>
      <c r="L87" s="207">
        <v>19380</v>
      </c>
      <c r="M87" s="214">
        <v>0</v>
      </c>
      <c r="N87" s="213"/>
    </row>
    <row r="88" spans="1:14" s="47" customFormat="1" ht="29.25" customHeight="1" thickBot="1">
      <c r="A88" s="416" t="s">
        <v>69</v>
      </c>
      <c r="B88" s="417"/>
      <c r="C88" s="418"/>
      <c r="D88" s="141"/>
      <c r="E88" s="142">
        <f aca="true" t="shared" si="39" ref="E88:N88">SUBTOTAL(9,E91:E94)</f>
        <v>1680000</v>
      </c>
      <c r="F88" s="142">
        <f t="shared" si="39"/>
        <v>630000</v>
      </c>
      <c r="G88" s="142">
        <f t="shared" si="39"/>
        <v>1050000</v>
      </c>
      <c r="H88" s="142">
        <f t="shared" si="39"/>
        <v>1050000</v>
      </c>
      <c r="I88" s="142">
        <f t="shared" si="39"/>
        <v>0</v>
      </c>
      <c r="J88" s="142">
        <f t="shared" si="39"/>
        <v>0</v>
      </c>
      <c r="K88" s="142">
        <f t="shared" si="39"/>
        <v>1050000</v>
      </c>
      <c r="L88" s="142">
        <f t="shared" si="39"/>
        <v>1050000</v>
      </c>
      <c r="M88" s="180">
        <f t="shared" si="39"/>
        <v>0</v>
      </c>
      <c r="N88" s="202">
        <f t="shared" si="39"/>
        <v>0</v>
      </c>
    </row>
    <row r="89" spans="1:14" s="66" customFormat="1" ht="27.75" customHeight="1" thickBot="1">
      <c r="A89" s="91"/>
      <c r="B89" s="57" t="s">
        <v>1</v>
      </c>
      <c r="C89" s="58" t="s">
        <v>19</v>
      </c>
      <c r="D89" s="59"/>
      <c r="E89" s="96">
        <f aca="true" t="shared" si="40" ref="E89:N89">SUBTOTAL(9,E91)</f>
        <v>1100000</v>
      </c>
      <c r="F89" s="96">
        <f t="shared" si="40"/>
        <v>600000</v>
      </c>
      <c r="G89" s="96">
        <f t="shared" si="40"/>
        <v>500000</v>
      </c>
      <c r="H89" s="96">
        <f t="shared" si="40"/>
        <v>500000</v>
      </c>
      <c r="I89" s="96">
        <f t="shared" si="40"/>
        <v>0</v>
      </c>
      <c r="J89" s="96">
        <f t="shared" si="40"/>
        <v>0</v>
      </c>
      <c r="K89" s="95">
        <f t="shared" si="40"/>
        <v>500000</v>
      </c>
      <c r="L89" s="96">
        <f t="shared" si="40"/>
        <v>500000</v>
      </c>
      <c r="M89" s="96">
        <f t="shared" si="40"/>
        <v>0</v>
      </c>
      <c r="N89" s="102">
        <f t="shared" si="40"/>
        <v>0</v>
      </c>
    </row>
    <row r="90" spans="1:14" s="47" customFormat="1" ht="55.5" customHeight="1">
      <c r="A90" s="92"/>
      <c r="B90" s="67" t="s">
        <v>5</v>
      </c>
      <c r="C90" s="48" t="s">
        <v>61</v>
      </c>
      <c r="D90" s="49"/>
      <c r="E90" s="127">
        <f aca="true" t="shared" si="41" ref="E90:N90">SUBTOTAL(9,E91)</f>
        <v>1100000</v>
      </c>
      <c r="F90" s="127">
        <f t="shared" si="41"/>
        <v>600000</v>
      </c>
      <c r="G90" s="127">
        <f t="shared" si="41"/>
        <v>500000</v>
      </c>
      <c r="H90" s="127">
        <f t="shared" si="41"/>
        <v>500000</v>
      </c>
      <c r="I90" s="127">
        <f t="shared" si="41"/>
        <v>0</v>
      </c>
      <c r="J90" s="127">
        <f t="shared" si="41"/>
        <v>0</v>
      </c>
      <c r="K90" s="128">
        <f t="shared" si="41"/>
        <v>500000</v>
      </c>
      <c r="L90" s="127">
        <f t="shared" si="41"/>
        <v>500000</v>
      </c>
      <c r="M90" s="127">
        <f t="shared" si="41"/>
        <v>0</v>
      </c>
      <c r="N90" s="129">
        <f t="shared" si="41"/>
        <v>0</v>
      </c>
    </row>
    <row r="91" spans="1:14" s="8" customFormat="1" ht="23.25" thickBot="1">
      <c r="A91" s="183">
        <v>49</v>
      </c>
      <c r="B91" s="26"/>
      <c r="C91" s="30" t="s">
        <v>62</v>
      </c>
      <c r="D91" s="31" t="s">
        <v>44</v>
      </c>
      <c r="E91" s="106">
        <v>1100000</v>
      </c>
      <c r="F91" s="137">
        <v>600000</v>
      </c>
      <c r="G91" s="108">
        <f>H91+I91</f>
        <v>500000</v>
      </c>
      <c r="H91" s="108">
        <v>500000</v>
      </c>
      <c r="I91" s="32">
        <v>0</v>
      </c>
      <c r="J91" s="32">
        <f>K91-G91</f>
        <v>0</v>
      </c>
      <c r="K91" s="109">
        <f>L91+M91</f>
        <v>500000</v>
      </c>
      <c r="L91" s="108">
        <v>500000</v>
      </c>
      <c r="M91" s="214">
        <v>0</v>
      </c>
      <c r="N91" s="213">
        <f>E91-F91-K91</f>
        <v>0</v>
      </c>
    </row>
    <row r="92" spans="1:14" s="60" customFormat="1" ht="29.25" customHeight="1" thickBot="1">
      <c r="A92" s="86"/>
      <c r="B92" s="68" t="s">
        <v>65</v>
      </c>
      <c r="C92" s="58" t="s">
        <v>2</v>
      </c>
      <c r="D92" s="59"/>
      <c r="E92" s="96">
        <f aca="true" t="shared" si="42" ref="E92:N92">SUBTOTAL(9,E94)</f>
        <v>580000</v>
      </c>
      <c r="F92" s="96">
        <f t="shared" si="42"/>
        <v>30000</v>
      </c>
      <c r="G92" s="96">
        <f t="shared" si="42"/>
        <v>550000</v>
      </c>
      <c r="H92" s="96">
        <f t="shared" si="42"/>
        <v>550000</v>
      </c>
      <c r="I92" s="96">
        <f t="shared" si="42"/>
        <v>0</v>
      </c>
      <c r="J92" s="96">
        <f t="shared" si="42"/>
        <v>0</v>
      </c>
      <c r="K92" s="95">
        <f t="shared" si="42"/>
        <v>550000</v>
      </c>
      <c r="L92" s="96">
        <f t="shared" si="42"/>
        <v>550000</v>
      </c>
      <c r="M92" s="96">
        <f t="shared" si="42"/>
        <v>0</v>
      </c>
      <c r="N92" s="102">
        <f t="shared" si="42"/>
        <v>0</v>
      </c>
    </row>
    <row r="93" spans="1:14" s="47" customFormat="1" ht="29.25" customHeight="1">
      <c r="A93" s="87"/>
      <c r="B93" s="44" t="s">
        <v>22</v>
      </c>
      <c r="C93" s="45" t="s">
        <v>23</v>
      </c>
      <c r="D93" s="46"/>
      <c r="E93" s="103">
        <f aca="true" t="shared" si="43" ref="E93:N93">SUBTOTAL(9,E94)</f>
        <v>580000</v>
      </c>
      <c r="F93" s="103">
        <f t="shared" si="43"/>
        <v>30000</v>
      </c>
      <c r="G93" s="103">
        <f t="shared" si="43"/>
        <v>550000</v>
      </c>
      <c r="H93" s="103">
        <f t="shared" si="43"/>
        <v>550000</v>
      </c>
      <c r="I93" s="103">
        <f t="shared" si="43"/>
        <v>0</v>
      </c>
      <c r="J93" s="103">
        <f t="shared" si="43"/>
        <v>0</v>
      </c>
      <c r="K93" s="104">
        <f t="shared" si="43"/>
        <v>550000</v>
      </c>
      <c r="L93" s="103">
        <f t="shared" si="43"/>
        <v>550000</v>
      </c>
      <c r="M93" s="103">
        <f t="shared" si="43"/>
        <v>0</v>
      </c>
      <c r="N93" s="105">
        <f t="shared" si="43"/>
        <v>0</v>
      </c>
    </row>
    <row r="94" spans="1:14" s="69" customFormat="1" ht="56.25">
      <c r="A94" s="93">
        <v>50</v>
      </c>
      <c r="B94" s="23"/>
      <c r="C94" s="144" t="s">
        <v>63</v>
      </c>
      <c r="D94" s="31" t="s">
        <v>44</v>
      </c>
      <c r="E94" s="106">
        <v>580000</v>
      </c>
      <c r="F94" s="120">
        <v>30000</v>
      </c>
      <c r="G94" s="108">
        <f>H94+I94</f>
        <v>550000</v>
      </c>
      <c r="H94" s="108">
        <v>550000</v>
      </c>
      <c r="I94" s="33">
        <v>0</v>
      </c>
      <c r="J94" s="171">
        <f>K94-G94</f>
        <v>0</v>
      </c>
      <c r="K94" s="109">
        <f>L94+M94</f>
        <v>550000</v>
      </c>
      <c r="L94" s="108">
        <v>550000</v>
      </c>
      <c r="M94" s="33">
        <v>0</v>
      </c>
      <c r="N94" s="131">
        <f>E94-F94-K94</f>
        <v>0</v>
      </c>
    </row>
    <row r="95" spans="4:14" ht="12.75">
      <c r="D95" s="18"/>
      <c r="E95" s="132"/>
      <c r="F95" s="133"/>
      <c r="G95" s="132"/>
      <c r="H95" s="132"/>
      <c r="I95" s="132"/>
      <c r="J95" s="200"/>
      <c r="K95" s="134"/>
      <c r="L95" s="134"/>
      <c r="M95" s="134"/>
      <c r="N95" s="135"/>
    </row>
    <row r="96" spans="4:14" ht="12.75">
      <c r="D96" s="18"/>
      <c r="E96" s="132"/>
      <c r="F96" s="133"/>
      <c r="G96" s="132"/>
      <c r="H96" s="132"/>
      <c r="I96" s="132"/>
      <c r="J96" s="200"/>
      <c r="K96" s="134"/>
      <c r="L96" s="134"/>
      <c r="M96" s="134"/>
      <c r="N96" s="135"/>
    </row>
    <row r="97" spans="4:14" ht="12.75">
      <c r="D97" s="18"/>
      <c r="E97" s="132"/>
      <c r="F97" s="133"/>
      <c r="G97" s="132"/>
      <c r="H97" s="132"/>
      <c r="I97" s="132"/>
      <c r="J97" s="200"/>
      <c r="K97" s="134"/>
      <c r="L97" s="134"/>
      <c r="M97" s="134"/>
      <c r="N97" s="135"/>
    </row>
    <row r="98" spans="4:14" ht="12.75">
      <c r="D98" s="18"/>
      <c r="E98" s="132"/>
      <c r="F98" s="133"/>
      <c r="G98" s="132"/>
      <c r="H98" s="132"/>
      <c r="I98" s="132"/>
      <c r="J98" s="200"/>
      <c r="K98" s="134"/>
      <c r="L98" s="134"/>
      <c r="M98" s="134"/>
      <c r="N98" s="135"/>
    </row>
    <row r="99" spans="4:14" ht="12.75">
      <c r="D99" s="18"/>
      <c r="E99" s="132"/>
      <c r="F99" s="133"/>
      <c r="G99" s="132"/>
      <c r="H99" s="132"/>
      <c r="I99" s="132"/>
      <c r="J99" s="200"/>
      <c r="K99" s="134"/>
      <c r="L99" s="134"/>
      <c r="M99" s="134"/>
      <c r="N99" s="135"/>
    </row>
    <row r="100" spans="4:14" ht="12.75">
      <c r="D100" s="18"/>
      <c r="E100" s="132"/>
      <c r="F100" s="133"/>
      <c r="G100" s="132"/>
      <c r="H100" s="132"/>
      <c r="I100" s="132"/>
      <c r="J100" s="200"/>
      <c r="K100" s="134"/>
      <c r="L100" s="134"/>
      <c r="M100" s="134"/>
      <c r="N100" s="135"/>
    </row>
    <row r="101" spans="4:14" ht="12.75">
      <c r="D101" s="18"/>
      <c r="E101" s="132"/>
      <c r="F101" s="133"/>
      <c r="G101" s="132"/>
      <c r="H101" s="132"/>
      <c r="I101" s="132"/>
      <c r="J101" s="200"/>
      <c r="K101" s="134"/>
      <c r="L101" s="134"/>
      <c r="M101" s="134"/>
      <c r="N101" s="135"/>
    </row>
    <row r="102" spans="4:14" ht="12.75">
      <c r="D102" s="18"/>
      <c r="E102" s="132"/>
      <c r="F102" s="133"/>
      <c r="G102" s="132"/>
      <c r="H102" s="132"/>
      <c r="I102" s="132"/>
      <c r="J102" s="200"/>
      <c r="K102" s="134"/>
      <c r="L102" s="134"/>
      <c r="M102" s="134"/>
      <c r="N102" s="135"/>
    </row>
    <row r="103" spans="4:14" ht="12.75">
      <c r="D103" s="18"/>
      <c r="E103" s="132"/>
      <c r="F103" s="133"/>
      <c r="G103" s="132"/>
      <c r="H103" s="132"/>
      <c r="I103" s="132"/>
      <c r="J103" s="200"/>
      <c r="K103" s="134"/>
      <c r="L103" s="134"/>
      <c r="M103" s="134"/>
      <c r="N103" s="135"/>
    </row>
    <row r="104" spans="4:14" ht="12.75">
      <c r="D104" s="18"/>
      <c r="E104" s="132"/>
      <c r="F104" s="133"/>
      <c r="G104" s="132"/>
      <c r="H104" s="132"/>
      <c r="I104" s="132"/>
      <c r="J104" s="200"/>
      <c r="K104" s="134"/>
      <c r="L104" s="134"/>
      <c r="M104" s="134"/>
      <c r="N104" s="135"/>
    </row>
    <row r="105" spans="4:14" ht="12.75">
      <c r="D105" s="18"/>
      <c r="F105" s="19"/>
      <c r="J105" s="201"/>
      <c r="N105" s="51"/>
    </row>
    <row r="106" spans="4:14" ht="12.75">
      <c r="D106" s="18"/>
      <c r="F106" s="19"/>
      <c r="J106" s="201"/>
      <c r="N106" s="51"/>
    </row>
    <row r="107" spans="4:14" ht="12.75">
      <c r="D107" s="18"/>
      <c r="F107" s="19"/>
      <c r="J107" s="201"/>
      <c r="N107" s="51"/>
    </row>
    <row r="108" spans="4:14" ht="12.75">
      <c r="D108" s="18"/>
      <c r="F108" s="19"/>
      <c r="J108" s="201"/>
      <c r="N108" s="51"/>
    </row>
    <row r="109" spans="4:14" ht="12.75">
      <c r="D109" s="18"/>
      <c r="F109" s="19"/>
      <c r="J109" s="201"/>
      <c r="N109" s="51"/>
    </row>
    <row r="110" spans="4:14" ht="12.75">
      <c r="D110" s="18"/>
      <c r="F110" s="19"/>
      <c r="J110" s="201"/>
      <c r="N110" s="51"/>
    </row>
    <row r="111" spans="4:14" ht="12.75">
      <c r="D111" s="18"/>
      <c r="F111" s="19"/>
      <c r="J111" s="201"/>
      <c r="N111" s="51"/>
    </row>
    <row r="112" spans="4:14" ht="12.75">
      <c r="D112" s="18"/>
      <c r="F112" s="19"/>
      <c r="J112" s="201"/>
      <c r="N112" s="51"/>
    </row>
    <row r="113" spans="4:14" ht="12.75">
      <c r="D113" s="18"/>
      <c r="F113" s="19"/>
      <c r="J113" s="201"/>
      <c r="N113" s="51"/>
    </row>
    <row r="114" spans="4:14" ht="12.75">
      <c r="D114" s="18"/>
      <c r="F114" s="19"/>
      <c r="J114" s="201"/>
      <c r="N114" s="51"/>
    </row>
    <row r="115" spans="4:14" ht="12.75">
      <c r="D115" s="18"/>
      <c r="F115" s="19"/>
      <c r="J115" s="201"/>
      <c r="N115" s="51"/>
    </row>
    <row r="116" spans="4:14" ht="12.75">
      <c r="D116" s="18"/>
      <c r="F116" s="19"/>
      <c r="J116" s="201"/>
      <c r="N116" s="51"/>
    </row>
    <row r="117" spans="4:14" ht="12.75">
      <c r="D117" s="18"/>
      <c r="F117" s="19"/>
      <c r="J117" s="201"/>
      <c r="N117" s="51"/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6:14" ht="12.75">
      <c r="F220" s="19"/>
      <c r="J220" s="201"/>
      <c r="N220" s="51"/>
    </row>
    <row r="221" spans="6:14" ht="12.75">
      <c r="F221" s="19"/>
      <c r="J221" s="201"/>
      <c r="N221" s="51"/>
    </row>
    <row r="222" spans="6:14" ht="12.75">
      <c r="F222" s="19"/>
      <c r="J222" s="201"/>
      <c r="N222" s="51"/>
    </row>
    <row r="223" spans="6:14" ht="12.75">
      <c r="F223" s="19"/>
      <c r="J223" s="201"/>
      <c r="N223" s="51"/>
    </row>
    <row r="224" spans="6:14" ht="12.75">
      <c r="F224" s="19"/>
      <c r="J224" s="201"/>
      <c r="N224" s="51"/>
    </row>
    <row r="225" spans="6:14" ht="12.75"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0" ht="12.75">
      <c r="F379" s="19"/>
      <c r="J379" s="201"/>
    </row>
    <row r="380" spans="6:10" ht="12.75">
      <c r="F380" s="19"/>
      <c r="J380" s="201"/>
    </row>
    <row r="381" spans="6:10" ht="12.75">
      <c r="F381" s="19"/>
      <c r="J381" s="201"/>
    </row>
    <row r="382" spans="6:10" ht="12.75">
      <c r="F382" s="19"/>
      <c r="J382" s="201"/>
    </row>
    <row r="383" spans="6:10" ht="12.75">
      <c r="F383" s="19"/>
      <c r="J383" s="201"/>
    </row>
    <row r="384" spans="6:10" ht="12.75">
      <c r="F384" s="19"/>
      <c r="J384" s="20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ht="12.75">
      <c r="F396" s="19"/>
    </row>
    <row r="397" ht="12.75">
      <c r="F397" s="19"/>
    </row>
    <row r="398" ht="12.75">
      <c r="F398" s="19"/>
    </row>
    <row r="399" ht="12.75">
      <c r="F399" s="19"/>
    </row>
    <row r="400" ht="12.75">
      <c r="F400" s="19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</sheetData>
  <mergeCells count="21">
    <mergeCell ref="A2:M2"/>
    <mergeCell ref="A11:C11"/>
    <mergeCell ref="A5:A7"/>
    <mergeCell ref="G5:I5"/>
    <mergeCell ref="H6:I6"/>
    <mergeCell ref="G6:G7"/>
    <mergeCell ref="J3:M3"/>
    <mergeCell ref="A71:C71"/>
    <mergeCell ref="A9:D9"/>
    <mergeCell ref="B5:B7"/>
    <mergeCell ref="E5:E7"/>
    <mergeCell ref="N5:N7"/>
    <mergeCell ref="F5:F7"/>
    <mergeCell ref="N3:AA3"/>
    <mergeCell ref="A88:C88"/>
    <mergeCell ref="K5:M5"/>
    <mergeCell ref="K6:K7"/>
    <mergeCell ref="L6:M6"/>
    <mergeCell ref="J5:J7"/>
    <mergeCell ref="C5:C7"/>
    <mergeCell ref="A10:C10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80" r:id="rId1"/>
  <headerFooter alignWithMargins="0">
    <oddFooter>&amp;C
Strona &amp;P z &amp;N
</oddFooter>
  </headerFooter>
  <rowBreaks count="1" manualBreakCount="1">
    <brk id="2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2"/>
  <sheetViews>
    <sheetView view="pageBreakPreview" zoomScaleNormal="75" zoomScaleSheetLayoutView="100" workbookViewId="0" topLeftCell="G4">
      <pane ySplit="4" topLeftCell="BM8" activePane="bottomLeft" state="frozen"/>
      <selection pane="topLeft" activeCell="A4" sqref="A4"/>
      <selection pane="bottomLeft" activeCell="G36" sqref="G36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86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87"/>
    </row>
    <row r="3" spans="1:27" s="1" customFormat="1" ht="45.75" customHeight="1">
      <c r="A3" s="28"/>
      <c r="B3" s="28"/>
      <c r="C3" s="28" t="s">
        <v>133</v>
      </c>
      <c r="D3" s="28"/>
      <c r="E3" s="28"/>
      <c r="F3" s="28"/>
      <c r="G3" s="28"/>
      <c r="H3" s="186"/>
      <c r="J3" s="401" t="s">
        <v>132</v>
      </c>
      <c r="K3" s="402"/>
      <c r="L3" s="402"/>
      <c r="M3" s="402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91" t="s">
        <v>8</v>
      </c>
      <c r="B5" s="384" t="s">
        <v>64</v>
      </c>
      <c r="C5" s="424" t="s">
        <v>0</v>
      </c>
      <c r="D5" s="145" t="s">
        <v>15</v>
      </c>
      <c r="E5" s="406" t="s">
        <v>11</v>
      </c>
      <c r="F5" s="412" t="s">
        <v>102</v>
      </c>
      <c r="G5" s="394" t="s">
        <v>120</v>
      </c>
      <c r="H5" s="395"/>
      <c r="I5" s="396"/>
      <c r="J5" s="421" t="s">
        <v>41</v>
      </c>
      <c r="K5" s="394" t="s">
        <v>121</v>
      </c>
      <c r="L5" s="395"/>
      <c r="M5" s="396"/>
      <c r="N5" s="409" t="s">
        <v>103</v>
      </c>
    </row>
    <row r="6" spans="1:14" s="5" customFormat="1" ht="16.5" customHeight="1">
      <c r="A6" s="392"/>
      <c r="B6" s="385"/>
      <c r="C6" s="425"/>
      <c r="D6" s="146" t="s">
        <v>16</v>
      </c>
      <c r="E6" s="407"/>
      <c r="F6" s="413"/>
      <c r="G6" s="399" t="s">
        <v>126</v>
      </c>
      <c r="H6" s="397" t="s">
        <v>12</v>
      </c>
      <c r="I6" s="398"/>
      <c r="J6" s="422"/>
      <c r="K6" s="419" t="s">
        <v>127</v>
      </c>
      <c r="L6" s="397" t="s">
        <v>12</v>
      </c>
      <c r="M6" s="398"/>
      <c r="N6" s="410"/>
    </row>
    <row r="7" spans="1:14" s="5" customFormat="1" ht="40.5" customHeight="1" thickBot="1">
      <c r="A7" s="393"/>
      <c r="B7" s="385"/>
      <c r="C7" s="425"/>
      <c r="D7" s="147" t="s">
        <v>17</v>
      </c>
      <c r="E7" s="408"/>
      <c r="F7" s="414"/>
      <c r="G7" s="400"/>
      <c r="H7" s="17" t="s">
        <v>13</v>
      </c>
      <c r="I7" s="17" t="s">
        <v>14</v>
      </c>
      <c r="J7" s="423"/>
      <c r="K7" s="420"/>
      <c r="L7" s="17" t="s">
        <v>13</v>
      </c>
      <c r="M7" s="17" t="s">
        <v>14</v>
      </c>
      <c r="N7" s="411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403" t="s">
        <v>7</v>
      </c>
      <c r="B9" s="404"/>
      <c r="C9" s="404"/>
      <c r="D9" s="405"/>
      <c r="E9" s="95">
        <f aca="true" t="shared" si="0" ref="E9:N9">SUBTOTAL(9,E15:E95)</f>
        <v>50682274</v>
      </c>
      <c r="F9" s="95">
        <f t="shared" si="0"/>
        <v>4882472</v>
      </c>
      <c r="G9" s="95">
        <f t="shared" si="0"/>
        <v>37522434</v>
      </c>
      <c r="H9" s="95">
        <f t="shared" si="0"/>
        <v>23189941</v>
      </c>
      <c r="I9" s="95">
        <f t="shared" si="0"/>
        <v>14332493</v>
      </c>
      <c r="J9" s="95">
        <f t="shared" si="0"/>
        <v>-194000</v>
      </c>
      <c r="K9" s="95">
        <f t="shared" si="0"/>
        <v>37328434</v>
      </c>
      <c r="L9" s="95">
        <f t="shared" si="0"/>
        <v>22995941</v>
      </c>
      <c r="M9" s="95">
        <f t="shared" si="0"/>
        <v>14332493</v>
      </c>
      <c r="N9" s="179">
        <f t="shared" si="0"/>
        <v>9537368</v>
      </c>
    </row>
    <row r="10" spans="1:14" s="15" customFormat="1" ht="28.5" customHeight="1" thickBot="1">
      <c r="A10" s="426" t="s">
        <v>107</v>
      </c>
      <c r="B10" s="427"/>
      <c r="C10" s="428"/>
      <c r="D10" s="27"/>
      <c r="E10" s="96">
        <f aca="true" t="shared" si="1" ref="E10:N10">SUBTOTAL(9,E15:E88)</f>
        <v>49002274</v>
      </c>
      <c r="F10" s="96">
        <f t="shared" si="1"/>
        <v>4252472</v>
      </c>
      <c r="G10" s="96">
        <f t="shared" si="1"/>
        <v>36472434</v>
      </c>
      <c r="H10" s="96">
        <f t="shared" si="1"/>
        <v>22139941</v>
      </c>
      <c r="I10" s="96">
        <f t="shared" si="1"/>
        <v>14332493</v>
      </c>
      <c r="J10" s="96">
        <f t="shared" si="1"/>
        <v>-194000</v>
      </c>
      <c r="K10" s="95">
        <f t="shared" si="1"/>
        <v>36278434</v>
      </c>
      <c r="L10" s="96">
        <f t="shared" si="1"/>
        <v>21945941</v>
      </c>
      <c r="M10" s="96">
        <f t="shared" si="1"/>
        <v>14332493</v>
      </c>
      <c r="N10" s="102">
        <f t="shared" si="1"/>
        <v>9537368</v>
      </c>
    </row>
    <row r="11" spans="1:14" s="15" customFormat="1" ht="28.5" customHeight="1" thickBot="1">
      <c r="A11" s="388" t="s">
        <v>10</v>
      </c>
      <c r="B11" s="389"/>
      <c r="C11" s="390"/>
      <c r="D11" s="141"/>
      <c r="E11" s="142">
        <f aca="true" t="shared" si="2" ref="E11:N11">SUBTOTAL(9,E15:E71)</f>
        <v>44955894</v>
      </c>
      <c r="F11" s="142">
        <f t="shared" si="2"/>
        <v>4252472</v>
      </c>
      <c r="G11" s="142">
        <f t="shared" si="2"/>
        <v>32426054</v>
      </c>
      <c r="H11" s="142">
        <f t="shared" si="2"/>
        <v>18093561</v>
      </c>
      <c r="I11" s="142">
        <f t="shared" si="2"/>
        <v>14332493</v>
      </c>
      <c r="J11" s="142">
        <f t="shared" si="2"/>
        <v>-200000</v>
      </c>
      <c r="K11" s="142">
        <f t="shared" si="2"/>
        <v>32226054</v>
      </c>
      <c r="L11" s="142">
        <f t="shared" si="2"/>
        <v>17893561</v>
      </c>
      <c r="M11" s="142">
        <f t="shared" si="2"/>
        <v>14332493</v>
      </c>
      <c r="N11" s="180">
        <f t="shared" si="2"/>
        <v>9537368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SUBTOTAL(9,E14:E34)</f>
        <v>30569113</v>
      </c>
      <c r="F12" s="96">
        <f t="shared" si="3"/>
        <v>2287621</v>
      </c>
      <c r="G12" s="96">
        <f t="shared" si="3"/>
        <v>25437054</v>
      </c>
      <c r="H12" s="96">
        <f t="shared" si="3"/>
        <v>11104561</v>
      </c>
      <c r="I12" s="96">
        <f t="shared" si="3"/>
        <v>14332493</v>
      </c>
      <c r="J12" s="96">
        <f t="shared" si="3"/>
        <v>-200000</v>
      </c>
      <c r="K12" s="95">
        <f t="shared" si="3"/>
        <v>25237054</v>
      </c>
      <c r="L12" s="96">
        <f t="shared" si="3"/>
        <v>10904561</v>
      </c>
      <c r="M12" s="96">
        <f t="shared" si="3"/>
        <v>14332493</v>
      </c>
      <c r="N12" s="102">
        <f t="shared" si="3"/>
        <v>4004438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SUBTOTAL(9,E14:E34)</f>
        <v>30569113</v>
      </c>
      <c r="F13" s="97">
        <f t="shared" si="4"/>
        <v>2287621</v>
      </c>
      <c r="G13" s="97">
        <f t="shared" si="4"/>
        <v>25437054</v>
      </c>
      <c r="H13" s="97">
        <f t="shared" si="4"/>
        <v>11104561</v>
      </c>
      <c r="I13" s="97">
        <f t="shared" si="4"/>
        <v>14332493</v>
      </c>
      <c r="J13" s="97">
        <f t="shared" si="4"/>
        <v>-200000</v>
      </c>
      <c r="K13" s="191">
        <f t="shared" si="4"/>
        <v>25237054</v>
      </c>
      <c r="L13" s="97">
        <f t="shared" si="4"/>
        <v>10904561</v>
      </c>
      <c r="M13" s="97">
        <f t="shared" si="4"/>
        <v>14332493</v>
      </c>
      <c r="N13" s="98">
        <f t="shared" si="4"/>
        <v>4004438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 aca="true" t="shared" si="5" ref="E14:N14">SUBTOTAL(9,E15:E23)</f>
        <v>4040500</v>
      </c>
      <c r="F14" s="154">
        <f t="shared" si="5"/>
        <v>255500</v>
      </c>
      <c r="G14" s="154">
        <f t="shared" si="5"/>
        <v>4865000</v>
      </c>
      <c r="H14" s="154">
        <f t="shared" si="5"/>
        <v>4865000</v>
      </c>
      <c r="I14" s="154">
        <f t="shared" si="5"/>
        <v>0</v>
      </c>
      <c r="J14" s="154">
        <f t="shared" si="5"/>
        <v>-200000</v>
      </c>
      <c r="K14" s="192">
        <f t="shared" si="5"/>
        <v>4665000</v>
      </c>
      <c r="L14" s="154">
        <f t="shared" si="5"/>
        <v>4665000</v>
      </c>
      <c r="M14" s="154">
        <f t="shared" si="5"/>
        <v>0</v>
      </c>
      <c r="N14" s="102">
        <f t="shared" si="5"/>
        <v>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3">H15+I15</f>
        <v>2500000</v>
      </c>
      <c r="H15" s="100">
        <v>2500000</v>
      </c>
      <c r="I15" s="42">
        <v>0</v>
      </c>
      <c r="J15" s="130">
        <f aca="true" t="shared" si="7" ref="J15:J23">K15-G15</f>
        <v>0</v>
      </c>
      <c r="K15" s="193">
        <f aca="true" t="shared" si="8" ref="K15:K23">L15+M15</f>
        <v>2500000</v>
      </c>
      <c r="L15" s="100">
        <v>2500000</v>
      </c>
      <c r="M15" s="36">
        <v>0</v>
      </c>
      <c r="N15" s="156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0</v>
      </c>
      <c r="K16" s="193">
        <f t="shared" si="8"/>
        <v>545000</v>
      </c>
      <c r="L16" s="100">
        <v>545000</v>
      </c>
      <c r="M16" s="36">
        <v>0</v>
      </c>
      <c r="N16" s="131">
        <f>E16-F16-K16</f>
        <v>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6">
        <v>0</v>
      </c>
      <c r="N17" s="131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6">
        <v>0</v>
      </c>
      <c r="N18" s="131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193">
        <f t="shared" si="8"/>
        <v>220000</v>
      </c>
      <c r="L19" s="100">
        <v>220000</v>
      </c>
      <c r="M19" s="36">
        <v>0</v>
      </c>
      <c r="N19" s="131">
        <f>E19-F19-K19</f>
        <v>0</v>
      </c>
    </row>
    <row r="20" spans="1:14" s="157" customFormat="1" ht="33.75">
      <c r="A20" s="85">
        <v>6</v>
      </c>
      <c r="B20" s="37"/>
      <c r="C20" s="34" t="s">
        <v>123</v>
      </c>
      <c r="D20" s="35"/>
      <c r="E20" s="99"/>
      <c r="F20" s="140"/>
      <c r="G20" s="100">
        <f t="shared" si="6"/>
        <v>850000</v>
      </c>
      <c r="H20" s="100">
        <v>850000</v>
      </c>
      <c r="I20" s="36">
        <v>0</v>
      </c>
      <c r="J20" s="130">
        <f t="shared" si="7"/>
        <v>0</v>
      </c>
      <c r="K20" s="193">
        <f t="shared" si="8"/>
        <v>850000</v>
      </c>
      <c r="L20" s="100">
        <v>850000</v>
      </c>
      <c r="M20" s="36">
        <v>0</v>
      </c>
      <c r="N20" s="131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6">
        <v>0</v>
      </c>
      <c r="N21" s="131">
        <f>E21-F21-K21</f>
        <v>0</v>
      </c>
    </row>
    <row r="22" spans="1:14" s="157" customFormat="1" ht="33.75">
      <c r="A22" s="85">
        <v>8</v>
      </c>
      <c r="B22" s="37"/>
      <c r="C22" s="34" t="s">
        <v>129</v>
      </c>
      <c r="D22" s="35"/>
      <c r="E22" s="99"/>
      <c r="F22" s="140"/>
      <c r="G22" s="100">
        <f t="shared" si="6"/>
        <v>30000</v>
      </c>
      <c r="H22" s="100">
        <v>30000</v>
      </c>
      <c r="I22" s="36">
        <v>0</v>
      </c>
      <c r="J22" s="130">
        <f t="shared" si="7"/>
        <v>0</v>
      </c>
      <c r="K22" s="193">
        <f t="shared" si="8"/>
        <v>30000</v>
      </c>
      <c r="L22" s="100">
        <v>30000</v>
      </c>
      <c r="M22" s="36">
        <v>0</v>
      </c>
      <c r="N22" s="131"/>
    </row>
    <row r="23" spans="1:14" s="157" customFormat="1" ht="23.25" thickBot="1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500000</v>
      </c>
      <c r="H23" s="100">
        <v>500000</v>
      </c>
      <c r="I23" s="36">
        <v>0</v>
      </c>
      <c r="J23" s="130">
        <f t="shared" si="7"/>
        <v>-200000</v>
      </c>
      <c r="K23" s="193">
        <f t="shared" si="8"/>
        <v>300000</v>
      </c>
      <c r="L23" s="100">
        <v>300000</v>
      </c>
      <c r="M23" s="36">
        <v>0</v>
      </c>
      <c r="N23" s="131">
        <f>E23-F23-K23</f>
        <v>0</v>
      </c>
    </row>
    <row r="24" spans="1:28" s="166" customFormat="1" ht="16.5" thickBot="1">
      <c r="A24" s="158"/>
      <c r="B24" s="159"/>
      <c r="C24" s="160" t="s">
        <v>21</v>
      </c>
      <c r="D24" s="161"/>
      <c r="E24" s="162">
        <f aca="true" t="shared" si="9" ref="E24:N24">SUBTOTAL(9,E25:E34)</f>
        <v>26528613</v>
      </c>
      <c r="F24" s="162">
        <f t="shared" si="9"/>
        <v>2032121</v>
      </c>
      <c r="G24" s="162">
        <f t="shared" si="9"/>
        <v>20572054</v>
      </c>
      <c r="H24" s="162">
        <f t="shared" si="9"/>
        <v>6239561</v>
      </c>
      <c r="I24" s="162">
        <f t="shared" si="9"/>
        <v>14332493</v>
      </c>
      <c r="J24" s="163">
        <f t="shared" si="9"/>
        <v>0</v>
      </c>
      <c r="K24" s="194">
        <f t="shared" si="9"/>
        <v>20572054</v>
      </c>
      <c r="L24" s="162">
        <f t="shared" si="9"/>
        <v>6239561</v>
      </c>
      <c r="M24" s="162">
        <f t="shared" si="9"/>
        <v>14332493</v>
      </c>
      <c r="N24" s="164">
        <f t="shared" si="9"/>
        <v>4004438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</row>
    <row r="25" spans="1:14" s="170" customFormat="1" ht="33.75">
      <c r="A25" s="167">
        <v>10</v>
      </c>
      <c r="B25" s="168"/>
      <c r="C25" s="34" t="s">
        <v>43</v>
      </c>
      <c r="D25" s="35" t="s">
        <v>97</v>
      </c>
      <c r="E25" s="99">
        <v>25332613</v>
      </c>
      <c r="F25" s="140">
        <v>1924121</v>
      </c>
      <c r="G25" s="100">
        <f aca="true" t="shared" si="10" ref="G25:G34">H25+I25</f>
        <v>19204054</v>
      </c>
      <c r="H25" s="100">
        <v>4871561</v>
      </c>
      <c r="I25" s="36">
        <v>14332493</v>
      </c>
      <c r="J25" s="169">
        <f aca="true" t="shared" si="11" ref="J25:J34">K25-G25</f>
        <v>0</v>
      </c>
      <c r="K25" s="193">
        <f aca="true" t="shared" si="12" ref="K25:K34">L25+M25</f>
        <v>19204054</v>
      </c>
      <c r="L25" s="100">
        <v>4871561</v>
      </c>
      <c r="M25" s="36">
        <v>14332493</v>
      </c>
      <c r="N25" s="131">
        <f aca="true" t="shared" si="13" ref="N25:N30">E25-F25-K25</f>
        <v>4204438</v>
      </c>
    </row>
    <row r="26" spans="1:14" s="157" customFormat="1" ht="23.25" thickBot="1">
      <c r="A26" s="85">
        <v>11</v>
      </c>
      <c r="B26" s="38"/>
      <c r="C26" s="34" t="s">
        <v>75</v>
      </c>
      <c r="D26" s="35" t="s">
        <v>44</v>
      </c>
      <c r="E26" s="99">
        <v>78000</v>
      </c>
      <c r="F26" s="140">
        <v>8000</v>
      </c>
      <c r="G26" s="100">
        <f t="shared" si="10"/>
        <v>70000</v>
      </c>
      <c r="H26" s="100">
        <v>70000</v>
      </c>
      <c r="I26" s="36">
        <v>0</v>
      </c>
      <c r="J26" s="130">
        <f t="shared" si="11"/>
        <v>0</v>
      </c>
      <c r="K26" s="193">
        <f t="shared" si="12"/>
        <v>70000</v>
      </c>
      <c r="L26" s="100">
        <v>70000</v>
      </c>
      <c r="M26" s="36">
        <v>0</v>
      </c>
      <c r="N26" s="156">
        <f t="shared" si="13"/>
        <v>0</v>
      </c>
    </row>
    <row r="27" spans="1:14" s="157" customFormat="1" ht="22.5">
      <c r="A27" s="167">
        <v>12</v>
      </c>
      <c r="B27" s="39"/>
      <c r="C27" s="34" t="s">
        <v>76</v>
      </c>
      <c r="D27" s="35" t="s">
        <v>96</v>
      </c>
      <c r="E27" s="99">
        <v>250000</v>
      </c>
      <c r="F27" s="140">
        <v>0</v>
      </c>
      <c r="G27" s="100">
        <f t="shared" si="10"/>
        <v>250000</v>
      </c>
      <c r="H27" s="100">
        <v>250000</v>
      </c>
      <c r="I27" s="36">
        <v>0</v>
      </c>
      <c r="J27" s="171">
        <f t="shared" si="11"/>
        <v>0</v>
      </c>
      <c r="K27" s="193">
        <f t="shared" si="12"/>
        <v>250000</v>
      </c>
      <c r="L27" s="100">
        <v>250000</v>
      </c>
      <c r="M27" s="36">
        <v>0</v>
      </c>
      <c r="N27" s="131">
        <f t="shared" si="13"/>
        <v>0</v>
      </c>
    </row>
    <row r="28" spans="1:14" s="172" customFormat="1" ht="23.25" thickBot="1">
      <c r="A28" s="85">
        <v>13</v>
      </c>
      <c r="B28" s="39"/>
      <c r="C28" s="34" t="s">
        <v>77</v>
      </c>
      <c r="D28" s="35" t="s">
        <v>44</v>
      </c>
      <c r="E28" s="99">
        <v>130000</v>
      </c>
      <c r="F28" s="140">
        <v>100000</v>
      </c>
      <c r="G28" s="100">
        <f t="shared" si="10"/>
        <v>130000</v>
      </c>
      <c r="H28" s="100">
        <v>130000</v>
      </c>
      <c r="I28" s="36">
        <v>0</v>
      </c>
      <c r="J28" s="130">
        <f t="shared" si="11"/>
        <v>0</v>
      </c>
      <c r="K28" s="193">
        <f t="shared" si="12"/>
        <v>130000</v>
      </c>
      <c r="L28" s="100">
        <v>130000</v>
      </c>
      <c r="M28" s="36">
        <v>0</v>
      </c>
      <c r="N28" s="131">
        <f t="shared" si="13"/>
        <v>-100000</v>
      </c>
    </row>
    <row r="29" spans="1:14" s="157" customFormat="1" ht="33.75">
      <c r="A29" s="167">
        <v>14</v>
      </c>
      <c r="B29" s="39"/>
      <c r="C29" s="34" t="s">
        <v>78</v>
      </c>
      <c r="D29" s="35" t="s">
        <v>96</v>
      </c>
      <c r="E29" s="99">
        <v>130000</v>
      </c>
      <c r="F29" s="140">
        <v>0</v>
      </c>
      <c r="G29" s="100">
        <f t="shared" si="10"/>
        <v>230000</v>
      </c>
      <c r="H29" s="100">
        <v>230000</v>
      </c>
      <c r="I29" s="36">
        <v>0</v>
      </c>
      <c r="J29" s="130">
        <f t="shared" si="11"/>
        <v>0</v>
      </c>
      <c r="K29" s="193">
        <f t="shared" si="12"/>
        <v>230000</v>
      </c>
      <c r="L29" s="100">
        <v>230000</v>
      </c>
      <c r="M29" s="36">
        <v>0</v>
      </c>
      <c r="N29" s="131">
        <f t="shared" si="13"/>
        <v>-100000</v>
      </c>
    </row>
    <row r="30" spans="1:14" s="157" customFormat="1" ht="45.75" thickBot="1">
      <c r="A30" s="85">
        <v>15</v>
      </c>
      <c r="B30" s="39"/>
      <c r="C30" s="34" t="s">
        <v>115</v>
      </c>
      <c r="D30" s="35" t="s">
        <v>96</v>
      </c>
      <c r="E30" s="99">
        <v>140000</v>
      </c>
      <c r="F30" s="140">
        <v>0</v>
      </c>
      <c r="G30" s="100">
        <f t="shared" si="10"/>
        <v>140000</v>
      </c>
      <c r="H30" s="100">
        <v>140000</v>
      </c>
      <c r="I30" s="36">
        <v>0</v>
      </c>
      <c r="J30" s="130">
        <f t="shared" si="11"/>
        <v>0</v>
      </c>
      <c r="K30" s="193">
        <f t="shared" si="12"/>
        <v>140000</v>
      </c>
      <c r="L30" s="100">
        <v>140000</v>
      </c>
      <c r="M30" s="36">
        <v>0</v>
      </c>
      <c r="N30" s="131">
        <f t="shared" si="13"/>
        <v>0</v>
      </c>
    </row>
    <row r="31" spans="1:14" s="157" customFormat="1" ht="22.5">
      <c r="A31" s="167">
        <v>16</v>
      </c>
      <c r="B31" s="39"/>
      <c r="C31" s="34" t="s">
        <v>122</v>
      </c>
      <c r="D31" s="35"/>
      <c r="E31" s="99"/>
      <c r="F31" s="140"/>
      <c r="G31" s="100">
        <f t="shared" si="10"/>
        <v>80000</v>
      </c>
      <c r="H31" s="100">
        <v>80000</v>
      </c>
      <c r="I31" s="36">
        <v>0</v>
      </c>
      <c r="J31" s="130">
        <f t="shared" si="11"/>
        <v>0</v>
      </c>
      <c r="K31" s="193">
        <f t="shared" si="12"/>
        <v>80000</v>
      </c>
      <c r="L31" s="100">
        <v>80000</v>
      </c>
      <c r="M31" s="36">
        <v>0</v>
      </c>
      <c r="N31" s="131"/>
    </row>
    <row r="32" spans="1:14" s="157" customFormat="1" ht="23.25" thickBot="1">
      <c r="A32" s="85">
        <v>17</v>
      </c>
      <c r="B32" s="39"/>
      <c r="C32" s="34" t="s">
        <v>79</v>
      </c>
      <c r="D32" s="35" t="s">
        <v>96</v>
      </c>
      <c r="E32" s="99">
        <v>268000</v>
      </c>
      <c r="F32" s="140">
        <v>0</v>
      </c>
      <c r="G32" s="100">
        <f t="shared" si="10"/>
        <v>268000</v>
      </c>
      <c r="H32" s="100">
        <v>268000</v>
      </c>
      <c r="I32" s="36">
        <v>0</v>
      </c>
      <c r="J32" s="130">
        <f t="shared" si="11"/>
        <v>0</v>
      </c>
      <c r="K32" s="193">
        <f t="shared" si="12"/>
        <v>268000</v>
      </c>
      <c r="L32" s="100">
        <v>268000</v>
      </c>
      <c r="M32" s="36">
        <v>0</v>
      </c>
      <c r="N32" s="131">
        <f>E32-F32-K32</f>
        <v>0</v>
      </c>
    </row>
    <row r="33" spans="1:14" s="157" customFormat="1" ht="45">
      <c r="A33" s="167">
        <v>18</v>
      </c>
      <c r="B33" s="40"/>
      <c r="C33" s="34" t="s">
        <v>80</v>
      </c>
      <c r="D33" s="35" t="s">
        <v>96</v>
      </c>
      <c r="E33" s="99">
        <v>50000</v>
      </c>
      <c r="F33" s="140">
        <v>0</v>
      </c>
      <c r="G33" s="100">
        <f t="shared" si="10"/>
        <v>50000</v>
      </c>
      <c r="H33" s="100">
        <v>50000</v>
      </c>
      <c r="I33" s="36">
        <v>0</v>
      </c>
      <c r="J33" s="130">
        <f t="shared" si="11"/>
        <v>0</v>
      </c>
      <c r="K33" s="193">
        <f t="shared" si="12"/>
        <v>50000</v>
      </c>
      <c r="L33" s="100">
        <v>50000</v>
      </c>
      <c r="M33" s="36">
        <v>0</v>
      </c>
      <c r="N33" s="131">
        <f>E33-F33-K33</f>
        <v>0</v>
      </c>
    </row>
    <row r="34" spans="1:14" s="157" customFormat="1" ht="23.25" thickBot="1">
      <c r="A34" s="85">
        <v>19</v>
      </c>
      <c r="B34" s="41"/>
      <c r="C34" s="143" t="s">
        <v>81</v>
      </c>
      <c r="D34" s="35" t="s">
        <v>96</v>
      </c>
      <c r="E34" s="99">
        <v>150000</v>
      </c>
      <c r="F34" s="140">
        <v>0</v>
      </c>
      <c r="G34" s="100">
        <f t="shared" si="10"/>
        <v>150000</v>
      </c>
      <c r="H34" s="100">
        <v>150000</v>
      </c>
      <c r="I34" s="36">
        <v>0</v>
      </c>
      <c r="J34" s="130">
        <f t="shared" si="11"/>
        <v>0</v>
      </c>
      <c r="K34" s="193">
        <f t="shared" si="12"/>
        <v>150000</v>
      </c>
      <c r="L34" s="100">
        <v>150000</v>
      </c>
      <c r="M34" s="36">
        <v>0</v>
      </c>
      <c r="N34" s="131">
        <f>E34-F34-K34</f>
        <v>0</v>
      </c>
    </row>
    <row r="35" spans="1:14" s="60" customFormat="1" ht="29.25" customHeight="1" thickBot="1">
      <c r="A35" s="56"/>
      <c r="B35" s="68" t="s">
        <v>65</v>
      </c>
      <c r="C35" s="58" t="s">
        <v>2</v>
      </c>
      <c r="D35" s="59"/>
      <c r="E35" s="96">
        <f aca="true" t="shared" si="14" ref="E35:N35">SUBTOTAL(9,E37:E49)</f>
        <v>5644487</v>
      </c>
      <c r="F35" s="96">
        <f t="shared" si="14"/>
        <v>1449487</v>
      </c>
      <c r="G35" s="96">
        <f t="shared" si="14"/>
        <v>4295000</v>
      </c>
      <c r="H35" s="96">
        <f t="shared" si="14"/>
        <v>4295000</v>
      </c>
      <c r="I35" s="96">
        <f t="shared" si="14"/>
        <v>0</v>
      </c>
      <c r="J35" s="96">
        <f t="shared" si="14"/>
        <v>0</v>
      </c>
      <c r="K35" s="95">
        <f t="shared" si="14"/>
        <v>4295000</v>
      </c>
      <c r="L35" s="96">
        <f t="shared" si="14"/>
        <v>4295000</v>
      </c>
      <c r="M35" s="96">
        <f t="shared" si="14"/>
        <v>0</v>
      </c>
      <c r="N35" s="102">
        <f t="shared" si="14"/>
        <v>0</v>
      </c>
    </row>
    <row r="36" spans="1:14" s="47" customFormat="1" ht="29.25" customHeight="1">
      <c r="A36" s="43"/>
      <c r="B36" s="44" t="s">
        <v>24</v>
      </c>
      <c r="C36" s="45" t="s">
        <v>45</v>
      </c>
      <c r="D36" s="46"/>
      <c r="E36" s="103">
        <f aca="true" t="shared" si="15" ref="E36:N36">SUBTOTAL(9,E37:E49)</f>
        <v>5644487</v>
      </c>
      <c r="F36" s="139">
        <f t="shared" si="15"/>
        <v>1449487</v>
      </c>
      <c r="G36" s="103">
        <f t="shared" si="15"/>
        <v>4295000</v>
      </c>
      <c r="H36" s="103">
        <f t="shared" si="15"/>
        <v>4295000</v>
      </c>
      <c r="I36" s="103">
        <f t="shared" si="15"/>
        <v>0</v>
      </c>
      <c r="J36" s="103">
        <f t="shared" si="15"/>
        <v>0</v>
      </c>
      <c r="K36" s="104">
        <f t="shared" si="15"/>
        <v>4295000</v>
      </c>
      <c r="L36" s="103">
        <f t="shared" si="15"/>
        <v>4295000</v>
      </c>
      <c r="M36" s="103">
        <f t="shared" si="15"/>
        <v>0</v>
      </c>
      <c r="N36" s="105">
        <f t="shared" si="15"/>
        <v>0</v>
      </c>
    </row>
    <row r="37" spans="1:14" s="69" customFormat="1" ht="45">
      <c r="A37" s="84">
        <v>20</v>
      </c>
      <c r="B37" s="25"/>
      <c r="C37" s="30" t="s">
        <v>82</v>
      </c>
      <c r="D37" s="31" t="s">
        <v>98</v>
      </c>
      <c r="E37" s="106">
        <v>1525259</v>
      </c>
      <c r="F37" s="120">
        <v>1025259</v>
      </c>
      <c r="G37" s="108">
        <f aca="true" t="shared" si="16" ref="G37:G49">H37+I37</f>
        <v>500000</v>
      </c>
      <c r="H37" s="108">
        <v>500000</v>
      </c>
      <c r="I37" s="33">
        <v>0</v>
      </c>
      <c r="J37" s="130">
        <f aca="true" t="shared" si="17" ref="J37:J49">K37-G37</f>
        <v>0</v>
      </c>
      <c r="K37" s="109">
        <f aca="true" t="shared" si="18" ref="K37:K49">L37+M37</f>
        <v>500000</v>
      </c>
      <c r="L37" s="108">
        <v>500000</v>
      </c>
      <c r="M37" s="33">
        <v>0</v>
      </c>
      <c r="N37" s="131">
        <f aca="true" t="shared" si="19" ref="N37:N47">E37-F37-K37</f>
        <v>0</v>
      </c>
    </row>
    <row r="38" spans="1:14" s="69" customFormat="1" ht="33.75">
      <c r="A38" s="84">
        <v>21</v>
      </c>
      <c r="B38" s="23"/>
      <c r="C38" s="30" t="s">
        <v>83</v>
      </c>
      <c r="D38" s="31" t="s">
        <v>99</v>
      </c>
      <c r="E38" s="106">
        <v>1500000</v>
      </c>
      <c r="F38" s="120">
        <v>100000</v>
      </c>
      <c r="G38" s="108">
        <f t="shared" si="16"/>
        <v>1400000</v>
      </c>
      <c r="H38" s="108">
        <v>1400000</v>
      </c>
      <c r="I38" s="33">
        <v>0</v>
      </c>
      <c r="J38" s="130">
        <f t="shared" si="17"/>
        <v>0</v>
      </c>
      <c r="K38" s="109">
        <f t="shared" si="18"/>
        <v>1400000</v>
      </c>
      <c r="L38" s="108">
        <v>1400000</v>
      </c>
      <c r="M38" s="33">
        <v>0</v>
      </c>
      <c r="N38" s="131">
        <f t="shared" si="19"/>
        <v>0</v>
      </c>
    </row>
    <row r="39" spans="1:14" s="69" customFormat="1" ht="22.5">
      <c r="A39" s="84">
        <v>22</v>
      </c>
      <c r="B39" s="20"/>
      <c r="C39" s="30" t="s">
        <v>84</v>
      </c>
      <c r="D39" s="31" t="s">
        <v>98</v>
      </c>
      <c r="E39" s="106">
        <v>1097728</v>
      </c>
      <c r="F39" s="120">
        <v>262728</v>
      </c>
      <c r="G39" s="108">
        <f t="shared" si="16"/>
        <v>835000</v>
      </c>
      <c r="H39" s="108">
        <v>835000</v>
      </c>
      <c r="I39" s="33">
        <v>0</v>
      </c>
      <c r="J39" s="130">
        <f t="shared" si="17"/>
        <v>0</v>
      </c>
      <c r="K39" s="109">
        <f t="shared" si="18"/>
        <v>835000</v>
      </c>
      <c r="L39" s="108">
        <v>835000</v>
      </c>
      <c r="M39" s="33">
        <v>0</v>
      </c>
      <c r="N39" s="131">
        <f t="shared" si="19"/>
        <v>0</v>
      </c>
    </row>
    <row r="40" spans="1:14" s="69" customFormat="1" ht="33.75">
      <c r="A40" s="84">
        <v>23</v>
      </c>
      <c r="B40" s="24"/>
      <c r="C40" s="30" t="s">
        <v>116</v>
      </c>
      <c r="D40" s="31" t="s">
        <v>98</v>
      </c>
      <c r="E40" s="106">
        <v>561500</v>
      </c>
      <c r="F40" s="120">
        <v>31500</v>
      </c>
      <c r="G40" s="108">
        <f t="shared" si="16"/>
        <v>530000</v>
      </c>
      <c r="H40" s="108">
        <v>530000</v>
      </c>
      <c r="I40" s="33">
        <v>0</v>
      </c>
      <c r="J40" s="130">
        <f t="shared" si="17"/>
        <v>0</v>
      </c>
      <c r="K40" s="109">
        <f t="shared" si="18"/>
        <v>530000</v>
      </c>
      <c r="L40" s="108">
        <v>530000</v>
      </c>
      <c r="M40" s="33">
        <v>0</v>
      </c>
      <c r="N40" s="131">
        <f t="shared" si="19"/>
        <v>0</v>
      </c>
    </row>
    <row r="41" spans="1:14" s="69" customFormat="1" ht="33.75">
      <c r="A41" s="84">
        <v>24</v>
      </c>
      <c r="B41" s="24"/>
      <c r="C41" s="30" t="s">
        <v>85</v>
      </c>
      <c r="D41" s="31" t="s">
        <v>44</v>
      </c>
      <c r="E41" s="106">
        <v>50000</v>
      </c>
      <c r="F41" s="120">
        <v>30000</v>
      </c>
      <c r="G41" s="108">
        <f t="shared" si="16"/>
        <v>20000</v>
      </c>
      <c r="H41" s="108">
        <v>20000</v>
      </c>
      <c r="I41" s="33">
        <v>0</v>
      </c>
      <c r="J41" s="130">
        <f t="shared" si="17"/>
        <v>0</v>
      </c>
      <c r="K41" s="109">
        <f t="shared" si="18"/>
        <v>20000</v>
      </c>
      <c r="L41" s="108">
        <v>20000</v>
      </c>
      <c r="M41" s="33">
        <v>0</v>
      </c>
      <c r="N41" s="131">
        <f t="shared" si="19"/>
        <v>0</v>
      </c>
    </row>
    <row r="42" spans="1:14" s="69" customFormat="1" ht="33.75">
      <c r="A42" s="84">
        <v>25</v>
      </c>
      <c r="B42" s="24"/>
      <c r="C42" s="30" t="s">
        <v>86</v>
      </c>
      <c r="D42" s="31" t="s">
        <v>96</v>
      </c>
      <c r="E42" s="106">
        <v>40000</v>
      </c>
      <c r="F42" s="120">
        <v>0</v>
      </c>
      <c r="G42" s="108">
        <f t="shared" si="16"/>
        <v>40000</v>
      </c>
      <c r="H42" s="108">
        <v>40000</v>
      </c>
      <c r="I42" s="33">
        <v>0</v>
      </c>
      <c r="J42" s="130">
        <f t="shared" si="17"/>
        <v>0</v>
      </c>
      <c r="K42" s="109">
        <f t="shared" si="18"/>
        <v>40000</v>
      </c>
      <c r="L42" s="108">
        <v>40000</v>
      </c>
      <c r="M42" s="33">
        <v>0</v>
      </c>
      <c r="N42" s="131">
        <f t="shared" si="19"/>
        <v>0</v>
      </c>
    </row>
    <row r="43" spans="1:14" s="69" customFormat="1" ht="45">
      <c r="A43" s="84">
        <v>26</v>
      </c>
      <c r="B43" s="24"/>
      <c r="C43" s="30" t="s">
        <v>87</v>
      </c>
      <c r="D43" s="31" t="s">
        <v>74</v>
      </c>
      <c r="E43" s="106">
        <v>150000</v>
      </c>
      <c r="F43" s="120">
        <v>0</v>
      </c>
      <c r="G43" s="108">
        <f t="shared" si="16"/>
        <v>150000</v>
      </c>
      <c r="H43" s="108">
        <v>150000</v>
      </c>
      <c r="I43" s="33">
        <v>0</v>
      </c>
      <c r="J43" s="130">
        <f t="shared" si="17"/>
        <v>0</v>
      </c>
      <c r="K43" s="109">
        <f t="shared" si="18"/>
        <v>150000</v>
      </c>
      <c r="L43" s="108">
        <v>150000</v>
      </c>
      <c r="M43" s="33">
        <v>0</v>
      </c>
      <c r="N43" s="131">
        <f t="shared" si="19"/>
        <v>0</v>
      </c>
    </row>
    <row r="44" spans="1:14" s="69" customFormat="1" ht="45">
      <c r="A44" s="84">
        <v>27</v>
      </c>
      <c r="B44" s="24"/>
      <c r="C44" s="30" t="s">
        <v>88</v>
      </c>
      <c r="D44" s="31" t="s">
        <v>96</v>
      </c>
      <c r="E44" s="106">
        <v>150000</v>
      </c>
      <c r="F44" s="120">
        <v>0</v>
      </c>
      <c r="G44" s="108">
        <f t="shared" si="16"/>
        <v>150000</v>
      </c>
      <c r="H44" s="108">
        <v>150000</v>
      </c>
      <c r="I44" s="33">
        <v>0</v>
      </c>
      <c r="J44" s="130">
        <f t="shared" si="17"/>
        <v>0</v>
      </c>
      <c r="K44" s="109">
        <f t="shared" si="18"/>
        <v>150000</v>
      </c>
      <c r="L44" s="108">
        <v>150000</v>
      </c>
      <c r="M44" s="33">
        <v>0</v>
      </c>
      <c r="N44" s="131">
        <f t="shared" si="19"/>
        <v>0</v>
      </c>
    </row>
    <row r="45" spans="1:14" s="69" customFormat="1" ht="45">
      <c r="A45" s="84">
        <v>28</v>
      </c>
      <c r="B45" s="24"/>
      <c r="C45" s="30" t="s">
        <v>89</v>
      </c>
      <c r="D45" s="31" t="s">
        <v>96</v>
      </c>
      <c r="E45" s="106">
        <v>150000</v>
      </c>
      <c r="F45" s="120">
        <v>0</v>
      </c>
      <c r="G45" s="108">
        <f t="shared" si="16"/>
        <v>150000</v>
      </c>
      <c r="H45" s="108">
        <v>150000</v>
      </c>
      <c r="I45" s="33">
        <v>0</v>
      </c>
      <c r="J45" s="130">
        <f t="shared" si="17"/>
        <v>0</v>
      </c>
      <c r="K45" s="109">
        <f t="shared" si="18"/>
        <v>150000</v>
      </c>
      <c r="L45" s="108">
        <v>150000</v>
      </c>
      <c r="M45" s="33">
        <v>0</v>
      </c>
      <c r="N45" s="131">
        <f t="shared" si="19"/>
        <v>0</v>
      </c>
    </row>
    <row r="46" spans="1:14" s="174" customFormat="1" ht="33.75">
      <c r="A46" s="84">
        <v>29</v>
      </c>
      <c r="B46" s="173"/>
      <c r="C46" s="30" t="s">
        <v>90</v>
      </c>
      <c r="D46" s="31" t="s">
        <v>96</v>
      </c>
      <c r="E46" s="106">
        <v>120000</v>
      </c>
      <c r="F46" s="120">
        <v>0</v>
      </c>
      <c r="G46" s="108">
        <f t="shared" si="16"/>
        <v>120000</v>
      </c>
      <c r="H46" s="108">
        <v>120000</v>
      </c>
      <c r="I46" s="33">
        <v>0</v>
      </c>
      <c r="J46" s="130">
        <f t="shared" si="17"/>
        <v>0</v>
      </c>
      <c r="K46" s="109">
        <f t="shared" si="18"/>
        <v>120000</v>
      </c>
      <c r="L46" s="108">
        <v>120000</v>
      </c>
      <c r="M46" s="33">
        <v>0</v>
      </c>
      <c r="N46" s="131">
        <f t="shared" si="19"/>
        <v>0</v>
      </c>
    </row>
    <row r="47" spans="1:14" s="6" customFormat="1" ht="22.5">
      <c r="A47" s="84">
        <v>30</v>
      </c>
      <c r="B47" s="24"/>
      <c r="C47" s="144" t="s">
        <v>111</v>
      </c>
      <c r="D47" s="31" t="s">
        <v>96</v>
      </c>
      <c r="E47" s="106">
        <v>100000</v>
      </c>
      <c r="F47" s="120">
        <v>0</v>
      </c>
      <c r="G47" s="108">
        <f t="shared" si="16"/>
        <v>100000</v>
      </c>
      <c r="H47" s="108">
        <v>100000</v>
      </c>
      <c r="I47" s="33">
        <v>0</v>
      </c>
      <c r="J47" s="130">
        <f t="shared" si="17"/>
        <v>0</v>
      </c>
      <c r="K47" s="109">
        <f t="shared" si="18"/>
        <v>100000</v>
      </c>
      <c r="L47" s="108">
        <v>100000</v>
      </c>
      <c r="M47" s="33">
        <v>0</v>
      </c>
      <c r="N47" s="101">
        <f t="shared" si="19"/>
        <v>0</v>
      </c>
    </row>
    <row r="48" spans="1:14" s="6" customFormat="1" ht="33.75">
      <c r="A48" s="84">
        <v>31</v>
      </c>
      <c r="B48" s="24"/>
      <c r="C48" s="144" t="s">
        <v>124</v>
      </c>
      <c r="D48" s="31"/>
      <c r="E48" s="106"/>
      <c r="F48" s="120"/>
      <c r="G48" s="108">
        <f t="shared" si="16"/>
        <v>100000</v>
      </c>
      <c r="H48" s="108">
        <v>100000</v>
      </c>
      <c r="I48" s="33">
        <v>0</v>
      </c>
      <c r="J48" s="130">
        <f t="shared" si="17"/>
        <v>0</v>
      </c>
      <c r="K48" s="109">
        <f t="shared" si="18"/>
        <v>100000</v>
      </c>
      <c r="L48" s="108">
        <v>100000</v>
      </c>
      <c r="M48" s="33">
        <v>0</v>
      </c>
      <c r="N48" s="101"/>
    </row>
    <row r="49" spans="1:14" s="6" customFormat="1" ht="23.25" thickBot="1">
      <c r="A49" s="84">
        <v>32</v>
      </c>
      <c r="B49" s="24"/>
      <c r="C49" s="144" t="s">
        <v>91</v>
      </c>
      <c r="D49" s="31" t="s">
        <v>96</v>
      </c>
      <c r="E49" s="106">
        <v>200000</v>
      </c>
      <c r="F49" s="120">
        <v>0</v>
      </c>
      <c r="G49" s="108">
        <f t="shared" si="16"/>
        <v>200000</v>
      </c>
      <c r="H49" s="108">
        <v>200000</v>
      </c>
      <c r="I49" s="190">
        <v>0</v>
      </c>
      <c r="J49" s="130">
        <f t="shared" si="17"/>
        <v>0</v>
      </c>
      <c r="K49" s="109">
        <f t="shared" si="18"/>
        <v>200000</v>
      </c>
      <c r="L49" s="108">
        <v>200000</v>
      </c>
      <c r="M49" s="33">
        <v>0</v>
      </c>
      <c r="N49" s="101">
        <f>E49-F49-K49</f>
        <v>0</v>
      </c>
    </row>
    <row r="50" spans="1:14" s="60" customFormat="1" ht="27.75" customHeight="1" thickBot="1">
      <c r="A50" s="81"/>
      <c r="B50" s="57" t="s">
        <v>66</v>
      </c>
      <c r="C50" s="58" t="s">
        <v>6</v>
      </c>
      <c r="D50" s="59"/>
      <c r="E50" s="96">
        <f aca="true" t="shared" si="20" ref="E50:N50">SUBTOTAL(9,E52)</f>
        <v>2551464</v>
      </c>
      <c r="F50" s="96">
        <f t="shared" si="20"/>
        <v>151464</v>
      </c>
      <c r="G50" s="96">
        <f t="shared" si="20"/>
        <v>1000000</v>
      </c>
      <c r="H50" s="96">
        <f t="shared" si="20"/>
        <v>1000000</v>
      </c>
      <c r="I50" s="96">
        <f t="shared" si="20"/>
        <v>0</v>
      </c>
      <c r="J50" s="96">
        <f t="shared" si="20"/>
        <v>0</v>
      </c>
      <c r="K50" s="95">
        <f t="shared" si="20"/>
        <v>1000000</v>
      </c>
      <c r="L50" s="96">
        <f t="shared" si="20"/>
        <v>1000000</v>
      </c>
      <c r="M50" s="96">
        <f t="shared" si="20"/>
        <v>0</v>
      </c>
      <c r="N50" s="96">
        <f t="shared" si="20"/>
        <v>1400000</v>
      </c>
    </row>
    <row r="51" spans="1:14" s="47" customFormat="1" ht="29.25" customHeight="1">
      <c r="A51" s="82"/>
      <c r="B51" s="44" t="s">
        <v>25</v>
      </c>
      <c r="C51" s="45" t="s">
        <v>26</v>
      </c>
      <c r="D51" s="46"/>
      <c r="E51" s="110">
        <f aca="true" t="shared" si="21" ref="E51:N51">SUBTOTAL(9,E52)</f>
        <v>2551464</v>
      </c>
      <c r="F51" s="110">
        <f t="shared" si="21"/>
        <v>151464</v>
      </c>
      <c r="G51" s="103">
        <f t="shared" si="21"/>
        <v>1000000</v>
      </c>
      <c r="H51" s="103">
        <f t="shared" si="21"/>
        <v>1000000</v>
      </c>
      <c r="I51" s="103">
        <f t="shared" si="21"/>
        <v>0</v>
      </c>
      <c r="J51" s="103">
        <f t="shared" si="21"/>
        <v>0</v>
      </c>
      <c r="K51" s="104">
        <f t="shared" si="21"/>
        <v>1000000</v>
      </c>
      <c r="L51" s="103">
        <f t="shared" si="21"/>
        <v>1000000</v>
      </c>
      <c r="M51" s="103">
        <f t="shared" si="21"/>
        <v>0</v>
      </c>
      <c r="N51" s="110">
        <f t="shared" si="21"/>
        <v>1400000</v>
      </c>
    </row>
    <row r="52" spans="1:14" s="7" customFormat="1" ht="34.5" thickBot="1">
      <c r="A52" s="216">
        <v>33</v>
      </c>
      <c r="B52" s="22"/>
      <c r="C52" s="203" t="s">
        <v>46</v>
      </c>
      <c r="D52" s="204" t="s">
        <v>97</v>
      </c>
      <c r="E52" s="207">
        <v>2551464</v>
      </c>
      <c r="F52" s="217">
        <v>151464</v>
      </c>
      <c r="G52" s="207">
        <f>H52+I52</f>
        <v>1000000</v>
      </c>
      <c r="H52" s="207">
        <v>1000000</v>
      </c>
      <c r="I52" s="148">
        <v>0</v>
      </c>
      <c r="J52" s="198">
        <f>K52-G52</f>
        <v>0</v>
      </c>
      <c r="K52" s="209">
        <f>L52+M52</f>
        <v>1000000</v>
      </c>
      <c r="L52" s="207">
        <v>1000000</v>
      </c>
      <c r="M52" s="148">
        <v>0</v>
      </c>
      <c r="N52" s="112">
        <f>E52-(F52+G52)</f>
        <v>1400000</v>
      </c>
    </row>
    <row r="53" spans="1:14" s="66" customFormat="1" ht="27.75" customHeight="1" thickBot="1">
      <c r="A53" s="83"/>
      <c r="B53" s="57" t="s">
        <v>67</v>
      </c>
      <c r="C53" s="58" t="s">
        <v>3</v>
      </c>
      <c r="D53" s="59"/>
      <c r="E53" s="96">
        <f aca="true" t="shared" si="22" ref="E53:N53">SUBTOTAL(9,E55:E61)</f>
        <v>5685830</v>
      </c>
      <c r="F53" s="96">
        <f t="shared" si="22"/>
        <v>288900</v>
      </c>
      <c r="G53" s="96">
        <f t="shared" si="22"/>
        <v>945000</v>
      </c>
      <c r="H53" s="96">
        <f t="shared" si="22"/>
        <v>945000</v>
      </c>
      <c r="I53" s="96">
        <f t="shared" si="22"/>
        <v>0</v>
      </c>
      <c r="J53" s="96">
        <f t="shared" si="22"/>
        <v>0</v>
      </c>
      <c r="K53" s="95">
        <f t="shared" si="22"/>
        <v>945000</v>
      </c>
      <c r="L53" s="96">
        <f t="shared" si="22"/>
        <v>945000</v>
      </c>
      <c r="M53" s="102">
        <f t="shared" si="22"/>
        <v>0</v>
      </c>
      <c r="N53" s="215">
        <f t="shared" si="22"/>
        <v>4451930</v>
      </c>
    </row>
    <row r="54" spans="1:14" s="47" customFormat="1" ht="29.25" customHeight="1">
      <c r="A54" s="82"/>
      <c r="B54" s="44" t="s">
        <v>27</v>
      </c>
      <c r="C54" s="45" t="s">
        <v>28</v>
      </c>
      <c r="D54" s="46"/>
      <c r="E54" s="110">
        <f aca="true" t="shared" si="23" ref="E54:N54">SUBTOTAL(9,E55:E59)</f>
        <v>5636080</v>
      </c>
      <c r="F54" s="110">
        <f t="shared" si="23"/>
        <v>288900</v>
      </c>
      <c r="G54" s="103">
        <f t="shared" si="23"/>
        <v>895250</v>
      </c>
      <c r="H54" s="103">
        <f t="shared" si="23"/>
        <v>895250</v>
      </c>
      <c r="I54" s="103">
        <f t="shared" si="23"/>
        <v>0</v>
      </c>
      <c r="J54" s="103">
        <f t="shared" si="23"/>
        <v>0</v>
      </c>
      <c r="K54" s="104">
        <f t="shared" si="23"/>
        <v>895250</v>
      </c>
      <c r="L54" s="103">
        <f t="shared" si="23"/>
        <v>895250</v>
      </c>
      <c r="M54" s="103">
        <f t="shared" si="23"/>
        <v>0</v>
      </c>
      <c r="N54" s="111">
        <f t="shared" si="23"/>
        <v>4451930</v>
      </c>
    </row>
    <row r="55" spans="1:14" s="69" customFormat="1" ht="90">
      <c r="A55" s="84">
        <v>34</v>
      </c>
      <c r="B55" s="20"/>
      <c r="C55" s="30" t="s">
        <v>128</v>
      </c>
      <c r="D55" s="31" t="s">
        <v>100</v>
      </c>
      <c r="E55" s="106">
        <v>4726080</v>
      </c>
      <c r="F55" s="177">
        <v>88900</v>
      </c>
      <c r="G55" s="108">
        <f>H55+I55</f>
        <v>15250</v>
      </c>
      <c r="H55" s="108">
        <v>15250</v>
      </c>
      <c r="I55" s="33">
        <v>0</v>
      </c>
      <c r="J55" s="115">
        <f>K55-G55</f>
        <v>0</v>
      </c>
      <c r="K55" s="109">
        <f>L55+M55</f>
        <v>15250</v>
      </c>
      <c r="L55" s="108">
        <v>15250</v>
      </c>
      <c r="M55" s="33">
        <v>0</v>
      </c>
      <c r="N55" s="119">
        <f>E55-F55-K55</f>
        <v>4621930</v>
      </c>
    </row>
    <row r="56" spans="1:14" s="6" customFormat="1" ht="22.5">
      <c r="A56" s="84">
        <v>35</v>
      </c>
      <c r="B56" s="20"/>
      <c r="C56" s="30" t="s">
        <v>93</v>
      </c>
      <c r="D56" s="31" t="s">
        <v>96</v>
      </c>
      <c r="E56" s="106">
        <v>500000</v>
      </c>
      <c r="F56" s="136">
        <v>0</v>
      </c>
      <c r="G56" s="108">
        <f>H56+I56</f>
        <v>500000</v>
      </c>
      <c r="H56" s="108">
        <v>500000</v>
      </c>
      <c r="I56" s="33">
        <v>0</v>
      </c>
      <c r="J56" s="115">
        <f>K56-G56</f>
        <v>0</v>
      </c>
      <c r="K56" s="109">
        <f>L56+M56</f>
        <v>500000</v>
      </c>
      <c r="L56" s="108">
        <v>500000</v>
      </c>
      <c r="M56" s="33">
        <v>0</v>
      </c>
      <c r="N56" s="119">
        <f>E56-F56-K56</f>
        <v>0</v>
      </c>
    </row>
    <row r="57" spans="1:14" s="6" customFormat="1" ht="33.75">
      <c r="A57" s="84">
        <v>36</v>
      </c>
      <c r="B57" s="20"/>
      <c r="C57" s="30" t="s">
        <v>48</v>
      </c>
      <c r="D57" s="31" t="s">
        <v>96</v>
      </c>
      <c r="E57" s="106">
        <v>50000</v>
      </c>
      <c r="F57" s="176">
        <v>0</v>
      </c>
      <c r="G57" s="108">
        <f>H57+I57</f>
        <v>50000</v>
      </c>
      <c r="H57" s="108">
        <v>50000</v>
      </c>
      <c r="I57" s="33">
        <v>0</v>
      </c>
      <c r="J57" s="115">
        <f>K57-G57</f>
        <v>0</v>
      </c>
      <c r="K57" s="109">
        <f>L57+M57</f>
        <v>50000</v>
      </c>
      <c r="L57" s="108">
        <v>50000</v>
      </c>
      <c r="M57" s="33"/>
      <c r="N57" s="119">
        <f>E57-F57-K57</f>
        <v>0</v>
      </c>
    </row>
    <row r="58" spans="1:14" s="6" customFormat="1" ht="56.25">
      <c r="A58" s="84">
        <v>37</v>
      </c>
      <c r="B58" s="20"/>
      <c r="C58" s="30" t="s">
        <v>49</v>
      </c>
      <c r="D58" s="31" t="s">
        <v>101</v>
      </c>
      <c r="E58" s="106">
        <v>230000</v>
      </c>
      <c r="F58" s="176">
        <v>100000</v>
      </c>
      <c r="G58" s="108">
        <f>H58+I58</f>
        <v>130000</v>
      </c>
      <c r="H58" s="108">
        <v>130000</v>
      </c>
      <c r="I58" s="33">
        <v>0</v>
      </c>
      <c r="J58" s="115">
        <f>K58-G58</f>
        <v>0</v>
      </c>
      <c r="K58" s="109">
        <f>L58+M58</f>
        <v>130000</v>
      </c>
      <c r="L58" s="108">
        <v>130000</v>
      </c>
      <c r="M58" s="33">
        <v>0</v>
      </c>
      <c r="N58" s="119">
        <f>E58-F58-K58</f>
        <v>0</v>
      </c>
    </row>
    <row r="59" spans="1:14" s="69" customFormat="1" ht="23.25" thickBot="1">
      <c r="A59" s="216">
        <v>38</v>
      </c>
      <c r="B59" s="22"/>
      <c r="C59" s="225" t="s">
        <v>50</v>
      </c>
      <c r="D59" s="226" t="s">
        <v>44</v>
      </c>
      <c r="E59" s="227">
        <v>130000</v>
      </c>
      <c r="F59" s="228">
        <v>100000</v>
      </c>
      <c r="G59" s="229">
        <f>H59+I59</f>
        <v>200000</v>
      </c>
      <c r="H59" s="229">
        <v>200000</v>
      </c>
      <c r="I59" s="50">
        <v>0</v>
      </c>
      <c r="J59" s="230">
        <f>K59-G59</f>
        <v>0</v>
      </c>
      <c r="K59" s="231">
        <f>L59+M59</f>
        <v>200000</v>
      </c>
      <c r="L59" s="229">
        <v>200000</v>
      </c>
      <c r="M59" s="50"/>
      <c r="N59" s="119">
        <f>E59-F59-K59</f>
        <v>-170000</v>
      </c>
    </row>
    <row r="60" spans="1:14" s="47" customFormat="1" ht="29.25" customHeight="1">
      <c r="A60" s="220"/>
      <c r="B60" s="53" t="s">
        <v>39</v>
      </c>
      <c r="C60" s="48" t="s">
        <v>40</v>
      </c>
      <c r="D60" s="49"/>
      <c r="E60" s="224">
        <f aca="true" t="shared" si="24" ref="E60:N60">SUBTOTAL(9,E61)</f>
        <v>49750</v>
      </c>
      <c r="F60" s="224">
        <f t="shared" si="24"/>
        <v>0</v>
      </c>
      <c r="G60" s="127">
        <f t="shared" si="24"/>
        <v>49750</v>
      </c>
      <c r="H60" s="127">
        <f t="shared" si="24"/>
        <v>49750</v>
      </c>
      <c r="I60" s="127">
        <f t="shared" si="24"/>
        <v>0</v>
      </c>
      <c r="J60" s="127">
        <f t="shared" si="24"/>
        <v>0</v>
      </c>
      <c r="K60" s="128">
        <f t="shared" si="24"/>
        <v>49750</v>
      </c>
      <c r="L60" s="127">
        <f t="shared" si="24"/>
        <v>49750</v>
      </c>
      <c r="M60" s="127">
        <f t="shared" si="24"/>
        <v>0</v>
      </c>
      <c r="N60" s="116">
        <f t="shared" si="24"/>
        <v>0</v>
      </c>
    </row>
    <row r="61" spans="1:14" s="69" customFormat="1" ht="34.5" thickBot="1">
      <c r="A61" s="182">
        <v>39</v>
      </c>
      <c r="B61" s="21"/>
      <c r="C61" s="30" t="s">
        <v>51</v>
      </c>
      <c r="D61" s="31" t="s">
        <v>96</v>
      </c>
      <c r="E61" s="107">
        <v>49750</v>
      </c>
      <c r="F61" s="108">
        <v>0</v>
      </c>
      <c r="G61" s="108">
        <f>H61+I61</f>
        <v>49750</v>
      </c>
      <c r="H61" s="32">
        <v>49750</v>
      </c>
      <c r="I61" s="117">
        <v>0</v>
      </c>
      <c r="J61" s="118">
        <f>K61-G61</f>
        <v>0</v>
      </c>
      <c r="K61" s="109">
        <f>L61+M61</f>
        <v>49750</v>
      </c>
      <c r="L61" s="108">
        <v>49750</v>
      </c>
      <c r="M61" s="33">
        <v>0</v>
      </c>
      <c r="N61" s="119">
        <f>E61-F61-K61</f>
        <v>0</v>
      </c>
    </row>
    <row r="62" spans="1:14" s="16" customFormat="1" ht="33" customHeight="1" thickBot="1">
      <c r="A62" s="83"/>
      <c r="B62" s="57" t="s">
        <v>68</v>
      </c>
      <c r="C62" s="58" t="s">
        <v>4</v>
      </c>
      <c r="D62" s="59"/>
      <c r="E62" s="96">
        <f aca="true" t="shared" si="25" ref="E62:N62">SUBTOTAL(9,E64:E66)</f>
        <v>230000</v>
      </c>
      <c r="F62" s="96">
        <f t="shared" si="25"/>
        <v>0</v>
      </c>
      <c r="G62" s="96">
        <f t="shared" si="25"/>
        <v>230000</v>
      </c>
      <c r="H62" s="96">
        <f t="shared" si="25"/>
        <v>230000</v>
      </c>
      <c r="I62" s="96">
        <f t="shared" si="25"/>
        <v>0</v>
      </c>
      <c r="J62" s="96">
        <f t="shared" si="25"/>
        <v>0</v>
      </c>
      <c r="K62" s="95">
        <f t="shared" si="25"/>
        <v>230000</v>
      </c>
      <c r="L62" s="96">
        <f t="shared" si="25"/>
        <v>230000</v>
      </c>
      <c r="M62" s="96">
        <f t="shared" si="25"/>
        <v>0</v>
      </c>
      <c r="N62" s="102">
        <f t="shared" si="25"/>
        <v>0</v>
      </c>
    </row>
    <row r="63" spans="1:14" s="47" customFormat="1" ht="29.25" customHeight="1">
      <c r="A63" s="82"/>
      <c r="B63" s="44" t="s">
        <v>31</v>
      </c>
      <c r="C63" s="45" t="s">
        <v>32</v>
      </c>
      <c r="D63" s="46"/>
      <c r="E63" s="103">
        <f aca="true" t="shared" si="26" ref="E63:N63">SUBTOTAL(9,E64:E66)</f>
        <v>230000</v>
      </c>
      <c r="F63" s="103">
        <f t="shared" si="26"/>
        <v>0</v>
      </c>
      <c r="G63" s="103">
        <f t="shared" si="26"/>
        <v>230000</v>
      </c>
      <c r="H63" s="103">
        <f t="shared" si="26"/>
        <v>230000</v>
      </c>
      <c r="I63" s="103">
        <f t="shared" si="26"/>
        <v>0</v>
      </c>
      <c r="J63" s="103">
        <f t="shared" si="26"/>
        <v>0</v>
      </c>
      <c r="K63" s="104">
        <f t="shared" si="26"/>
        <v>230000</v>
      </c>
      <c r="L63" s="103">
        <f t="shared" si="26"/>
        <v>230000</v>
      </c>
      <c r="M63" s="103">
        <f t="shared" si="26"/>
        <v>0</v>
      </c>
      <c r="N63" s="105">
        <f t="shared" si="26"/>
        <v>0</v>
      </c>
    </row>
    <row r="64" spans="1:14" s="62" customFormat="1" ht="22.5">
      <c r="A64" s="84">
        <v>40</v>
      </c>
      <c r="B64" s="20"/>
      <c r="C64" s="30" t="s">
        <v>95</v>
      </c>
      <c r="D64" s="31" t="s">
        <v>96</v>
      </c>
      <c r="E64" s="120">
        <v>80000</v>
      </c>
      <c r="F64" s="121">
        <v>0</v>
      </c>
      <c r="G64" s="108">
        <f>H64+I64</f>
        <v>80000</v>
      </c>
      <c r="H64" s="108">
        <v>80000</v>
      </c>
      <c r="I64" s="33">
        <v>0</v>
      </c>
      <c r="J64" s="122">
        <f>K64-G64</f>
        <v>0</v>
      </c>
      <c r="K64" s="109">
        <f>L64+M64</f>
        <v>80000</v>
      </c>
      <c r="L64" s="108">
        <v>80000</v>
      </c>
      <c r="M64" s="33">
        <v>0</v>
      </c>
      <c r="N64" s="119">
        <f>E64-(F64+G64)</f>
        <v>0</v>
      </c>
    </row>
    <row r="65" spans="1:14" s="62" customFormat="1" ht="22.5">
      <c r="A65" s="182">
        <v>41</v>
      </c>
      <c r="B65" s="21"/>
      <c r="C65" s="30" t="s">
        <v>94</v>
      </c>
      <c r="D65" s="31" t="s">
        <v>96</v>
      </c>
      <c r="E65" s="120">
        <v>50000</v>
      </c>
      <c r="F65" s="123">
        <v>0</v>
      </c>
      <c r="G65" s="108">
        <f>H65+I65</f>
        <v>50000</v>
      </c>
      <c r="H65" s="108">
        <v>50000</v>
      </c>
      <c r="I65" s="148">
        <v>0</v>
      </c>
      <c r="J65" s="122">
        <f>K65-G65</f>
        <v>0</v>
      </c>
      <c r="K65" s="109">
        <f>L65+M65</f>
        <v>50000</v>
      </c>
      <c r="L65" s="108">
        <v>50000</v>
      </c>
      <c r="M65" s="33"/>
      <c r="N65" s="119">
        <f>E65-(F65+G65)</f>
        <v>0</v>
      </c>
    </row>
    <row r="66" spans="1:14" s="62" customFormat="1" ht="23.25" thickBot="1">
      <c r="A66" s="188">
        <v>42</v>
      </c>
      <c r="B66" s="189"/>
      <c r="C66" s="30" t="s">
        <v>52</v>
      </c>
      <c r="D66" s="31" t="s">
        <v>96</v>
      </c>
      <c r="E66" s="120">
        <v>100000</v>
      </c>
      <c r="F66" s="123">
        <v>0</v>
      </c>
      <c r="G66" s="108">
        <f>H66+I66</f>
        <v>100000</v>
      </c>
      <c r="H66" s="108">
        <v>100000</v>
      </c>
      <c r="I66" s="50">
        <v>0</v>
      </c>
      <c r="J66" s="124">
        <f>K66-G66</f>
        <v>0</v>
      </c>
      <c r="K66" s="109">
        <f>L66+M66</f>
        <v>100000</v>
      </c>
      <c r="L66" s="108">
        <v>100000</v>
      </c>
      <c r="M66" s="33">
        <v>0</v>
      </c>
      <c r="N66" s="119">
        <f>E66-(F66+G66)</f>
        <v>0</v>
      </c>
    </row>
    <row r="67" spans="1:14" s="16" customFormat="1" ht="33" customHeight="1" thickBot="1">
      <c r="A67" s="83"/>
      <c r="B67" s="57" t="s">
        <v>55</v>
      </c>
      <c r="C67" s="57" t="s">
        <v>58</v>
      </c>
      <c r="D67" s="59"/>
      <c r="E67" s="96">
        <f aca="true" t="shared" si="27" ref="E67:N67">SUBTOTAL(9,E69:E71)</f>
        <v>275000</v>
      </c>
      <c r="F67" s="96">
        <f t="shared" si="27"/>
        <v>75000</v>
      </c>
      <c r="G67" s="96">
        <f t="shared" si="27"/>
        <v>519000</v>
      </c>
      <c r="H67" s="96">
        <f t="shared" si="27"/>
        <v>519000</v>
      </c>
      <c r="I67" s="96">
        <f t="shared" si="27"/>
        <v>0</v>
      </c>
      <c r="J67" s="96">
        <f t="shared" si="27"/>
        <v>0</v>
      </c>
      <c r="K67" s="95">
        <f t="shared" si="27"/>
        <v>519000</v>
      </c>
      <c r="L67" s="96">
        <f t="shared" si="27"/>
        <v>519000</v>
      </c>
      <c r="M67" s="96">
        <f t="shared" si="27"/>
        <v>0</v>
      </c>
      <c r="N67" s="102">
        <f t="shared" si="27"/>
        <v>-319000</v>
      </c>
    </row>
    <row r="68" spans="1:14" s="47" customFormat="1" ht="67.5" customHeight="1">
      <c r="A68" s="82"/>
      <c r="B68" s="44" t="s">
        <v>56</v>
      </c>
      <c r="C68" s="45" t="s">
        <v>57</v>
      </c>
      <c r="D68" s="46"/>
      <c r="E68" s="103">
        <f aca="true" t="shared" si="28" ref="E68:N68">SUBTOTAL(9,E69:E71)</f>
        <v>275000</v>
      </c>
      <c r="F68" s="103">
        <f t="shared" si="28"/>
        <v>75000</v>
      </c>
      <c r="G68" s="103">
        <f t="shared" si="28"/>
        <v>519000</v>
      </c>
      <c r="H68" s="103">
        <f t="shared" si="28"/>
        <v>519000</v>
      </c>
      <c r="I68" s="103">
        <f t="shared" si="28"/>
        <v>0</v>
      </c>
      <c r="J68" s="103">
        <f t="shared" si="28"/>
        <v>0</v>
      </c>
      <c r="K68" s="104">
        <f t="shared" si="28"/>
        <v>519000</v>
      </c>
      <c r="L68" s="103">
        <f t="shared" si="28"/>
        <v>519000</v>
      </c>
      <c r="M68" s="103">
        <f t="shared" si="28"/>
        <v>0</v>
      </c>
      <c r="N68" s="105">
        <f t="shared" si="28"/>
        <v>-319000</v>
      </c>
    </row>
    <row r="69" spans="1:14" s="6" customFormat="1" ht="39" customHeight="1">
      <c r="A69" s="84">
        <v>43</v>
      </c>
      <c r="B69" s="20"/>
      <c r="C69" s="30" t="s">
        <v>53</v>
      </c>
      <c r="D69" s="31" t="s">
        <v>96</v>
      </c>
      <c r="E69" s="106">
        <v>50000</v>
      </c>
      <c r="F69" s="136">
        <v>0</v>
      </c>
      <c r="G69" s="108">
        <f>H69+I69</f>
        <v>50000</v>
      </c>
      <c r="H69" s="108">
        <v>50000</v>
      </c>
      <c r="I69" s="33">
        <v>0</v>
      </c>
      <c r="J69" s="115">
        <f>K69-G69</f>
        <v>0</v>
      </c>
      <c r="K69" s="109">
        <f>L69+M69</f>
        <v>50000</v>
      </c>
      <c r="L69" s="108">
        <v>50000</v>
      </c>
      <c r="M69" s="33">
        <v>0</v>
      </c>
      <c r="N69" s="119">
        <f>E69-F69-K69</f>
        <v>0</v>
      </c>
    </row>
    <row r="70" spans="1:14" s="7" customFormat="1" ht="22.5">
      <c r="A70" s="84">
        <v>44</v>
      </c>
      <c r="B70" s="20"/>
      <c r="C70" s="144" t="s">
        <v>92</v>
      </c>
      <c r="D70" s="31" t="s">
        <v>44</v>
      </c>
      <c r="E70" s="108">
        <v>175000</v>
      </c>
      <c r="F70" s="120">
        <v>75000</v>
      </c>
      <c r="G70" s="108">
        <f>H70+I70</f>
        <v>419000</v>
      </c>
      <c r="H70" s="108">
        <v>419000</v>
      </c>
      <c r="I70" s="33">
        <v>0</v>
      </c>
      <c r="J70" s="199">
        <f>K70-G70</f>
        <v>0</v>
      </c>
      <c r="K70" s="109">
        <f>L70+M70</f>
        <v>419000</v>
      </c>
      <c r="L70" s="108">
        <v>419000</v>
      </c>
      <c r="M70" s="33">
        <v>0</v>
      </c>
      <c r="N70" s="119">
        <f>E70-(F70+G70)</f>
        <v>-319000</v>
      </c>
    </row>
    <row r="71" spans="1:14" s="6" customFormat="1" ht="23.25" thickBot="1">
      <c r="A71" s="84">
        <v>45</v>
      </c>
      <c r="B71" s="20"/>
      <c r="C71" s="30" t="s">
        <v>54</v>
      </c>
      <c r="D71" s="31" t="s">
        <v>96</v>
      </c>
      <c r="E71" s="106">
        <v>50000</v>
      </c>
      <c r="F71" s="136">
        <v>0</v>
      </c>
      <c r="G71" s="108">
        <f>H71+I71</f>
        <v>50000</v>
      </c>
      <c r="H71" s="108">
        <v>50000</v>
      </c>
      <c r="I71" s="33">
        <v>0</v>
      </c>
      <c r="J71" s="115">
        <f>K71-G71</f>
        <v>0</v>
      </c>
      <c r="K71" s="109">
        <f>L71+M71</f>
        <v>50000</v>
      </c>
      <c r="L71" s="108">
        <v>50000</v>
      </c>
      <c r="M71" s="33">
        <v>0</v>
      </c>
      <c r="N71" s="119">
        <f>E71-F71-K71</f>
        <v>0</v>
      </c>
    </row>
    <row r="72" spans="1:14" s="15" customFormat="1" ht="28.5" customHeight="1" thickBot="1">
      <c r="A72" s="388" t="s">
        <v>9</v>
      </c>
      <c r="B72" s="389"/>
      <c r="C72" s="390"/>
      <c r="D72" s="141"/>
      <c r="E72" s="142">
        <f aca="true" t="shared" si="29" ref="E72:N72">SUBTOTAL(9,E75:E88)</f>
        <v>4046380</v>
      </c>
      <c r="F72" s="142">
        <f t="shared" si="29"/>
        <v>0</v>
      </c>
      <c r="G72" s="142">
        <f t="shared" si="29"/>
        <v>4046380</v>
      </c>
      <c r="H72" s="142">
        <f t="shared" si="29"/>
        <v>4046380</v>
      </c>
      <c r="I72" s="142">
        <f t="shared" si="29"/>
        <v>0</v>
      </c>
      <c r="J72" s="142">
        <f t="shared" si="29"/>
        <v>6000</v>
      </c>
      <c r="K72" s="142">
        <f t="shared" si="29"/>
        <v>4052380</v>
      </c>
      <c r="L72" s="142">
        <f t="shared" si="29"/>
        <v>4052380</v>
      </c>
      <c r="M72" s="142">
        <f t="shared" si="29"/>
        <v>0</v>
      </c>
      <c r="N72" s="142">
        <f t="shared" si="29"/>
        <v>0</v>
      </c>
    </row>
    <row r="73" spans="1:14" s="60" customFormat="1" ht="27.75" customHeight="1" thickBot="1">
      <c r="A73" s="56"/>
      <c r="B73" s="57" t="s">
        <v>66</v>
      </c>
      <c r="C73" s="58" t="s">
        <v>6</v>
      </c>
      <c r="D73" s="59"/>
      <c r="E73" s="96">
        <f aca="true" t="shared" si="30" ref="E73:N73">SUBTOTAL(9,E75)</f>
        <v>3971000</v>
      </c>
      <c r="F73" s="96">
        <f t="shared" si="30"/>
        <v>0</v>
      </c>
      <c r="G73" s="96">
        <f t="shared" si="30"/>
        <v>3971000</v>
      </c>
      <c r="H73" s="96">
        <f t="shared" si="30"/>
        <v>3971000</v>
      </c>
      <c r="I73" s="96">
        <f t="shared" si="30"/>
        <v>0</v>
      </c>
      <c r="J73" s="96">
        <f t="shared" si="30"/>
        <v>0</v>
      </c>
      <c r="K73" s="95">
        <f t="shared" si="30"/>
        <v>3971000</v>
      </c>
      <c r="L73" s="96">
        <f t="shared" si="30"/>
        <v>3971000</v>
      </c>
      <c r="M73" s="96">
        <f t="shared" si="30"/>
        <v>0</v>
      </c>
      <c r="N73" s="102">
        <f t="shared" si="30"/>
        <v>0</v>
      </c>
    </row>
    <row r="74" spans="1:14" s="47" customFormat="1" ht="29.25" customHeight="1">
      <c r="A74" s="43"/>
      <c r="B74" s="44" t="s">
        <v>33</v>
      </c>
      <c r="C74" s="45" t="s">
        <v>34</v>
      </c>
      <c r="D74" s="46"/>
      <c r="E74" s="103">
        <f aca="true" t="shared" si="31" ref="E74:N74">SUBTOTAL(9,E75)</f>
        <v>3971000</v>
      </c>
      <c r="F74" s="103">
        <f t="shared" si="31"/>
        <v>0</v>
      </c>
      <c r="G74" s="103">
        <f t="shared" si="31"/>
        <v>3971000</v>
      </c>
      <c r="H74" s="103">
        <f t="shared" si="31"/>
        <v>3971000</v>
      </c>
      <c r="I74" s="103">
        <f t="shared" si="31"/>
        <v>0</v>
      </c>
      <c r="J74" s="103">
        <f t="shared" si="31"/>
        <v>0</v>
      </c>
      <c r="K74" s="104">
        <f t="shared" si="31"/>
        <v>3971000</v>
      </c>
      <c r="L74" s="103">
        <f t="shared" si="31"/>
        <v>3971000</v>
      </c>
      <c r="M74" s="103">
        <f t="shared" si="31"/>
        <v>0</v>
      </c>
      <c r="N74" s="105">
        <f t="shared" si="31"/>
        <v>0</v>
      </c>
    </row>
    <row r="75" spans="1:14" s="61" customFormat="1" ht="23.25" customHeight="1" thickBot="1">
      <c r="A75" s="85">
        <v>46</v>
      </c>
      <c r="B75" s="26"/>
      <c r="C75" s="30" t="s">
        <v>112</v>
      </c>
      <c r="D75" s="31" t="s">
        <v>117</v>
      </c>
      <c r="E75" s="106">
        <v>3971000</v>
      </c>
      <c r="F75" s="137"/>
      <c r="G75" s="108">
        <f>H75+I75</f>
        <v>3971000</v>
      </c>
      <c r="H75" s="108">
        <v>3971000</v>
      </c>
      <c r="I75" s="32">
        <v>0</v>
      </c>
      <c r="J75" s="32">
        <f>K75-G75</f>
        <v>0</v>
      </c>
      <c r="K75" s="109">
        <f>SUM(L75:M75)</f>
        <v>3971000</v>
      </c>
      <c r="L75" s="108">
        <v>3971000</v>
      </c>
      <c r="M75" s="214">
        <v>0</v>
      </c>
      <c r="N75" s="213"/>
    </row>
    <row r="76" spans="1:14" s="60" customFormat="1" ht="27.75" customHeight="1" thickBot="1">
      <c r="A76" s="86"/>
      <c r="B76" s="57" t="s">
        <v>35</v>
      </c>
      <c r="C76" s="58" t="s">
        <v>36</v>
      </c>
      <c r="D76" s="59"/>
      <c r="E76" s="96">
        <f aca="true" t="shared" si="32" ref="E76:N76">SUBTOTAL(9,E78:E80)</f>
        <v>56000</v>
      </c>
      <c r="F76" s="96">
        <f t="shared" si="32"/>
        <v>0</v>
      </c>
      <c r="G76" s="96">
        <f t="shared" si="32"/>
        <v>56000</v>
      </c>
      <c r="H76" s="96">
        <f t="shared" si="32"/>
        <v>56000</v>
      </c>
      <c r="I76" s="96">
        <f t="shared" si="32"/>
        <v>0</v>
      </c>
      <c r="J76" s="96">
        <f t="shared" si="32"/>
        <v>6000</v>
      </c>
      <c r="K76" s="95">
        <f t="shared" si="32"/>
        <v>62000</v>
      </c>
      <c r="L76" s="96">
        <f t="shared" si="32"/>
        <v>62000</v>
      </c>
      <c r="M76" s="96">
        <f t="shared" si="32"/>
        <v>0</v>
      </c>
      <c r="N76" s="96">
        <f t="shared" si="32"/>
        <v>0</v>
      </c>
    </row>
    <row r="77" spans="1:14" s="47" customFormat="1" ht="29.25" customHeight="1">
      <c r="A77" s="87"/>
      <c r="B77" s="44" t="s">
        <v>59</v>
      </c>
      <c r="C77" s="45" t="s">
        <v>60</v>
      </c>
      <c r="D77" s="46"/>
      <c r="E77" s="103">
        <f aca="true" t="shared" si="33" ref="E77:N77">SUBTOTAL(9,E78)</f>
        <v>6000</v>
      </c>
      <c r="F77" s="103">
        <f t="shared" si="33"/>
        <v>0</v>
      </c>
      <c r="G77" s="103">
        <f t="shared" si="33"/>
        <v>6000</v>
      </c>
      <c r="H77" s="103">
        <f t="shared" si="33"/>
        <v>6000</v>
      </c>
      <c r="I77" s="103">
        <f t="shared" si="33"/>
        <v>0</v>
      </c>
      <c r="J77" s="103">
        <f t="shared" si="33"/>
        <v>0</v>
      </c>
      <c r="K77" s="104">
        <f t="shared" si="33"/>
        <v>6000</v>
      </c>
      <c r="L77" s="103">
        <f t="shared" si="33"/>
        <v>6000</v>
      </c>
      <c r="M77" s="103">
        <f t="shared" si="33"/>
        <v>0</v>
      </c>
      <c r="N77" s="105">
        <f t="shared" si="33"/>
        <v>0</v>
      </c>
    </row>
    <row r="78" spans="1:14" s="62" customFormat="1" ht="23.25" thickBot="1">
      <c r="A78" s="93">
        <v>47</v>
      </c>
      <c r="B78" s="210"/>
      <c r="C78" s="30" t="s">
        <v>113</v>
      </c>
      <c r="D78" s="31" t="s">
        <v>117</v>
      </c>
      <c r="E78" s="106">
        <v>6000</v>
      </c>
      <c r="F78" s="121"/>
      <c r="G78" s="108">
        <f>H78+I78</f>
        <v>6000</v>
      </c>
      <c r="H78" s="108">
        <v>6000</v>
      </c>
      <c r="I78" s="32">
        <v>0</v>
      </c>
      <c r="J78" s="32">
        <f>K78-G78</f>
        <v>0</v>
      </c>
      <c r="K78" s="109">
        <f>SUM(L78:M78)</f>
        <v>6000</v>
      </c>
      <c r="L78" s="108">
        <v>6000</v>
      </c>
      <c r="M78" s="33">
        <v>0</v>
      </c>
      <c r="N78" s="94"/>
    </row>
    <row r="79" spans="1:14" s="47" customFormat="1" ht="29.25" customHeight="1">
      <c r="A79" s="92"/>
      <c r="B79" s="67" t="s">
        <v>37</v>
      </c>
      <c r="C79" s="48" t="s">
        <v>38</v>
      </c>
      <c r="D79" s="49"/>
      <c r="E79" s="127">
        <f aca="true" t="shared" si="34" ref="E79:N79">SUBTOTAL(9,E80:E80)</f>
        <v>50000</v>
      </c>
      <c r="F79" s="127">
        <f t="shared" si="34"/>
        <v>0</v>
      </c>
      <c r="G79" s="127">
        <f t="shared" si="34"/>
        <v>50000</v>
      </c>
      <c r="H79" s="127">
        <f t="shared" si="34"/>
        <v>50000</v>
      </c>
      <c r="I79" s="127">
        <f t="shared" si="34"/>
        <v>0</v>
      </c>
      <c r="J79" s="127">
        <f t="shared" si="34"/>
        <v>6000</v>
      </c>
      <c r="K79" s="128">
        <f t="shared" si="34"/>
        <v>56000</v>
      </c>
      <c r="L79" s="127">
        <f t="shared" si="34"/>
        <v>56000</v>
      </c>
      <c r="M79" s="127">
        <f t="shared" si="34"/>
        <v>0</v>
      </c>
      <c r="N79" s="105">
        <f t="shared" si="34"/>
        <v>0</v>
      </c>
    </row>
    <row r="80" spans="1:14" s="62" customFormat="1" ht="22.5">
      <c r="A80" s="85">
        <v>48</v>
      </c>
      <c r="B80" s="26"/>
      <c r="C80" s="30" t="s">
        <v>114</v>
      </c>
      <c r="D80" s="31" t="s">
        <v>117</v>
      </c>
      <c r="E80" s="106">
        <v>50000</v>
      </c>
      <c r="F80" s="137"/>
      <c r="G80" s="108">
        <f>H80+I80</f>
        <v>50000</v>
      </c>
      <c r="H80" s="108">
        <v>50000</v>
      </c>
      <c r="I80" s="32">
        <v>0</v>
      </c>
      <c r="J80" s="32">
        <f>K80-G80</f>
        <v>6000</v>
      </c>
      <c r="K80" s="109">
        <f>SUM(L80:M80)</f>
        <v>56000</v>
      </c>
      <c r="L80" s="108">
        <v>56000</v>
      </c>
      <c r="M80" s="94">
        <v>0</v>
      </c>
      <c r="N80" s="213"/>
    </row>
    <row r="81" spans="1:14" s="66" customFormat="1" ht="27.75" customHeight="1" thickBot="1">
      <c r="A81" s="88"/>
      <c r="B81" s="63" t="s">
        <v>67</v>
      </c>
      <c r="C81" s="64" t="s">
        <v>3</v>
      </c>
      <c r="D81" s="65"/>
      <c r="E81" s="113">
        <f aca="true" t="shared" si="35" ref="E81:N81">SUBTOTAL(9,E83:E88)</f>
        <v>19380</v>
      </c>
      <c r="F81" s="113">
        <f t="shared" si="35"/>
        <v>0</v>
      </c>
      <c r="G81" s="113">
        <f t="shared" si="35"/>
        <v>19380</v>
      </c>
      <c r="H81" s="113">
        <f t="shared" si="35"/>
        <v>19380</v>
      </c>
      <c r="I81" s="113">
        <f t="shared" si="35"/>
        <v>0</v>
      </c>
      <c r="J81" s="113">
        <f t="shared" si="35"/>
        <v>0</v>
      </c>
      <c r="K81" s="114">
        <f t="shared" si="35"/>
        <v>19380</v>
      </c>
      <c r="L81" s="113">
        <f t="shared" si="35"/>
        <v>19380</v>
      </c>
      <c r="M81" s="113">
        <f t="shared" si="35"/>
        <v>0</v>
      </c>
      <c r="N81" s="113">
        <f t="shared" si="35"/>
        <v>0</v>
      </c>
    </row>
    <row r="82" spans="1:14" s="47" customFormat="1" ht="29.25" customHeight="1" hidden="1">
      <c r="A82" s="90"/>
      <c r="B82" s="53" t="s">
        <v>27</v>
      </c>
      <c r="C82" s="54" t="s">
        <v>28</v>
      </c>
      <c r="D82" s="55"/>
      <c r="E82" s="125">
        <f aca="true" t="shared" si="36" ref="E82:N82">SUBTOTAL(9,E83:E84)</f>
        <v>0</v>
      </c>
      <c r="F82" s="125">
        <f t="shared" si="36"/>
        <v>0</v>
      </c>
      <c r="G82" s="125">
        <f t="shared" si="36"/>
        <v>0</v>
      </c>
      <c r="H82" s="125">
        <f t="shared" si="36"/>
        <v>0</v>
      </c>
      <c r="I82" s="125">
        <f t="shared" si="36"/>
        <v>0</v>
      </c>
      <c r="J82" s="125">
        <f t="shared" si="36"/>
        <v>0</v>
      </c>
      <c r="K82" s="126">
        <f t="shared" si="36"/>
        <v>0</v>
      </c>
      <c r="L82" s="125">
        <f t="shared" si="36"/>
        <v>0</v>
      </c>
      <c r="M82" s="125">
        <f t="shared" si="36"/>
        <v>0</v>
      </c>
      <c r="N82" s="181">
        <f t="shared" si="36"/>
        <v>0</v>
      </c>
    </row>
    <row r="83" spans="1:14" s="8" customFormat="1" ht="22.5" hidden="1">
      <c r="A83" s="93">
        <v>43</v>
      </c>
      <c r="B83" s="20"/>
      <c r="C83" s="30" t="s">
        <v>105</v>
      </c>
      <c r="D83" s="31"/>
      <c r="E83" s="106"/>
      <c r="F83" s="138"/>
      <c r="G83" s="108">
        <f>H83+I83</f>
        <v>0</v>
      </c>
      <c r="H83" s="108"/>
      <c r="I83" s="32"/>
      <c r="J83" s="32"/>
      <c r="K83" s="109"/>
      <c r="L83" s="108"/>
      <c r="M83" s="32"/>
      <c r="N83" s="94"/>
    </row>
    <row r="84" spans="1:14" s="8" customFormat="1" ht="23.25" hidden="1" thickBot="1">
      <c r="A84" s="89">
        <v>44</v>
      </c>
      <c r="B84" s="22"/>
      <c r="C84" s="30" t="s">
        <v>105</v>
      </c>
      <c r="D84" s="31"/>
      <c r="E84" s="106"/>
      <c r="F84" s="137"/>
      <c r="G84" s="108">
        <f>H84+I84</f>
        <v>0</v>
      </c>
      <c r="H84" s="108"/>
      <c r="I84" s="32"/>
      <c r="J84" s="32"/>
      <c r="K84" s="109"/>
      <c r="L84" s="108"/>
      <c r="M84" s="32"/>
      <c r="N84" s="94"/>
    </row>
    <row r="85" spans="1:14" s="47" customFormat="1" ht="29.25" customHeight="1" hidden="1">
      <c r="A85" s="87"/>
      <c r="B85" s="44" t="s">
        <v>29</v>
      </c>
      <c r="C85" s="45" t="s">
        <v>30</v>
      </c>
      <c r="D85" s="46"/>
      <c r="E85" s="103">
        <f aca="true" t="shared" si="37" ref="E85:N85">SUBTOTAL(9,E86)</f>
        <v>0</v>
      </c>
      <c r="F85" s="103">
        <f t="shared" si="37"/>
        <v>0</v>
      </c>
      <c r="G85" s="103">
        <f t="shared" si="37"/>
        <v>0</v>
      </c>
      <c r="H85" s="103">
        <f t="shared" si="37"/>
        <v>0</v>
      </c>
      <c r="I85" s="103">
        <f t="shared" si="37"/>
        <v>0</v>
      </c>
      <c r="J85" s="103">
        <f t="shared" si="37"/>
        <v>0</v>
      </c>
      <c r="K85" s="104">
        <f t="shared" si="37"/>
        <v>0</v>
      </c>
      <c r="L85" s="103">
        <f t="shared" si="37"/>
        <v>0</v>
      </c>
      <c r="M85" s="103">
        <f t="shared" si="37"/>
        <v>0</v>
      </c>
      <c r="N85" s="105">
        <f t="shared" si="37"/>
        <v>0</v>
      </c>
    </row>
    <row r="86" spans="1:14" s="8" customFormat="1" ht="12.75" hidden="1">
      <c r="A86" s="89">
        <v>45</v>
      </c>
      <c r="B86" s="22"/>
      <c r="C86" s="52" t="s">
        <v>106</v>
      </c>
      <c r="D86" s="31"/>
      <c r="E86" s="106"/>
      <c r="F86" s="137"/>
      <c r="G86" s="108">
        <f>H86+I86</f>
        <v>0</v>
      </c>
      <c r="H86" s="108"/>
      <c r="I86" s="32"/>
      <c r="J86" s="32"/>
      <c r="K86" s="109"/>
      <c r="L86" s="108"/>
      <c r="M86" s="32"/>
      <c r="N86" s="94"/>
    </row>
    <row r="87" spans="1:14" s="47" customFormat="1" ht="29.25" customHeight="1">
      <c r="A87" s="90"/>
      <c r="B87" s="53" t="s">
        <v>39</v>
      </c>
      <c r="C87" s="54" t="s">
        <v>40</v>
      </c>
      <c r="D87" s="55" t="s">
        <v>118</v>
      </c>
      <c r="E87" s="125">
        <f aca="true" t="shared" si="38" ref="E87:N87">SUBTOTAL(9,E88:E88)</f>
        <v>19380</v>
      </c>
      <c r="F87" s="125">
        <f t="shared" si="38"/>
        <v>0</v>
      </c>
      <c r="G87" s="125">
        <f t="shared" si="38"/>
        <v>19380</v>
      </c>
      <c r="H87" s="125">
        <f t="shared" si="38"/>
        <v>19380</v>
      </c>
      <c r="I87" s="125">
        <f t="shared" si="38"/>
        <v>0</v>
      </c>
      <c r="J87" s="125">
        <f t="shared" si="38"/>
        <v>0</v>
      </c>
      <c r="K87" s="126">
        <f t="shared" si="38"/>
        <v>19380</v>
      </c>
      <c r="L87" s="125">
        <f t="shared" si="38"/>
        <v>19380</v>
      </c>
      <c r="M87" s="125">
        <f t="shared" si="38"/>
        <v>0</v>
      </c>
      <c r="N87" s="181">
        <f t="shared" si="38"/>
        <v>0</v>
      </c>
    </row>
    <row r="88" spans="1:14" s="8" customFormat="1" ht="23.25" thickBot="1">
      <c r="A88" s="89">
        <v>49</v>
      </c>
      <c r="B88" s="22"/>
      <c r="C88" s="203" t="s">
        <v>105</v>
      </c>
      <c r="D88" s="204" t="s">
        <v>117</v>
      </c>
      <c r="E88" s="205">
        <v>19380</v>
      </c>
      <c r="F88" s="206"/>
      <c r="G88" s="207">
        <f>SUM(H88:I88)</f>
        <v>19380</v>
      </c>
      <c r="H88" s="207">
        <v>19380</v>
      </c>
      <c r="I88" s="208">
        <v>0</v>
      </c>
      <c r="J88" s="208">
        <f>K88-G88</f>
        <v>0</v>
      </c>
      <c r="K88" s="209">
        <f>SUM(L88:M88)</f>
        <v>19380</v>
      </c>
      <c r="L88" s="207">
        <v>19380</v>
      </c>
      <c r="M88" s="214">
        <v>0</v>
      </c>
      <c r="N88" s="213"/>
    </row>
    <row r="89" spans="1:14" s="47" customFormat="1" ht="29.25" customHeight="1" thickBot="1">
      <c r="A89" s="416" t="s">
        <v>69</v>
      </c>
      <c r="B89" s="417"/>
      <c r="C89" s="418"/>
      <c r="D89" s="141"/>
      <c r="E89" s="142">
        <f aca="true" t="shared" si="39" ref="E89:N89">SUBTOTAL(9,E92:E95)</f>
        <v>1680000</v>
      </c>
      <c r="F89" s="142">
        <f t="shared" si="39"/>
        <v>630000</v>
      </c>
      <c r="G89" s="142">
        <f t="shared" si="39"/>
        <v>1050000</v>
      </c>
      <c r="H89" s="142">
        <f t="shared" si="39"/>
        <v>1050000</v>
      </c>
      <c r="I89" s="142">
        <f t="shared" si="39"/>
        <v>0</v>
      </c>
      <c r="J89" s="142">
        <f t="shared" si="39"/>
        <v>0</v>
      </c>
      <c r="K89" s="142">
        <f t="shared" si="39"/>
        <v>1050000</v>
      </c>
      <c r="L89" s="142">
        <f t="shared" si="39"/>
        <v>1050000</v>
      </c>
      <c r="M89" s="180">
        <f t="shared" si="39"/>
        <v>0</v>
      </c>
      <c r="N89" s="202">
        <f t="shared" si="39"/>
        <v>0</v>
      </c>
    </row>
    <row r="90" spans="1:14" s="66" customFormat="1" ht="27.75" customHeight="1" thickBot="1">
      <c r="A90" s="91"/>
      <c r="B90" s="57" t="s">
        <v>1</v>
      </c>
      <c r="C90" s="58" t="s">
        <v>19</v>
      </c>
      <c r="D90" s="59"/>
      <c r="E90" s="96">
        <f aca="true" t="shared" si="40" ref="E90:N90">SUBTOTAL(9,E92)</f>
        <v>1100000</v>
      </c>
      <c r="F90" s="96">
        <f t="shared" si="40"/>
        <v>600000</v>
      </c>
      <c r="G90" s="96">
        <f t="shared" si="40"/>
        <v>500000</v>
      </c>
      <c r="H90" s="96">
        <f t="shared" si="40"/>
        <v>500000</v>
      </c>
      <c r="I90" s="96">
        <f t="shared" si="40"/>
        <v>0</v>
      </c>
      <c r="J90" s="96">
        <f t="shared" si="40"/>
        <v>0</v>
      </c>
      <c r="K90" s="95">
        <f t="shared" si="40"/>
        <v>500000</v>
      </c>
      <c r="L90" s="96">
        <f t="shared" si="40"/>
        <v>500000</v>
      </c>
      <c r="M90" s="96">
        <f t="shared" si="40"/>
        <v>0</v>
      </c>
      <c r="N90" s="102">
        <f t="shared" si="40"/>
        <v>0</v>
      </c>
    </row>
    <row r="91" spans="1:14" s="47" customFormat="1" ht="55.5" customHeight="1">
      <c r="A91" s="92"/>
      <c r="B91" s="67" t="s">
        <v>5</v>
      </c>
      <c r="C91" s="48" t="s">
        <v>61</v>
      </c>
      <c r="D91" s="49"/>
      <c r="E91" s="127">
        <f aca="true" t="shared" si="41" ref="E91:N91">SUBTOTAL(9,E92)</f>
        <v>1100000</v>
      </c>
      <c r="F91" s="127">
        <f t="shared" si="41"/>
        <v>600000</v>
      </c>
      <c r="G91" s="127">
        <f t="shared" si="41"/>
        <v>500000</v>
      </c>
      <c r="H91" s="127">
        <f t="shared" si="41"/>
        <v>500000</v>
      </c>
      <c r="I91" s="127">
        <f t="shared" si="41"/>
        <v>0</v>
      </c>
      <c r="J91" s="127">
        <f t="shared" si="41"/>
        <v>0</v>
      </c>
      <c r="K91" s="128">
        <f t="shared" si="41"/>
        <v>500000</v>
      </c>
      <c r="L91" s="127">
        <f t="shared" si="41"/>
        <v>500000</v>
      </c>
      <c r="M91" s="127">
        <f t="shared" si="41"/>
        <v>0</v>
      </c>
      <c r="N91" s="129">
        <f t="shared" si="41"/>
        <v>0</v>
      </c>
    </row>
    <row r="92" spans="1:14" s="8" customFormat="1" ht="23.25" thickBot="1">
      <c r="A92" s="183">
        <v>50</v>
      </c>
      <c r="B92" s="26"/>
      <c r="C92" s="30" t="s">
        <v>62</v>
      </c>
      <c r="D92" s="31" t="s">
        <v>44</v>
      </c>
      <c r="E92" s="106">
        <v>1100000</v>
      </c>
      <c r="F92" s="137">
        <v>600000</v>
      </c>
      <c r="G92" s="108">
        <f>H92+I92</f>
        <v>500000</v>
      </c>
      <c r="H92" s="108">
        <v>500000</v>
      </c>
      <c r="I92" s="32">
        <v>0</v>
      </c>
      <c r="J92" s="32">
        <f>K92-G92</f>
        <v>0</v>
      </c>
      <c r="K92" s="109">
        <f>L92+M92</f>
        <v>500000</v>
      </c>
      <c r="L92" s="108">
        <v>500000</v>
      </c>
      <c r="M92" s="214">
        <v>0</v>
      </c>
      <c r="N92" s="213">
        <f>E92-F92-K92</f>
        <v>0</v>
      </c>
    </row>
    <row r="93" spans="1:14" s="60" customFormat="1" ht="29.25" customHeight="1" thickBot="1">
      <c r="A93" s="86"/>
      <c r="B93" s="68" t="s">
        <v>65</v>
      </c>
      <c r="C93" s="58" t="s">
        <v>2</v>
      </c>
      <c r="D93" s="59"/>
      <c r="E93" s="96">
        <f aca="true" t="shared" si="42" ref="E93:N93">SUBTOTAL(9,E95)</f>
        <v>580000</v>
      </c>
      <c r="F93" s="96">
        <f t="shared" si="42"/>
        <v>30000</v>
      </c>
      <c r="G93" s="96">
        <f t="shared" si="42"/>
        <v>550000</v>
      </c>
      <c r="H93" s="96">
        <f t="shared" si="42"/>
        <v>550000</v>
      </c>
      <c r="I93" s="96">
        <f t="shared" si="42"/>
        <v>0</v>
      </c>
      <c r="J93" s="96">
        <f t="shared" si="42"/>
        <v>0</v>
      </c>
      <c r="K93" s="95">
        <f t="shared" si="42"/>
        <v>550000</v>
      </c>
      <c r="L93" s="96">
        <f t="shared" si="42"/>
        <v>550000</v>
      </c>
      <c r="M93" s="96">
        <f t="shared" si="42"/>
        <v>0</v>
      </c>
      <c r="N93" s="102">
        <f t="shared" si="42"/>
        <v>0</v>
      </c>
    </row>
    <row r="94" spans="1:14" s="47" customFormat="1" ht="29.25" customHeight="1">
      <c r="A94" s="87"/>
      <c r="B94" s="44" t="s">
        <v>22</v>
      </c>
      <c r="C94" s="45" t="s">
        <v>23</v>
      </c>
      <c r="D94" s="46"/>
      <c r="E94" s="103">
        <f aca="true" t="shared" si="43" ref="E94:N94">SUBTOTAL(9,E95)</f>
        <v>580000</v>
      </c>
      <c r="F94" s="103">
        <f t="shared" si="43"/>
        <v>30000</v>
      </c>
      <c r="G94" s="103">
        <f t="shared" si="43"/>
        <v>550000</v>
      </c>
      <c r="H94" s="103">
        <f t="shared" si="43"/>
        <v>550000</v>
      </c>
      <c r="I94" s="103">
        <f t="shared" si="43"/>
        <v>0</v>
      </c>
      <c r="J94" s="103">
        <f t="shared" si="43"/>
        <v>0</v>
      </c>
      <c r="K94" s="104">
        <f t="shared" si="43"/>
        <v>550000</v>
      </c>
      <c r="L94" s="103">
        <f t="shared" si="43"/>
        <v>550000</v>
      </c>
      <c r="M94" s="103">
        <f t="shared" si="43"/>
        <v>0</v>
      </c>
      <c r="N94" s="105">
        <f t="shared" si="43"/>
        <v>0</v>
      </c>
    </row>
    <row r="95" spans="1:14" s="69" customFormat="1" ht="56.25">
      <c r="A95" s="93">
        <v>51</v>
      </c>
      <c r="B95" s="23"/>
      <c r="C95" s="144" t="s">
        <v>63</v>
      </c>
      <c r="D95" s="31" t="s">
        <v>44</v>
      </c>
      <c r="E95" s="106">
        <v>580000</v>
      </c>
      <c r="F95" s="120">
        <v>30000</v>
      </c>
      <c r="G95" s="108">
        <f>H95+I95</f>
        <v>550000</v>
      </c>
      <c r="H95" s="108">
        <v>550000</v>
      </c>
      <c r="I95" s="33">
        <v>0</v>
      </c>
      <c r="J95" s="171">
        <f>K95-G95</f>
        <v>0</v>
      </c>
      <c r="K95" s="109">
        <f>L95+M95</f>
        <v>550000</v>
      </c>
      <c r="L95" s="108">
        <v>550000</v>
      </c>
      <c r="M95" s="33">
        <v>0</v>
      </c>
      <c r="N95" s="131">
        <f>E95-F95-K95</f>
        <v>0</v>
      </c>
    </row>
    <row r="96" spans="4:14" ht="12.75">
      <c r="D96" s="18"/>
      <c r="E96" s="132"/>
      <c r="F96" s="133"/>
      <c r="G96" s="132"/>
      <c r="H96" s="132"/>
      <c r="I96" s="132"/>
      <c r="J96" s="200"/>
      <c r="K96" s="134"/>
      <c r="L96" s="134"/>
      <c r="M96" s="134"/>
      <c r="N96" s="135"/>
    </row>
    <row r="97" spans="4:14" ht="12.75">
      <c r="D97" s="18"/>
      <c r="E97" s="132"/>
      <c r="F97" s="133"/>
      <c r="G97" s="132"/>
      <c r="H97" s="132"/>
      <c r="I97" s="132"/>
      <c r="J97" s="200"/>
      <c r="K97" s="134"/>
      <c r="L97" s="134"/>
      <c r="M97" s="134"/>
      <c r="N97" s="135"/>
    </row>
    <row r="98" spans="4:14" ht="12.75">
      <c r="D98" s="18"/>
      <c r="E98" s="132"/>
      <c r="F98" s="133"/>
      <c r="G98" s="132"/>
      <c r="H98" s="132"/>
      <c r="I98" s="132"/>
      <c r="J98" s="200"/>
      <c r="K98" s="134"/>
      <c r="L98" s="134"/>
      <c r="M98" s="134"/>
      <c r="N98" s="135"/>
    </row>
    <row r="99" spans="4:14" ht="12.75">
      <c r="D99" s="18"/>
      <c r="E99" s="132"/>
      <c r="F99" s="133"/>
      <c r="G99" s="132"/>
      <c r="H99" s="132"/>
      <c r="I99" s="132"/>
      <c r="J99" s="200"/>
      <c r="K99" s="134"/>
      <c r="L99" s="134"/>
      <c r="M99" s="134"/>
      <c r="N99" s="135"/>
    </row>
    <row r="100" spans="4:14" ht="12.75">
      <c r="D100" s="18"/>
      <c r="E100" s="132"/>
      <c r="F100" s="133"/>
      <c r="G100" s="132"/>
      <c r="H100" s="132"/>
      <c r="I100" s="132"/>
      <c r="J100" s="200"/>
      <c r="K100" s="134"/>
      <c r="L100" s="134"/>
      <c r="M100" s="134"/>
      <c r="N100" s="135"/>
    </row>
    <row r="101" spans="4:14" ht="12.75">
      <c r="D101" s="18"/>
      <c r="E101" s="132"/>
      <c r="F101" s="133"/>
      <c r="G101" s="132"/>
      <c r="H101" s="132"/>
      <c r="I101" s="132"/>
      <c r="J101" s="200"/>
      <c r="K101" s="134"/>
      <c r="L101" s="134"/>
      <c r="M101" s="134"/>
      <c r="N101" s="135"/>
    </row>
    <row r="102" spans="4:14" ht="12.75">
      <c r="D102" s="18"/>
      <c r="E102" s="132"/>
      <c r="F102" s="133"/>
      <c r="G102" s="132"/>
      <c r="H102" s="132"/>
      <c r="I102" s="132"/>
      <c r="J102" s="200"/>
      <c r="K102" s="134"/>
      <c r="L102" s="134"/>
      <c r="M102" s="134"/>
      <c r="N102" s="135"/>
    </row>
    <row r="103" spans="4:14" ht="12.75">
      <c r="D103" s="18"/>
      <c r="E103" s="132"/>
      <c r="F103" s="133"/>
      <c r="G103" s="132"/>
      <c r="H103" s="132"/>
      <c r="I103" s="132"/>
      <c r="J103" s="200"/>
      <c r="K103" s="134"/>
      <c r="L103" s="134"/>
      <c r="M103" s="134"/>
      <c r="N103" s="135"/>
    </row>
    <row r="104" spans="4:14" ht="12.75">
      <c r="D104" s="18"/>
      <c r="E104" s="132"/>
      <c r="F104" s="133"/>
      <c r="G104" s="132"/>
      <c r="H104" s="132"/>
      <c r="I104" s="132"/>
      <c r="J104" s="200"/>
      <c r="K104" s="134"/>
      <c r="L104" s="134"/>
      <c r="M104" s="134"/>
      <c r="N104" s="135"/>
    </row>
    <row r="105" spans="4:14" ht="12.75">
      <c r="D105" s="18"/>
      <c r="E105" s="132"/>
      <c r="F105" s="133"/>
      <c r="G105" s="132"/>
      <c r="H105" s="132"/>
      <c r="I105" s="132"/>
      <c r="J105" s="200"/>
      <c r="K105" s="134"/>
      <c r="L105" s="134"/>
      <c r="M105" s="134"/>
      <c r="N105" s="135"/>
    </row>
    <row r="106" spans="4:14" ht="12.75">
      <c r="D106" s="18"/>
      <c r="F106" s="19"/>
      <c r="J106" s="201"/>
      <c r="N106" s="51"/>
    </row>
    <row r="107" spans="4:14" ht="12.75">
      <c r="D107" s="18"/>
      <c r="F107" s="19"/>
      <c r="J107" s="201"/>
      <c r="N107" s="51"/>
    </row>
    <row r="108" spans="4:14" ht="12.75">
      <c r="D108" s="18"/>
      <c r="F108" s="19"/>
      <c r="J108" s="201"/>
      <c r="N108" s="51"/>
    </row>
    <row r="109" spans="4:14" ht="12.75">
      <c r="D109" s="18"/>
      <c r="F109" s="19"/>
      <c r="J109" s="201"/>
      <c r="N109" s="51"/>
    </row>
    <row r="110" spans="4:14" ht="12.75">
      <c r="D110" s="18"/>
      <c r="F110" s="19"/>
      <c r="J110" s="201"/>
      <c r="N110" s="51"/>
    </row>
    <row r="111" spans="4:14" ht="12.75">
      <c r="D111" s="18"/>
      <c r="F111" s="19"/>
      <c r="J111" s="201"/>
      <c r="N111" s="51"/>
    </row>
    <row r="112" spans="4:14" ht="12.75">
      <c r="D112" s="18"/>
      <c r="F112" s="19"/>
      <c r="J112" s="201"/>
      <c r="N112" s="51"/>
    </row>
    <row r="113" spans="4:14" ht="12.75">
      <c r="D113" s="18"/>
      <c r="F113" s="19"/>
      <c r="J113" s="201"/>
      <c r="N113" s="51"/>
    </row>
    <row r="114" spans="4:14" ht="12.75">
      <c r="D114" s="18"/>
      <c r="F114" s="19"/>
      <c r="J114" s="201"/>
      <c r="N114" s="51"/>
    </row>
    <row r="115" spans="4:14" ht="12.75">
      <c r="D115" s="18"/>
      <c r="F115" s="19"/>
      <c r="J115" s="201"/>
      <c r="N115" s="51"/>
    </row>
    <row r="116" spans="4:14" ht="12.75">
      <c r="D116" s="18"/>
      <c r="F116" s="19"/>
      <c r="J116" s="201"/>
      <c r="N116" s="51"/>
    </row>
    <row r="117" spans="4:14" ht="12.75">
      <c r="D117" s="18"/>
      <c r="F117" s="19"/>
      <c r="J117" s="201"/>
      <c r="N117" s="51"/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6:14" ht="12.75">
      <c r="F221" s="19"/>
      <c r="J221" s="201"/>
      <c r="N221" s="51"/>
    </row>
    <row r="222" spans="6:14" ht="12.75">
      <c r="F222" s="19"/>
      <c r="J222" s="201"/>
      <c r="N222" s="51"/>
    </row>
    <row r="223" spans="6:14" ht="12.75">
      <c r="F223" s="19"/>
      <c r="J223" s="201"/>
      <c r="N223" s="51"/>
    </row>
    <row r="224" spans="6:14" ht="12.75">
      <c r="F224" s="19"/>
      <c r="J224" s="201"/>
      <c r="N224" s="51"/>
    </row>
    <row r="225" spans="6:14" ht="12.75"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0" ht="12.75">
      <c r="F380" s="19"/>
      <c r="J380" s="201"/>
    </row>
    <row r="381" spans="6:10" ht="12.75">
      <c r="F381" s="19"/>
      <c r="J381" s="201"/>
    </row>
    <row r="382" spans="6:10" ht="12.75">
      <c r="F382" s="19"/>
      <c r="J382" s="201"/>
    </row>
    <row r="383" spans="6:10" ht="12.75">
      <c r="F383" s="19"/>
      <c r="J383" s="201"/>
    </row>
    <row r="384" spans="6:10" ht="12.75">
      <c r="F384" s="19"/>
      <c r="J384" s="20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ht="12.75">
      <c r="F397" s="19"/>
    </row>
    <row r="398" ht="12.75">
      <c r="F398" s="19"/>
    </row>
    <row r="399" ht="12.75">
      <c r="F399" s="19"/>
    </row>
    <row r="400" ht="12.75">
      <c r="F400" s="19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</sheetData>
  <mergeCells count="21">
    <mergeCell ref="N5:N7"/>
    <mergeCell ref="F5:F7"/>
    <mergeCell ref="N3:AA3"/>
    <mergeCell ref="A89:C89"/>
    <mergeCell ref="K5:M5"/>
    <mergeCell ref="K6:K7"/>
    <mergeCell ref="L6:M6"/>
    <mergeCell ref="J5:J7"/>
    <mergeCell ref="C5:C7"/>
    <mergeCell ref="A10:C10"/>
    <mergeCell ref="A72:C72"/>
    <mergeCell ref="A9:D9"/>
    <mergeCell ref="B5:B7"/>
    <mergeCell ref="E5:E7"/>
    <mergeCell ref="A2:M2"/>
    <mergeCell ref="A11:C11"/>
    <mergeCell ref="A5:A7"/>
    <mergeCell ref="G5:I5"/>
    <mergeCell ref="H6:I6"/>
    <mergeCell ref="G6:G7"/>
    <mergeCell ref="J3:M3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79" r:id="rId1"/>
  <headerFooter alignWithMargins="0">
    <oddFooter>&amp;C
Strona &amp;P z &amp;N
</oddFooter>
  </headerFooter>
  <rowBreaks count="1" manualBreakCount="1">
    <brk id="2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6"/>
  <sheetViews>
    <sheetView view="pageBreakPreview" zoomScaleNormal="75" zoomScaleSheetLayoutView="100" workbookViewId="0" topLeftCell="A1">
      <selection activeCell="J4" sqref="J4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86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87"/>
    </row>
    <row r="3" spans="1:27" s="1" customFormat="1" ht="45.75" customHeight="1">
      <c r="A3" s="28"/>
      <c r="B3" s="28"/>
      <c r="C3" s="28"/>
      <c r="D3" s="28"/>
      <c r="E3" s="28"/>
      <c r="F3" s="28"/>
      <c r="G3" s="28"/>
      <c r="H3" s="186"/>
      <c r="J3" s="401" t="s">
        <v>141</v>
      </c>
      <c r="K3" s="402"/>
      <c r="L3" s="402"/>
      <c r="M3" s="402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91" t="s">
        <v>8</v>
      </c>
      <c r="B5" s="384" t="s">
        <v>64</v>
      </c>
      <c r="C5" s="424" t="s">
        <v>0</v>
      </c>
      <c r="D5" s="145" t="s">
        <v>15</v>
      </c>
      <c r="E5" s="406" t="s">
        <v>11</v>
      </c>
      <c r="F5" s="412" t="s">
        <v>102</v>
      </c>
      <c r="G5" s="394" t="s">
        <v>120</v>
      </c>
      <c r="H5" s="395"/>
      <c r="I5" s="396"/>
      <c r="J5" s="421" t="s">
        <v>41</v>
      </c>
      <c r="K5" s="394" t="s">
        <v>121</v>
      </c>
      <c r="L5" s="395"/>
      <c r="M5" s="396"/>
      <c r="N5" s="409" t="s">
        <v>103</v>
      </c>
    </row>
    <row r="6" spans="1:14" s="5" customFormat="1" ht="16.5" customHeight="1">
      <c r="A6" s="392"/>
      <c r="B6" s="385"/>
      <c r="C6" s="425"/>
      <c r="D6" s="146" t="s">
        <v>16</v>
      </c>
      <c r="E6" s="407"/>
      <c r="F6" s="413"/>
      <c r="G6" s="399" t="s">
        <v>126</v>
      </c>
      <c r="H6" s="397" t="s">
        <v>12</v>
      </c>
      <c r="I6" s="398"/>
      <c r="J6" s="422"/>
      <c r="K6" s="419" t="s">
        <v>127</v>
      </c>
      <c r="L6" s="397" t="s">
        <v>12</v>
      </c>
      <c r="M6" s="398"/>
      <c r="N6" s="410"/>
    </row>
    <row r="7" spans="1:14" s="5" customFormat="1" ht="40.5" customHeight="1" thickBot="1">
      <c r="A7" s="393"/>
      <c r="B7" s="385"/>
      <c r="C7" s="425"/>
      <c r="D7" s="147" t="s">
        <v>17</v>
      </c>
      <c r="E7" s="408"/>
      <c r="F7" s="414"/>
      <c r="G7" s="400"/>
      <c r="H7" s="17" t="s">
        <v>13</v>
      </c>
      <c r="I7" s="17" t="s">
        <v>14</v>
      </c>
      <c r="J7" s="423"/>
      <c r="K7" s="420"/>
      <c r="L7" s="17" t="s">
        <v>13</v>
      </c>
      <c r="M7" s="17" t="s">
        <v>14</v>
      </c>
      <c r="N7" s="411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403" t="s">
        <v>7</v>
      </c>
      <c r="B9" s="404"/>
      <c r="C9" s="404"/>
      <c r="D9" s="405"/>
      <c r="E9" s="95">
        <f aca="true" t="shared" si="0" ref="E9:N9">SUBTOTAL(9,E15:E99)</f>
        <v>50682274</v>
      </c>
      <c r="F9" s="95">
        <f t="shared" si="0"/>
        <v>4882472</v>
      </c>
      <c r="G9" s="95">
        <f t="shared" si="0"/>
        <v>37328434</v>
      </c>
      <c r="H9" s="95">
        <f t="shared" si="0"/>
        <v>22995941</v>
      </c>
      <c r="I9" s="95">
        <f t="shared" si="0"/>
        <v>14332493</v>
      </c>
      <c r="J9" s="95">
        <f t="shared" si="0"/>
        <v>170000</v>
      </c>
      <c r="K9" s="95">
        <f t="shared" si="0"/>
        <v>37498434</v>
      </c>
      <c r="L9" s="95">
        <f t="shared" si="0"/>
        <v>23165941</v>
      </c>
      <c r="M9" s="95">
        <f t="shared" si="0"/>
        <v>14332493</v>
      </c>
      <c r="N9" s="179">
        <f t="shared" si="0"/>
        <v>9537368</v>
      </c>
    </row>
    <row r="10" spans="1:14" s="15" customFormat="1" ht="28.5" customHeight="1" thickBot="1">
      <c r="A10" s="426" t="s">
        <v>107</v>
      </c>
      <c r="B10" s="427"/>
      <c r="C10" s="428"/>
      <c r="D10" s="27"/>
      <c r="E10" s="96">
        <f aca="true" t="shared" si="1" ref="E10:N10">SUBTOTAL(9,E15:E92)</f>
        <v>49002274</v>
      </c>
      <c r="F10" s="96">
        <f t="shared" si="1"/>
        <v>4252472</v>
      </c>
      <c r="G10" s="96">
        <f t="shared" si="1"/>
        <v>36278434</v>
      </c>
      <c r="H10" s="96">
        <f t="shared" si="1"/>
        <v>21945941</v>
      </c>
      <c r="I10" s="96">
        <f t="shared" si="1"/>
        <v>14332493</v>
      </c>
      <c r="J10" s="96">
        <f t="shared" si="1"/>
        <v>170000</v>
      </c>
      <c r="K10" s="95">
        <f t="shared" si="1"/>
        <v>36448434</v>
      </c>
      <c r="L10" s="96">
        <f t="shared" si="1"/>
        <v>22115941</v>
      </c>
      <c r="M10" s="96">
        <f t="shared" si="1"/>
        <v>14332493</v>
      </c>
      <c r="N10" s="102">
        <f t="shared" si="1"/>
        <v>9537368</v>
      </c>
    </row>
    <row r="11" spans="1:14" s="15" customFormat="1" ht="28.5" customHeight="1" thickBot="1">
      <c r="A11" s="388" t="s">
        <v>10</v>
      </c>
      <c r="B11" s="389"/>
      <c r="C11" s="390"/>
      <c r="D11" s="141"/>
      <c r="E11" s="142">
        <f aca="true" t="shared" si="2" ref="E11:N11">SUBTOTAL(9,E15:E75)</f>
        <v>44955894</v>
      </c>
      <c r="F11" s="142">
        <f t="shared" si="2"/>
        <v>4252472</v>
      </c>
      <c r="G11" s="142">
        <f t="shared" si="2"/>
        <v>32226054</v>
      </c>
      <c r="H11" s="142">
        <f t="shared" si="2"/>
        <v>17893561</v>
      </c>
      <c r="I11" s="142">
        <f t="shared" si="2"/>
        <v>14332493</v>
      </c>
      <c r="J11" s="142">
        <f t="shared" si="2"/>
        <v>170000</v>
      </c>
      <c r="K11" s="142">
        <f t="shared" si="2"/>
        <v>32396054</v>
      </c>
      <c r="L11" s="142">
        <f t="shared" si="2"/>
        <v>18063561</v>
      </c>
      <c r="M11" s="142">
        <f t="shared" si="2"/>
        <v>14332493</v>
      </c>
      <c r="N11" s="180">
        <f t="shared" si="2"/>
        <v>9537368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SUBTOTAL(9,E14:E34)</f>
        <v>30569113</v>
      </c>
      <c r="F12" s="96">
        <f t="shared" si="3"/>
        <v>2287621</v>
      </c>
      <c r="G12" s="96">
        <f t="shared" si="3"/>
        <v>25237054</v>
      </c>
      <c r="H12" s="96">
        <f t="shared" si="3"/>
        <v>10904561</v>
      </c>
      <c r="I12" s="96">
        <f t="shared" si="3"/>
        <v>14332493</v>
      </c>
      <c r="J12" s="96">
        <f t="shared" si="3"/>
        <v>0</v>
      </c>
      <c r="K12" s="95">
        <f t="shared" si="3"/>
        <v>25237054</v>
      </c>
      <c r="L12" s="96">
        <f t="shared" si="3"/>
        <v>10904561</v>
      </c>
      <c r="M12" s="96">
        <f t="shared" si="3"/>
        <v>14332493</v>
      </c>
      <c r="N12" s="102">
        <f t="shared" si="3"/>
        <v>4004438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SUBTOTAL(9,E14:E34)</f>
        <v>30569113</v>
      </c>
      <c r="F13" s="97">
        <f t="shared" si="4"/>
        <v>2287621</v>
      </c>
      <c r="G13" s="97">
        <f t="shared" si="4"/>
        <v>25237054</v>
      </c>
      <c r="H13" s="97">
        <f t="shared" si="4"/>
        <v>10904561</v>
      </c>
      <c r="I13" s="97">
        <f t="shared" si="4"/>
        <v>14332493</v>
      </c>
      <c r="J13" s="97">
        <f t="shared" si="4"/>
        <v>0</v>
      </c>
      <c r="K13" s="191">
        <f t="shared" si="4"/>
        <v>25237054</v>
      </c>
      <c r="L13" s="97">
        <f t="shared" si="4"/>
        <v>10904561</v>
      </c>
      <c r="M13" s="97">
        <f t="shared" si="4"/>
        <v>14332493</v>
      </c>
      <c r="N13" s="98">
        <f t="shared" si="4"/>
        <v>4004438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 aca="true" t="shared" si="5" ref="E14:N14">SUBTOTAL(9,E15:E23)</f>
        <v>4040500</v>
      </c>
      <c r="F14" s="154">
        <f t="shared" si="5"/>
        <v>255500</v>
      </c>
      <c r="G14" s="154">
        <f t="shared" si="5"/>
        <v>4665000</v>
      </c>
      <c r="H14" s="154">
        <f t="shared" si="5"/>
        <v>4665000</v>
      </c>
      <c r="I14" s="154">
        <f t="shared" si="5"/>
        <v>0</v>
      </c>
      <c r="J14" s="154">
        <f t="shared" si="5"/>
        <v>0</v>
      </c>
      <c r="K14" s="192">
        <f t="shared" si="5"/>
        <v>4665000</v>
      </c>
      <c r="L14" s="154">
        <f t="shared" si="5"/>
        <v>4665000</v>
      </c>
      <c r="M14" s="154">
        <f t="shared" si="5"/>
        <v>0</v>
      </c>
      <c r="N14" s="102">
        <f t="shared" si="5"/>
        <v>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3">H15+I15</f>
        <v>2500000</v>
      </c>
      <c r="H15" s="100">
        <v>2500000</v>
      </c>
      <c r="I15" s="42">
        <v>0</v>
      </c>
      <c r="J15" s="130">
        <f aca="true" t="shared" si="7" ref="J15:J23">K15-G15</f>
        <v>0</v>
      </c>
      <c r="K15" s="193">
        <f aca="true" t="shared" si="8" ref="K15:K23">L15+M15</f>
        <v>2500000</v>
      </c>
      <c r="L15" s="100">
        <v>2500000</v>
      </c>
      <c r="M15" s="36">
        <v>0</v>
      </c>
      <c r="N15" s="156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0</v>
      </c>
      <c r="K16" s="193">
        <f t="shared" si="8"/>
        <v>545000</v>
      </c>
      <c r="L16" s="100">
        <v>545000</v>
      </c>
      <c r="M16" s="36">
        <v>0</v>
      </c>
      <c r="N16" s="131">
        <f>E16-F16-K16</f>
        <v>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6">
        <v>0</v>
      </c>
      <c r="N17" s="131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6">
        <v>0</v>
      </c>
      <c r="N18" s="131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193">
        <f t="shared" si="8"/>
        <v>220000</v>
      </c>
      <c r="L19" s="100">
        <v>220000</v>
      </c>
      <c r="M19" s="36">
        <v>0</v>
      </c>
      <c r="N19" s="131">
        <f>E19-F19-K19</f>
        <v>0</v>
      </c>
    </row>
    <row r="20" spans="1:14" s="157" customFormat="1" ht="33.75">
      <c r="A20" s="85">
        <v>6</v>
      </c>
      <c r="B20" s="37"/>
      <c r="C20" s="34" t="s">
        <v>123</v>
      </c>
      <c r="D20" s="35"/>
      <c r="E20" s="99"/>
      <c r="F20" s="140"/>
      <c r="G20" s="100">
        <f t="shared" si="6"/>
        <v>850000</v>
      </c>
      <c r="H20" s="100">
        <v>850000</v>
      </c>
      <c r="I20" s="36">
        <v>0</v>
      </c>
      <c r="J20" s="130">
        <f t="shared" si="7"/>
        <v>0</v>
      </c>
      <c r="K20" s="193">
        <f t="shared" si="8"/>
        <v>850000</v>
      </c>
      <c r="L20" s="100">
        <v>850000</v>
      </c>
      <c r="M20" s="36">
        <v>0</v>
      </c>
      <c r="N20" s="131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6">
        <v>0</v>
      </c>
      <c r="N21" s="131">
        <f>E21-F21-K21</f>
        <v>0</v>
      </c>
    </row>
    <row r="22" spans="1:14" s="157" customFormat="1" ht="33.75">
      <c r="A22" s="85">
        <v>8</v>
      </c>
      <c r="B22" s="37"/>
      <c r="C22" s="34" t="s">
        <v>129</v>
      </c>
      <c r="D22" s="35"/>
      <c r="E22" s="99"/>
      <c r="F22" s="140"/>
      <c r="G22" s="100">
        <f t="shared" si="6"/>
        <v>30000</v>
      </c>
      <c r="H22" s="100">
        <v>30000</v>
      </c>
      <c r="I22" s="36">
        <v>0</v>
      </c>
      <c r="J22" s="130">
        <f t="shared" si="7"/>
        <v>0</v>
      </c>
      <c r="K22" s="193">
        <f t="shared" si="8"/>
        <v>30000</v>
      </c>
      <c r="L22" s="100">
        <v>30000</v>
      </c>
      <c r="M22" s="36">
        <v>0</v>
      </c>
      <c r="N22" s="131"/>
    </row>
    <row r="23" spans="1:14" s="157" customFormat="1" ht="23.25" thickBot="1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300000</v>
      </c>
      <c r="H23" s="100">
        <v>300000</v>
      </c>
      <c r="I23" s="36">
        <v>0</v>
      </c>
      <c r="J23" s="130">
        <f t="shared" si="7"/>
        <v>0</v>
      </c>
      <c r="K23" s="193">
        <f t="shared" si="8"/>
        <v>300000</v>
      </c>
      <c r="L23" s="100">
        <v>300000</v>
      </c>
      <c r="M23" s="36">
        <v>0</v>
      </c>
      <c r="N23" s="131">
        <f>E23-F23-K23</f>
        <v>0</v>
      </c>
    </row>
    <row r="24" spans="1:28" s="166" customFormat="1" ht="16.5" thickBot="1">
      <c r="A24" s="158"/>
      <c r="B24" s="159"/>
      <c r="C24" s="160" t="s">
        <v>21</v>
      </c>
      <c r="D24" s="161"/>
      <c r="E24" s="162">
        <f aca="true" t="shared" si="9" ref="E24:N24">SUBTOTAL(9,E25:E34)</f>
        <v>26528613</v>
      </c>
      <c r="F24" s="162">
        <f t="shared" si="9"/>
        <v>2032121</v>
      </c>
      <c r="G24" s="162">
        <f t="shared" si="9"/>
        <v>20572054</v>
      </c>
      <c r="H24" s="162">
        <f t="shared" si="9"/>
        <v>6239561</v>
      </c>
      <c r="I24" s="162">
        <f t="shared" si="9"/>
        <v>14332493</v>
      </c>
      <c r="J24" s="163">
        <f t="shared" si="9"/>
        <v>0</v>
      </c>
      <c r="K24" s="194">
        <f t="shared" si="9"/>
        <v>20572054</v>
      </c>
      <c r="L24" s="162">
        <f t="shared" si="9"/>
        <v>6239561</v>
      </c>
      <c r="M24" s="162">
        <f t="shared" si="9"/>
        <v>14332493</v>
      </c>
      <c r="N24" s="164">
        <f t="shared" si="9"/>
        <v>4004438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</row>
    <row r="25" spans="1:14" s="170" customFormat="1" ht="33.75">
      <c r="A25" s="167">
        <v>10</v>
      </c>
      <c r="B25" s="168"/>
      <c r="C25" s="34" t="s">
        <v>43</v>
      </c>
      <c r="D25" s="35" t="s">
        <v>97</v>
      </c>
      <c r="E25" s="99">
        <v>25332613</v>
      </c>
      <c r="F25" s="140">
        <v>1924121</v>
      </c>
      <c r="G25" s="100">
        <f aca="true" t="shared" si="10" ref="G25:G34">H25+I25</f>
        <v>19204054</v>
      </c>
      <c r="H25" s="100">
        <v>4871561</v>
      </c>
      <c r="I25" s="36">
        <v>14332493</v>
      </c>
      <c r="J25" s="169">
        <f aca="true" t="shared" si="11" ref="J25:J34">K25-G25</f>
        <v>0</v>
      </c>
      <c r="K25" s="193">
        <f aca="true" t="shared" si="12" ref="K25:K34">L25+M25</f>
        <v>19204054</v>
      </c>
      <c r="L25" s="100">
        <v>4871561</v>
      </c>
      <c r="M25" s="36">
        <v>14332493</v>
      </c>
      <c r="N25" s="131">
        <f aca="true" t="shared" si="13" ref="N25:N30">E25-F25-K25</f>
        <v>4204438</v>
      </c>
    </row>
    <row r="26" spans="1:14" s="157" customFormat="1" ht="23.25" thickBot="1">
      <c r="A26" s="85">
        <v>11</v>
      </c>
      <c r="B26" s="38"/>
      <c r="C26" s="34" t="s">
        <v>75</v>
      </c>
      <c r="D26" s="35" t="s">
        <v>44</v>
      </c>
      <c r="E26" s="99">
        <v>78000</v>
      </c>
      <c r="F26" s="140">
        <v>8000</v>
      </c>
      <c r="G26" s="100">
        <f t="shared" si="10"/>
        <v>70000</v>
      </c>
      <c r="H26" s="100">
        <v>70000</v>
      </c>
      <c r="I26" s="36">
        <v>0</v>
      </c>
      <c r="J26" s="130">
        <f t="shared" si="11"/>
        <v>0</v>
      </c>
      <c r="K26" s="193">
        <f t="shared" si="12"/>
        <v>70000</v>
      </c>
      <c r="L26" s="100">
        <v>70000</v>
      </c>
      <c r="M26" s="36">
        <v>0</v>
      </c>
      <c r="N26" s="156">
        <f t="shared" si="13"/>
        <v>0</v>
      </c>
    </row>
    <row r="27" spans="1:14" s="157" customFormat="1" ht="22.5">
      <c r="A27" s="167">
        <v>12</v>
      </c>
      <c r="B27" s="39"/>
      <c r="C27" s="34" t="s">
        <v>76</v>
      </c>
      <c r="D27" s="35" t="s">
        <v>96</v>
      </c>
      <c r="E27" s="99">
        <v>250000</v>
      </c>
      <c r="F27" s="140">
        <v>0</v>
      </c>
      <c r="G27" s="100">
        <f t="shared" si="10"/>
        <v>250000</v>
      </c>
      <c r="H27" s="100">
        <v>250000</v>
      </c>
      <c r="I27" s="36">
        <v>0</v>
      </c>
      <c r="J27" s="171">
        <f t="shared" si="11"/>
        <v>0</v>
      </c>
      <c r="K27" s="193">
        <f t="shared" si="12"/>
        <v>250000</v>
      </c>
      <c r="L27" s="100">
        <v>250000</v>
      </c>
      <c r="M27" s="36">
        <v>0</v>
      </c>
      <c r="N27" s="131">
        <f t="shared" si="13"/>
        <v>0</v>
      </c>
    </row>
    <row r="28" spans="1:14" s="172" customFormat="1" ht="22.5">
      <c r="A28" s="93">
        <v>13</v>
      </c>
      <c r="B28" s="39"/>
      <c r="C28" s="34" t="s">
        <v>77</v>
      </c>
      <c r="D28" s="35" t="s">
        <v>44</v>
      </c>
      <c r="E28" s="99">
        <v>130000</v>
      </c>
      <c r="F28" s="140">
        <v>100000</v>
      </c>
      <c r="G28" s="100">
        <f t="shared" si="10"/>
        <v>130000</v>
      </c>
      <c r="H28" s="100">
        <v>130000</v>
      </c>
      <c r="I28" s="36">
        <v>0</v>
      </c>
      <c r="J28" s="130">
        <f t="shared" si="11"/>
        <v>0</v>
      </c>
      <c r="K28" s="193">
        <f t="shared" si="12"/>
        <v>130000</v>
      </c>
      <c r="L28" s="100">
        <v>130000</v>
      </c>
      <c r="M28" s="36">
        <v>0</v>
      </c>
      <c r="N28" s="131">
        <f t="shared" si="13"/>
        <v>-100000</v>
      </c>
    </row>
    <row r="29" spans="1:14" s="157" customFormat="1" ht="33.75">
      <c r="A29" s="93">
        <v>14</v>
      </c>
      <c r="B29" s="39"/>
      <c r="C29" s="34" t="s">
        <v>78</v>
      </c>
      <c r="D29" s="35" t="s">
        <v>96</v>
      </c>
      <c r="E29" s="99">
        <v>130000</v>
      </c>
      <c r="F29" s="140">
        <v>0</v>
      </c>
      <c r="G29" s="100">
        <f t="shared" si="10"/>
        <v>230000</v>
      </c>
      <c r="H29" s="100">
        <v>230000</v>
      </c>
      <c r="I29" s="36">
        <v>0</v>
      </c>
      <c r="J29" s="130">
        <f t="shared" si="11"/>
        <v>0</v>
      </c>
      <c r="K29" s="193">
        <f t="shared" si="12"/>
        <v>230000</v>
      </c>
      <c r="L29" s="100">
        <v>230000</v>
      </c>
      <c r="M29" s="36">
        <v>0</v>
      </c>
      <c r="N29" s="131">
        <f t="shared" si="13"/>
        <v>-100000</v>
      </c>
    </row>
    <row r="30" spans="1:14" s="157" customFormat="1" ht="45">
      <c r="A30" s="93">
        <v>15</v>
      </c>
      <c r="B30" s="39"/>
      <c r="C30" s="34" t="s">
        <v>115</v>
      </c>
      <c r="D30" s="35" t="s">
        <v>96</v>
      </c>
      <c r="E30" s="99">
        <v>140000</v>
      </c>
      <c r="F30" s="140">
        <v>0</v>
      </c>
      <c r="G30" s="100">
        <f t="shared" si="10"/>
        <v>140000</v>
      </c>
      <c r="H30" s="100">
        <v>140000</v>
      </c>
      <c r="I30" s="36">
        <v>0</v>
      </c>
      <c r="J30" s="130">
        <f t="shared" si="11"/>
        <v>0</v>
      </c>
      <c r="K30" s="193">
        <f t="shared" si="12"/>
        <v>140000</v>
      </c>
      <c r="L30" s="100">
        <v>140000</v>
      </c>
      <c r="M30" s="36">
        <v>0</v>
      </c>
      <c r="N30" s="131">
        <f t="shared" si="13"/>
        <v>0</v>
      </c>
    </row>
    <row r="31" spans="1:14" s="157" customFormat="1" ht="22.5">
      <c r="A31" s="93">
        <v>16</v>
      </c>
      <c r="B31" s="39"/>
      <c r="C31" s="34" t="s">
        <v>122</v>
      </c>
      <c r="D31" s="35"/>
      <c r="E31" s="99"/>
      <c r="F31" s="140"/>
      <c r="G31" s="100">
        <f t="shared" si="10"/>
        <v>80000</v>
      </c>
      <c r="H31" s="100">
        <v>80000</v>
      </c>
      <c r="I31" s="36">
        <v>0</v>
      </c>
      <c r="J31" s="130">
        <f t="shared" si="11"/>
        <v>0</v>
      </c>
      <c r="K31" s="193">
        <f t="shared" si="12"/>
        <v>80000</v>
      </c>
      <c r="L31" s="100">
        <v>80000</v>
      </c>
      <c r="M31" s="36">
        <v>0</v>
      </c>
      <c r="N31" s="131"/>
    </row>
    <row r="32" spans="1:14" s="157" customFormat="1" ht="22.5">
      <c r="A32" s="93">
        <v>17</v>
      </c>
      <c r="B32" s="39"/>
      <c r="C32" s="34" t="s">
        <v>79</v>
      </c>
      <c r="D32" s="35" t="s">
        <v>96</v>
      </c>
      <c r="E32" s="99">
        <v>268000</v>
      </c>
      <c r="F32" s="140">
        <v>0</v>
      </c>
      <c r="G32" s="100">
        <f t="shared" si="10"/>
        <v>268000</v>
      </c>
      <c r="H32" s="100">
        <v>268000</v>
      </c>
      <c r="I32" s="36">
        <v>0</v>
      </c>
      <c r="J32" s="130">
        <f t="shared" si="11"/>
        <v>0</v>
      </c>
      <c r="K32" s="193">
        <f t="shared" si="12"/>
        <v>268000</v>
      </c>
      <c r="L32" s="100">
        <v>268000</v>
      </c>
      <c r="M32" s="36">
        <v>0</v>
      </c>
      <c r="N32" s="131">
        <f>E32-F32-K32</f>
        <v>0</v>
      </c>
    </row>
    <row r="33" spans="1:14" s="157" customFormat="1" ht="45">
      <c r="A33" s="93">
        <v>18</v>
      </c>
      <c r="B33" s="40"/>
      <c r="C33" s="34" t="s">
        <v>80</v>
      </c>
      <c r="D33" s="35" t="s">
        <v>96</v>
      </c>
      <c r="E33" s="99">
        <v>50000</v>
      </c>
      <c r="F33" s="140">
        <v>0</v>
      </c>
      <c r="G33" s="100">
        <f t="shared" si="10"/>
        <v>50000</v>
      </c>
      <c r="H33" s="100">
        <v>50000</v>
      </c>
      <c r="I33" s="36">
        <v>0</v>
      </c>
      <c r="J33" s="130">
        <f t="shared" si="11"/>
        <v>0</v>
      </c>
      <c r="K33" s="193">
        <f t="shared" si="12"/>
        <v>50000</v>
      </c>
      <c r="L33" s="100">
        <v>50000</v>
      </c>
      <c r="M33" s="36">
        <v>0</v>
      </c>
      <c r="N33" s="131">
        <f>E33-F33-K33</f>
        <v>0</v>
      </c>
    </row>
    <row r="34" spans="1:14" s="157" customFormat="1" ht="23.25" thickBot="1">
      <c r="A34" s="85">
        <v>19</v>
      </c>
      <c r="B34" s="41"/>
      <c r="C34" s="143" t="s">
        <v>81</v>
      </c>
      <c r="D34" s="35" t="s">
        <v>96</v>
      </c>
      <c r="E34" s="99">
        <v>150000</v>
      </c>
      <c r="F34" s="140">
        <v>0</v>
      </c>
      <c r="G34" s="100">
        <f t="shared" si="10"/>
        <v>150000</v>
      </c>
      <c r="H34" s="100">
        <v>150000</v>
      </c>
      <c r="I34" s="36">
        <v>0</v>
      </c>
      <c r="J34" s="130">
        <f t="shared" si="11"/>
        <v>0</v>
      </c>
      <c r="K34" s="193">
        <f t="shared" si="12"/>
        <v>150000</v>
      </c>
      <c r="L34" s="100">
        <v>150000</v>
      </c>
      <c r="M34" s="36">
        <v>0</v>
      </c>
      <c r="N34" s="131">
        <f>E34-F34-K34</f>
        <v>0</v>
      </c>
    </row>
    <row r="35" spans="1:14" s="60" customFormat="1" ht="29.25" customHeight="1" thickBot="1">
      <c r="A35" s="56"/>
      <c r="B35" s="68" t="s">
        <v>65</v>
      </c>
      <c r="C35" s="58" t="s">
        <v>2</v>
      </c>
      <c r="D35" s="59"/>
      <c r="E35" s="96">
        <f aca="true" t="shared" si="14" ref="E35:N35">SUBTOTAL(9,E37:E50)</f>
        <v>5644487</v>
      </c>
      <c r="F35" s="96">
        <f t="shared" si="14"/>
        <v>1449487</v>
      </c>
      <c r="G35" s="96">
        <f t="shared" si="14"/>
        <v>4295000</v>
      </c>
      <c r="H35" s="96">
        <f t="shared" si="14"/>
        <v>4295000</v>
      </c>
      <c r="I35" s="96">
        <f t="shared" si="14"/>
        <v>0</v>
      </c>
      <c r="J35" s="96">
        <f t="shared" si="14"/>
        <v>40000</v>
      </c>
      <c r="K35" s="95">
        <f t="shared" si="14"/>
        <v>4335000</v>
      </c>
      <c r="L35" s="96">
        <f t="shared" si="14"/>
        <v>4335000</v>
      </c>
      <c r="M35" s="96">
        <f t="shared" si="14"/>
        <v>0</v>
      </c>
      <c r="N35" s="102">
        <f t="shared" si="14"/>
        <v>0</v>
      </c>
    </row>
    <row r="36" spans="1:14" s="47" customFormat="1" ht="29.25" customHeight="1">
      <c r="A36" s="43"/>
      <c r="B36" s="44" t="s">
        <v>24</v>
      </c>
      <c r="C36" s="45" t="s">
        <v>45</v>
      </c>
      <c r="D36" s="46"/>
      <c r="E36" s="103">
        <f aca="true" t="shared" si="15" ref="E36:N36">SUBTOTAL(9,E37:E50)</f>
        <v>5644487</v>
      </c>
      <c r="F36" s="139">
        <f t="shared" si="15"/>
        <v>1449487</v>
      </c>
      <c r="G36" s="103">
        <f t="shared" si="15"/>
        <v>4295000</v>
      </c>
      <c r="H36" s="103">
        <f t="shared" si="15"/>
        <v>4295000</v>
      </c>
      <c r="I36" s="103">
        <f t="shared" si="15"/>
        <v>0</v>
      </c>
      <c r="J36" s="103">
        <f t="shared" si="15"/>
        <v>40000</v>
      </c>
      <c r="K36" s="104">
        <f t="shared" si="15"/>
        <v>4335000</v>
      </c>
      <c r="L36" s="103">
        <f t="shared" si="15"/>
        <v>4335000</v>
      </c>
      <c r="M36" s="103">
        <f t="shared" si="15"/>
        <v>0</v>
      </c>
      <c r="N36" s="105">
        <f t="shared" si="15"/>
        <v>0</v>
      </c>
    </row>
    <row r="37" spans="1:14" s="69" customFormat="1" ht="45">
      <c r="A37" s="84">
        <v>20</v>
      </c>
      <c r="B37" s="25"/>
      <c r="C37" s="30" t="s">
        <v>82</v>
      </c>
      <c r="D37" s="31" t="s">
        <v>98</v>
      </c>
      <c r="E37" s="106">
        <v>1525259</v>
      </c>
      <c r="F37" s="120">
        <v>1025259</v>
      </c>
      <c r="G37" s="108">
        <f aca="true" t="shared" si="16" ref="G37:G50">H37+I37</f>
        <v>500000</v>
      </c>
      <c r="H37" s="108">
        <v>500000</v>
      </c>
      <c r="I37" s="33">
        <v>0</v>
      </c>
      <c r="J37" s="130">
        <f aca="true" t="shared" si="17" ref="J37:J50">K37-G37</f>
        <v>0</v>
      </c>
      <c r="K37" s="109">
        <f aca="true" t="shared" si="18" ref="K37:K50">L37+M37</f>
        <v>500000</v>
      </c>
      <c r="L37" s="108">
        <v>500000</v>
      </c>
      <c r="M37" s="33">
        <v>0</v>
      </c>
      <c r="N37" s="131">
        <f aca="true" t="shared" si="19" ref="N37:N47">E37-F37-K37</f>
        <v>0</v>
      </c>
    </row>
    <row r="38" spans="1:14" s="69" customFormat="1" ht="33.75">
      <c r="A38" s="84">
        <v>21</v>
      </c>
      <c r="B38" s="23"/>
      <c r="C38" s="30" t="s">
        <v>83</v>
      </c>
      <c r="D38" s="31" t="s">
        <v>99</v>
      </c>
      <c r="E38" s="106">
        <v>1500000</v>
      </c>
      <c r="F38" s="120">
        <v>100000</v>
      </c>
      <c r="G38" s="108">
        <f t="shared" si="16"/>
        <v>1400000</v>
      </c>
      <c r="H38" s="108">
        <v>1400000</v>
      </c>
      <c r="I38" s="33">
        <v>0</v>
      </c>
      <c r="J38" s="130">
        <f t="shared" si="17"/>
        <v>0</v>
      </c>
      <c r="K38" s="109">
        <f t="shared" si="18"/>
        <v>1400000</v>
      </c>
      <c r="L38" s="108">
        <v>1400000</v>
      </c>
      <c r="M38" s="33">
        <v>0</v>
      </c>
      <c r="N38" s="131">
        <f t="shared" si="19"/>
        <v>0</v>
      </c>
    </row>
    <row r="39" spans="1:14" s="69" customFormat="1" ht="22.5">
      <c r="A39" s="84">
        <v>22</v>
      </c>
      <c r="B39" s="20"/>
      <c r="C39" s="30" t="s">
        <v>84</v>
      </c>
      <c r="D39" s="31" t="s">
        <v>98</v>
      </c>
      <c r="E39" s="106">
        <v>1097728</v>
      </c>
      <c r="F39" s="120">
        <v>262728</v>
      </c>
      <c r="G39" s="108">
        <f t="shared" si="16"/>
        <v>835000</v>
      </c>
      <c r="H39" s="108">
        <v>835000</v>
      </c>
      <c r="I39" s="33">
        <v>0</v>
      </c>
      <c r="J39" s="130">
        <f t="shared" si="17"/>
        <v>0</v>
      </c>
      <c r="K39" s="109">
        <f t="shared" si="18"/>
        <v>835000</v>
      </c>
      <c r="L39" s="108">
        <v>835000</v>
      </c>
      <c r="M39" s="33">
        <v>0</v>
      </c>
      <c r="N39" s="131">
        <f t="shared" si="19"/>
        <v>0</v>
      </c>
    </row>
    <row r="40" spans="1:14" s="69" customFormat="1" ht="33.75">
      <c r="A40" s="84">
        <v>23</v>
      </c>
      <c r="B40" s="24"/>
      <c r="C40" s="30" t="s">
        <v>116</v>
      </c>
      <c r="D40" s="31" t="s">
        <v>98</v>
      </c>
      <c r="E40" s="106">
        <v>561500</v>
      </c>
      <c r="F40" s="120">
        <v>31500</v>
      </c>
      <c r="G40" s="108">
        <f t="shared" si="16"/>
        <v>530000</v>
      </c>
      <c r="H40" s="108">
        <v>530000</v>
      </c>
      <c r="I40" s="33">
        <v>0</v>
      </c>
      <c r="J40" s="130">
        <f t="shared" si="17"/>
        <v>0</v>
      </c>
      <c r="K40" s="109">
        <f t="shared" si="18"/>
        <v>530000</v>
      </c>
      <c r="L40" s="108">
        <v>530000</v>
      </c>
      <c r="M40" s="33">
        <v>0</v>
      </c>
      <c r="N40" s="131">
        <f t="shared" si="19"/>
        <v>0</v>
      </c>
    </row>
    <row r="41" spans="1:14" s="69" customFormat="1" ht="33.75">
      <c r="A41" s="84">
        <v>24</v>
      </c>
      <c r="B41" s="24"/>
      <c r="C41" s="30" t="s">
        <v>85</v>
      </c>
      <c r="D41" s="31" t="s">
        <v>44</v>
      </c>
      <c r="E41" s="106">
        <v>50000</v>
      </c>
      <c r="F41" s="120">
        <v>30000</v>
      </c>
      <c r="G41" s="108">
        <f t="shared" si="16"/>
        <v>20000</v>
      </c>
      <c r="H41" s="108">
        <v>20000</v>
      </c>
      <c r="I41" s="33">
        <v>0</v>
      </c>
      <c r="J41" s="130">
        <f t="shared" si="17"/>
        <v>0</v>
      </c>
      <c r="K41" s="109">
        <f t="shared" si="18"/>
        <v>20000</v>
      </c>
      <c r="L41" s="108">
        <v>20000</v>
      </c>
      <c r="M41" s="33">
        <v>0</v>
      </c>
      <c r="N41" s="131">
        <f t="shared" si="19"/>
        <v>0</v>
      </c>
    </row>
    <row r="42" spans="1:14" s="69" customFormat="1" ht="33.75">
      <c r="A42" s="84">
        <v>25</v>
      </c>
      <c r="B42" s="24"/>
      <c r="C42" s="30" t="s">
        <v>86</v>
      </c>
      <c r="D42" s="31" t="s">
        <v>96</v>
      </c>
      <c r="E42" s="106">
        <v>40000</v>
      </c>
      <c r="F42" s="120">
        <v>0</v>
      </c>
      <c r="G42" s="108">
        <f t="shared" si="16"/>
        <v>40000</v>
      </c>
      <c r="H42" s="108">
        <v>40000</v>
      </c>
      <c r="I42" s="33">
        <v>0</v>
      </c>
      <c r="J42" s="130">
        <f t="shared" si="17"/>
        <v>0</v>
      </c>
      <c r="K42" s="109">
        <f t="shared" si="18"/>
        <v>40000</v>
      </c>
      <c r="L42" s="108">
        <v>40000</v>
      </c>
      <c r="M42" s="33">
        <v>0</v>
      </c>
      <c r="N42" s="131">
        <f t="shared" si="19"/>
        <v>0</v>
      </c>
    </row>
    <row r="43" spans="1:14" s="69" customFormat="1" ht="45">
      <c r="A43" s="84">
        <v>26</v>
      </c>
      <c r="B43" s="24"/>
      <c r="C43" s="30" t="s">
        <v>87</v>
      </c>
      <c r="D43" s="31" t="s">
        <v>74</v>
      </c>
      <c r="E43" s="106">
        <v>150000</v>
      </c>
      <c r="F43" s="120">
        <v>0</v>
      </c>
      <c r="G43" s="108">
        <f t="shared" si="16"/>
        <v>150000</v>
      </c>
      <c r="H43" s="108">
        <v>150000</v>
      </c>
      <c r="I43" s="33">
        <v>0</v>
      </c>
      <c r="J43" s="130">
        <f t="shared" si="17"/>
        <v>0</v>
      </c>
      <c r="K43" s="109">
        <f t="shared" si="18"/>
        <v>150000</v>
      </c>
      <c r="L43" s="108">
        <v>150000</v>
      </c>
      <c r="M43" s="33">
        <v>0</v>
      </c>
      <c r="N43" s="131">
        <f t="shared" si="19"/>
        <v>0</v>
      </c>
    </row>
    <row r="44" spans="1:14" s="69" customFormat="1" ht="45">
      <c r="A44" s="84">
        <v>27</v>
      </c>
      <c r="B44" s="24"/>
      <c r="C44" s="30" t="s">
        <v>88</v>
      </c>
      <c r="D44" s="31" t="s">
        <v>96</v>
      </c>
      <c r="E44" s="106">
        <v>150000</v>
      </c>
      <c r="F44" s="120">
        <v>0</v>
      </c>
      <c r="G44" s="108">
        <f t="shared" si="16"/>
        <v>150000</v>
      </c>
      <c r="H44" s="108">
        <v>150000</v>
      </c>
      <c r="I44" s="33">
        <v>0</v>
      </c>
      <c r="J44" s="130">
        <f t="shared" si="17"/>
        <v>0</v>
      </c>
      <c r="K44" s="109">
        <f t="shared" si="18"/>
        <v>150000</v>
      </c>
      <c r="L44" s="108">
        <v>150000</v>
      </c>
      <c r="M44" s="33">
        <v>0</v>
      </c>
      <c r="N44" s="131">
        <f t="shared" si="19"/>
        <v>0</v>
      </c>
    </row>
    <row r="45" spans="1:14" s="69" customFormat="1" ht="45">
      <c r="A45" s="84">
        <v>28</v>
      </c>
      <c r="B45" s="24"/>
      <c r="C45" s="30" t="s">
        <v>89</v>
      </c>
      <c r="D45" s="31" t="s">
        <v>96</v>
      </c>
      <c r="E45" s="106">
        <v>150000</v>
      </c>
      <c r="F45" s="120">
        <v>0</v>
      </c>
      <c r="G45" s="108">
        <f t="shared" si="16"/>
        <v>150000</v>
      </c>
      <c r="H45" s="108">
        <v>150000</v>
      </c>
      <c r="I45" s="33">
        <v>0</v>
      </c>
      <c r="J45" s="130">
        <f t="shared" si="17"/>
        <v>0</v>
      </c>
      <c r="K45" s="109">
        <f t="shared" si="18"/>
        <v>150000</v>
      </c>
      <c r="L45" s="108">
        <v>150000</v>
      </c>
      <c r="M45" s="33">
        <v>0</v>
      </c>
      <c r="N45" s="131">
        <f t="shared" si="19"/>
        <v>0</v>
      </c>
    </row>
    <row r="46" spans="1:14" s="174" customFormat="1" ht="33.75">
      <c r="A46" s="84">
        <v>29</v>
      </c>
      <c r="B46" s="173"/>
      <c r="C46" s="30" t="s">
        <v>90</v>
      </c>
      <c r="D46" s="31" t="s">
        <v>96</v>
      </c>
      <c r="E46" s="106">
        <v>120000</v>
      </c>
      <c r="F46" s="120">
        <v>0</v>
      </c>
      <c r="G46" s="108">
        <f t="shared" si="16"/>
        <v>120000</v>
      </c>
      <c r="H46" s="108">
        <v>120000</v>
      </c>
      <c r="I46" s="33">
        <v>0</v>
      </c>
      <c r="J46" s="130">
        <f t="shared" si="17"/>
        <v>0</v>
      </c>
      <c r="K46" s="109">
        <f t="shared" si="18"/>
        <v>120000</v>
      </c>
      <c r="L46" s="108">
        <v>120000</v>
      </c>
      <c r="M46" s="33">
        <v>0</v>
      </c>
      <c r="N46" s="131">
        <f t="shared" si="19"/>
        <v>0</v>
      </c>
    </row>
    <row r="47" spans="1:14" s="6" customFormat="1" ht="22.5">
      <c r="A47" s="84">
        <v>30</v>
      </c>
      <c r="B47" s="24"/>
      <c r="C47" s="144" t="s">
        <v>111</v>
      </c>
      <c r="D47" s="31" t="s">
        <v>96</v>
      </c>
      <c r="E47" s="106">
        <v>100000</v>
      </c>
      <c r="F47" s="120">
        <v>0</v>
      </c>
      <c r="G47" s="108">
        <f t="shared" si="16"/>
        <v>100000</v>
      </c>
      <c r="H47" s="108">
        <v>100000</v>
      </c>
      <c r="I47" s="33">
        <v>0</v>
      </c>
      <c r="J47" s="130">
        <f t="shared" si="17"/>
        <v>0</v>
      </c>
      <c r="K47" s="109">
        <f t="shared" si="18"/>
        <v>100000</v>
      </c>
      <c r="L47" s="108">
        <v>100000</v>
      </c>
      <c r="M47" s="33">
        <v>0</v>
      </c>
      <c r="N47" s="101">
        <f t="shared" si="19"/>
        <v>0</v>
      </c>
    </row>
    <row r="48" spans="1:14" s="6" customFormat="1" ht="33.75">
      <c r="A48" s="84">
        <v>31</v>
      </c>
      <c r="B48" s="24"/>
      <c r="C48" s="144" t="s">
        <v>124</v>
      </c>
      <c r="D48" s="31"/>
      <c r="E48" s="106"/>
      <c r="F48" s="120"/>
      <c r="G48" s="108">
        <f t="shared" si="16"/>
        <v>100000</v>
      </c>
      <c r="H48" s="108">
        <v>100000</v>
      </c>
      <c r="I48" s="33">
        <v>0</v>
      </c>
      <c r="J48" s="130">
        <f t="shared" si="17"/>
        <v>0</v>
      </c>
      <c r="K48" s="109">
        <f t="shared" si="18"/>
        <v>100000</v>
      </c>
      <c r="L48" s="108">
        <v>100000</v>
      </c>
      <c r="M48" s="33">
        <v>0</v>
      </c>
      <c r="N48" s="101"/>
    </row>
    <row r="49" spans="1:14" s="6" customFormat="1" ht="22.5">
      <c r="A49" s="84">
        <v>32</v>
      </c>
      <c r="B49" s="24"/>
      <c r="C49" s="144" t="s">
        <v>134</v>
      </c>
      <c r="D49" s="31"/>
      <c r="E49" s="106"/>
      <c r="F49" s="120"/>
      <c r="G49" s="108">
        <f>H49+I49</f>
        <v>0</v>
      </c>
      <c r="H49" s="108">
        <v>0</v>
      </c>
      <c r="I49" s="232">
        <v>0</v>
      </c>
      <c r="J49" s="130">
        <f t="shared" si="17"/>
        <v>40000</v>
      </c>
      <c r="K49" s="109">
        <f>L49+M49</f>
        <v>40000</v>
      </c>
      <c r="L49" s="108">
        <v>40000</v>
      </c>
      <c r="M49" s="33">
        <v>0</v>
      </c>
      <c r="N49" s="101"/>
    </row>
    <row r="50" spans="1:14" s="6" customFormat="1" ht="23.25" thickBot="1">
      <c r="A50" s="84">
        <v>33</v>
      </c>
      <c r="B50" s="24"/>
      <c r="C50" s="144" t="s">
        <v>91</v>
      </c>
      <c r="D50" s="31" t="s">
        <v>96</v>
      </c>
      <c r="E50" s="106">
        <v>200000</v>
      </c>
      <c r="F50" s="120">
        <v>0</v>
      </c>
      <c r="G50" s="108">
        <f t="shared" si="16"/>
        <v>200000</v>
      </c>
      <c r="H50" s="108">
        <v>200000</v>
      </c>
      <c r="I50" s="190">
        <v>0</v>
      </c>
      <c r="J50" s="130">
        <f t="shared" si="17"/>
        <v>0</v>
      </c>
      <c r="K50" s="109">
        <f t="shared" si="18"/>
        <v>200000</v>
      </c>
      <c r="L50" s="108">
        <v>200000</v>
      </c>
      <c r="M50" s="33">
        <v>0</v>
      </c>
      <c r="N50" s="101">
        <f>E50-F50-K50</f>
        <v>0</v>
      </c>
    </row>
    <row r="51" spans="1:14" s="60" customFormat="1" ht="27.75" customHeight="1" thickBot="1">
      <c r="A51" s="81"/>
      <c r="B51" s="57" t="s">
        <v>66</v>
      </c>
      <c r="C51" s="58" t="s">
        <v>6</v>
      </c>
      <c r="D51" s="59"/>
      <c r="E51" s="96">
        <f aca="true" t="shared" si="20" ref="E51:N51">SUBTOTAL(9,E53)</f>
        <v>2551464</v>
      </c>
      <c r="F51" s="96">
        <f t="shared" si="20"/>
        <v>151464</v>
      </c>
      <c r="G51" s="96">
        <f t="shared" si="20"/>
        <v>1000000</v>
      </c>
      <c r="H51" s="96">
        <f t="shared" si="20"/>
        <v>1000000</v>
      </c>
      <c r="I51" s="96">
        <f t="shared" si="20"/>
        <v>0</v>
      </c>
      <c r="J51" s="96">
        <f t="shared" si="20"/>
        <v>0</v>
      </c>
      <c r="K51" s="95">
        <f t="shared" si="20"/>
        <v>1000000</v>
      </c>
      <c r="L51" s="96">
        <f t="shared" si="20"/>
        <v>1000000</v>
      </c>
      <c r="M51" s="96">
        <f t="shared" si="20"/>
        <v>0</v>
      </c>
      <c r="N51" s="96">
        <f t="shared" si="20"/>
        <v>1400000</v>
      </c>
    </row>
    <row r="52" spans="1:14" s="47" customFormat="1" ht="29.25" customHeight="1">
      <c r="A52" s="82"/>
      <c r="B52" s="44" t="s">
        <v>25</v>
      </c>
      <c r="C52" s="45" t="s">
        <v>26</v>
      </c>
      <c r="D52" s="46"/>
      <c r="E52" s="110">
        <f aca="true" t="shared" si="21" ref="E52:N52">SUBTOTAL(9,E53)</f>
        <v>2551464</v>
      </c>
      <c r="F52" s="110">
        <f t="shared" si="21"/>
        <v>151464</v>
      </c>
      <c r="G52" s="103">
        <f t="shared" si="21"/>
        <v>1000000</v>
      </c>
      <c r="H52" s="103">
        <f t="shared" si="21"/>
        <v>1000000</v>
      </c>
      <c r="I52" s="103">
        <f t="shared" si="21"/>
        <v>0</v>
      </c>
      <c r="J52" s="103">
        <f t="shared" si="21"/>
        <v>0</v>
      </c>
      <c r="K52" s="104">
        <f t="shared" si="21"/>
        <v>1000000</v>
      </c>
      <c r="L52" s="103">
        <f t="shared" si="21"/>
        <v>1000000</v>
      </c>
      <c r="M52" s="103">
        <f t="shared" si="21"/>
        <v>0</v>
      </c>
      <c r="N52" s="110">
        <f t="shared" si="21"/>
        <v>1400000</v>
      </c>
    </row>
    <row r="53" spans="1:14" s="7" customFormat="1" ht="34.5" thickBot="1">
      <c r="A53" s="216">
        <v>34</v>
      </c>
      <c r="B53" s="22"/>
      <c r="C53" s="203" t="s">
        <v>46</v>
      </c>
      <c r="D53" s="204" t="s">
        <v>97</v>
      </c>
      <c r="E53" s="207">
        <v>2551464</v>
      </c>
      <c r="F53" s="217">
        <v>151464</v>
      </c>
      <c r="G53" s="207">
        <f>H53+I53</f>
        <v>1000000</v>
      </c>
      <c r="H53" s="207">
        <v>1000000</v>
      </c>
      <c r="I53" s="148">
        <v>0</v>
      </c>
      <c r="J53" s="198">
        <f>K53-G53</f>
        <v>0</v>
      </c>
      <c r="K53" s="209">
        <f>L53+M53</f>
        <v>1000000</v>
      </c>
      <c r="L53" s="207">
        <v>1000000</v>
      </c>
      <c r="M53" s="148">
        <v>0</v>
      </c>
      <c r="N53" s="112">
        <f>E53-(F53+G53)</f>
        <v>1400000</v>
      </c>
    </row>
    <row r="54" spans="1:14" s="7" customFormat="1" ht="26.25" thickBot="1">
      <c r="A54" s="238"/>
      <c r="B54" s="239" t="s">
        <v>135</v>
      </c>
      <c r="C54" s="240" t="s">
        <v>139</v>
      </c>
      <c r="D54" s="241"/>
      <c r="E54" s="242"/>
      <c r="F54" s="243"/>
      <c r="G54" s="242">
        <f aca="true" t="shared" si="22" ref="G54:M54">SUBTOTAL(9,G56)</f>
        <v>0</v>
      </c>
      <c r="H54" s="242">
        <f t="shared" si="22"/>
        <v>0</v>
      </c>
      <c r="I54" s="244">
        <f t="shared" si="22"/>
        <v>0</v>
      </c>
      <c r="J54" s="245">
        <f t="shared" si="22"/>
        <v>130000</v>
      </c>
      <c r="K54" s="246">
        <f t="shared" si="22"/>
        <v>130000</v>
      </c>
      <c r="L54" s="242">
        <f t="shared" si="22"/>
        <v>130000</v>
      </c>
      <c r="M54" s="247">
        <f t="shared" si="22"/>
        <v>0</v>
      </c>
      <c r="N54" s="236"/>
    </row>
    <row r="55" spans="1:14" s="7" customFormat="1" ht="12.75">
      <c r="A55" s="182"/>
      <c r="B55" s="237" t="s">
        <v>136</v>
      </c>
      <c r="C55" s="248" t="s">
        <v>137</v>
      </c>
      <c r="D55" s="233"/>
      <c r="E55" s="234"/>
      <c r="F55" s="235"/>
      <c r="G55" s="234">
        <f>SUBTOTAL(9,G56)</f>
        <v>0</v>
      </c>
      <c r="H55" s="234">
        <f aca="true" t="shared" si="23" ref="H55:M55">SUBTOTAL(9,H56)</f>
        <v>0</v>
      </c>
      <c r="I55" s="234">
        <f t="shared" si="23"/>
        <v>0</v>
      </c>
      <c r="J55" s="234">
        <f t="shared" si="23"/>
        <v>130000</v>
      </c>
      <c r="K55" s="234">
        <f t="shared" si="23"/>
        <v>130000</v>
      </c>
      <c r="L55" s="234">
        <f t="shared" si="23"/>
        <v>130000</v>
      </c>
      <c r="M55" s="234">
        <f t="shared" si="23"/>
        <v>0</v>
      </c>
      <c r="N55" s="236"/>
    </row>
    <row r="56" spans="1:14" s="7" customFormat="1" ht="34.5" thickBot="1">
      <c r="A56" s="188">
        <v>35</v>
      </c>
      <c r="B56" s="189" t="s">
        <v>140</v>
      </c>
      <c r="C56" s="225" t="s">
        <v>138</v>
      </c>
      <c r="D56" s="226"/>
      <c r="E56" s="229"/>
      <c r="F56" s="249"/>
      <c r="G56" s="229">
        <f>H56+I56</f>
        <v>0</v>
      </c>
      <c r="H56" s="229">
        <v>0</v>
      </c>
      <c r="I56" s="50">
        <v>0</v>
      </c>
      <c r="J56" s="250">
        <f>K56-G56</f>
        <v>130000</v>
      </c>
      <c r="K56" s="231">
        <f>L56+M56</f>
        <v>130000</v>
      </c>
      <c r="L56" s="229">
        <v>130000</v>
      </c>
      <c r="M56" s="214">
        <v>0</v>
      </c>
      <c r="N56" s="236"/>
    </row>
    <row r="57" spans="1:14" s="66" customFormat="1" ht="27.75" customHeight="1" thickBot="1">
      <c r="A57" s="83"/>
      <c r="B57" s="57" t="s">
        <v>67</v>
      </c>
      <c r="C57" s="58" t="s">
        <v>3</v>
      </c>
      <c r="D57" s="59"/>
      <c r="E57" s="96">
        <f aca="true" t="shared" si="24" ref="E57:N57">SUBTOTAL(9,E59:E65)</f>
        <v>5685830</v>
      </c>
      <c r="F57" s="96">
        <f t="shared" si="24"/>
        <v>288900</v>
      </c>
      <c r="G57" s="96">
        <f t="shared" si="24"/>
        <v>945000</v>
      </c>
      <c r="H57" s="96">
        <f t="shared" si="24"/>
        <v>945000</v>
      </c>
      <c r="I57" s="96">
        <f t="shared" si="24"/>
        <v>0</v>
      </c>
      <c r="J57" s="96">
        <f t="shared" si="24"/>
        <v>0</v>
      </c>
      <c r="K57" s="95">
        <f t="shared" si="24"/>
        <v>945000</v>
      </c>
      <c r="L57" s="96">
        <f t="shared" si="24"/>
        <v>945000</v>
      </c>
      <c r="M57" s="102">
        <f t="shared" si="24"/>
        <v>0</v>
      </c>
      <c r="N57" s="215">
        <f t="shared" si="24"/>
        <v>4451930</v>
      </c>
    </row>
    <row r="58" spans="1:14" s="47" customFormat="1" ht="29.25" customHeight="1">
      <c r="A58" s="82"/>
      <c r="B58" s="44" t="s">
        <v>27</v>
      </c>
      <c r="C58" s="45" t="s">
        <v>28</v>
      </c>
      <c r="D58" s="46"/>
      <c r="E58" s="110">
        <f aca="true" t="shared" si="25" ref="E58:N58">SUBTOTAL(9,E59:E63)</f>
        <v>5636080</v>
      </c>
      <c r="F58" s="110">
        <f t="shared" si="25"/>
        <v>288900</v>
      </c>
      <c r="G58" s="103">
        <f t="shared" si="25"/>
        <v>895250</v>
      </c>
      <c r="H58" s="103">
        <f t="shared" si="25"/>
        <v>895250</v>
      </c>
      <c r="I58" s="103">
        <f t="shared" si="25"/>
        <v>0</v>
      </c>
      <c r="J58" s="103">
        <f t="shared" si="25"/>
        <v>0</v>
      </c>
      <c r="K58" s="104">
        <f t="shared" si="25"/>
        <v>895250</v>
      </c>
      <c r="L58" s="103">
        <f t="shared" si="25"/>
        <v>895250</v>
      </c>
      <c r="M58" s="103">
        <f t="shared" si="25"/>
        <v>0</v>
      </c>
      <c r="N58" s="111">
        <f t="shared" si="25"/>
        <v>4451930</v>
      </c>
    </row>
    <row r="59" spans="1:14" s="69" customFormat="1" ht="90">
      <c r="A59" s="84">
        <v>36</v>
      </c>
      <c r="B59" s="20"/>
      <c r="C59" s="30" t="s">
        <v>128</v>
      </c>
      <c r="D59" s="31" t="s">
        <v>100</v>
      </c>
      <c r="E59" s="106">
        <v>4726080</v>
      </c>
      <c r="F59" s="177">
        <v>88900</v>
      </c>
      <c r="G59" s="108">
        <f>H59+I59</f>
        <v>15250</v>
      </c>
      <c r="H59" s="108">
        <v>15250</v>
      </c>
      <c r="I59" s="33">
        <v>0</v>
      </c>
      <c r="J59" s="115">
        <f>K59-G59</f>
        <v>0</v>
      </c>
      <c r="K59" s="109">
        <f>L59+M59</f>
        <v>15250</v>
      </c>
      <c r="L59" s="108">
        <v>15250</v>
      </c>
      <c r="M59" s="33">
        <v>0</v>
      </c>
      <c r="N59" s="119">
        <f>E59-F59-K59</f>
        <v>4621930</v>
      </c>
    </row>
    <row r="60" spans="1:14" s="6" customFormat="1" ht="22.5">
      <c r="A60" s="84">
        <v>37</v>
      </c>
      <c r="B60" s="20"/>
      <c r="C60" s="30" t="s">
        <v>93</v>
      </c>
      <c r="D60" s="31" t="s">
        <v>96</v>
      </c>
      <c r="E60" s="106">
        <v>500000</v>
      </c>
      <c r="F60" s="136">
        <v>0</v>
      </c>
      <c r="G60" s="108">
        <f>H60+I60</f>
        <v>500000</v>
      </c>
      <c r="H60" s="108">
        <v>500000</v>
      </c>
      <c r="I60" s="33">
        <v>0</v>
      </c>
      <c r="J60" s="115">
        <f>K60-G60</f>
        <v>0</v>
      </c>
      <c r="K60" s="109">
        <f>L60+M60</f>
        <v>500000</v>
      </c>
      <c r="L60" s="108">
        <v>500000</v>
      </c>
      <c r="M60" s="33">
        <v>0</v>
      </c>
      <c r="N60" s="119">
        <f>E60-F60-K60</f>
        <v>0</v>
      </c>
    </row>
    <row r="61" spans="1:14" s="6" customFormat="1" ht="33.75">
      <c r="A61" s="84">
        <v>38</v>
      </c>
      <c r="B61" s="20"/>
      <c r="C61" s="30" t="s">
        <v>48</v>
      </c>
      <c r="D61" s="31" t="s">
        <v>96</v>
      </c>
      <c r="E61" s="106">
        <v>50000</v>
      </c>
      <c r="F61" s="176">
        <v>0</v>
      </c>
      <c r="G61" s="108">
        <f>H61+I61</f>
        <v>50000</v>
      </c>
      <c r="H61" s="108">
        <v>50000</v>
      </c>
      <c r="I61" s="33">
        <v>0</v>
      </c>
      <c r="J61" s="115">
        <f>K61-G61</f>
        <v>0</v>
      </c>
      <c r="K61" s="109">
        <f>L61+M61</f>
        <v>50000</v>
      </c>
      <c r="L61" s="108">
        <v>50000</v>
      </c>
      <c r="M61" s="33"/>
      <c r="N61" s="119">
        <f>E61-F61-K61</f>
        <v>0</v>
      </c>
    </row>
    <row r="62" spans="1:14" s="6" customFormat="1" ht="56.25">
      <c r="A62" s="84">
        <v>39</v>
      </c>
      <c r="B62" s="20"/>
      <c r="C62" s="30" t="s">
        <v>49</v>
      </c>
      <c r="D62" s="31" t="s">
        <v>101</v>
      </c>
      <c r="E62" s="106">
        <v>230000</v>
      </c>
      <c r="F62" s="176">
        <v>100000</v>
      </c>
      <c r="G62" s="108">
        <f>H62+I62</f>
        <v>130000</v>
      </c>
      <c r="H62" s="108">
        <v>130000</v>
      </c>
      <c r="I62" s="33">
        <v>0</v>
      </c>
      <c r="J62" s="115">
        <f>K62-G62</f>
        <v>0</v>
      </c>
      <c r="K62" s="109">
        <f>L62+M62</f>
        <v>130000</v>
      </c>
      <c r="L62" s="108">
        <v>130000</v>
      </c>
      <c r="M62" s="33">
        <v>0</v>
      </c>
      <c r="N62" s="119">
        <f>E62-F62-K62</f>
        <v>0</v>
      </c>
    </row>
    <row r="63" spans="1:14" s="69" customFormat="1" ht="23.25" thickBot="1">
      <c r="A63" s="216">
        <v>40</v>
      </c>
      <c r="B63" s="22"/>
      <c r="C63" s="225" t="s">
        <v>50</v>
      </c>
      <c r="D63" s="226" t="s">
        <v>44</v>
      </c>
      <c r="E63" s="227">
        <v>130000</v>
      </c>
      <c r="F63" s="228">
        <v>100000</v>
      </c>
      <c r="G63" s="229">
        <f>H63+I63</f>
        <v>200000</v>
      </c>
      <c r="H63" s="229">
        <v>200000</v>
      </c>
      <c r="I63" s="50">
        <v>0</v>
      </c>
      <c r="J63" s="230">
        <f>K63-G63</f>
        <v>0</v>
      </c>
      <c r="K63" s="231">
        <f>L63+M63</f>
        <v>200000</v>
      </c>
      <c r="L63" s="229">
        <v>200000</v>
      </c>
      <c r="M63" s="50"/>
      <c r="N63" s="119">
        <f>E63-F63-K63</f>
        <v>-170000</v>
      </c>
    </row>
    <row r="64" spans="1:14" s="47" customFormat="1" ht="29.25" customHeight="1">
      <c r="A64" s="220"/>
      <c r="B64" s="53" t="s">
        <v>39</v>
      </c>
      <c r="C64" s="48" t="s">
        <v>40</v>
      </c>
      <c r="D64" s="49"/>
      <c r="E64" s="224">
        <f aca="true" t="shared" si="26" ref="E64:N64">SUBTOTAL(9,E65)</f>
        <v>49750</v>
      </c>
      <c r="F64" s="224">
        <f t="shared" si="26"/>
        <v>0</v>
      </c>
      <c r="G64" s="127">
        <f t="shared" si="26"/>
        <v>49750</v>
      </c>
      <c r="H64" s="127">
        <f t="shared" si="26"/>
        <v>49750</v>
      </c>
      <c r="I64" s="127">
        <f t="shared" si="26"/>
        <v>0</v>
      </c>
      <c r="J64" s="127">
        <f t="shared" si="26"/>
        <v>0</v>
      </c>
      <c r="K64" s="128">
        <f t="shared" si="26"/>
        <v>49750</v>
      </c>
      <c r="L64" s="127">
        <f t="shared" si="26"/>
        <v>49750</v>
      </c>
      <c r="M64" s="127">
        <f t="shared" si="26"/>
        <v>0</v>
      </c>
      <c r="N64" s="116">
        <f t="shared" si="26"/>
        <v>0</v>
      </c>
    </row>
    <row r="65" spans="1:14" s="69" customFormat="1" ht="34.5" thickBot="1">
      <c r="A65" s="182">
        <v>41</v>
      </c>
      <c r="B65" s="21"/>
      <c r="C65" s="30" t="s">
        <v>51</v>
      </c>
      <c r="D65" s="31" t="s">
        <v>96</v>
      </c>
      <c r="E65" s="107">
        <v>49750</v>
      </c>
      <c r="F65" s="108">
        <v>0</v>
      </c>
      <c r="G65" s="108">
        <f>H65+I65</f>
        <v>49750</v>
      </c>
      <c r="H65" s="32">
        <v>49750</v>
      </c>
      <c r="I65" s="117">
        <v>0</v>
      </c>
      <c r="J65" s="118">
        <f>K65-G65</f>
        <v>0</v>
      </c>
      <c r="K65" s="109">
        <f>L65+M65</f>
        <v>49750</v>
      </c>
      <c r="L65" s="108">
        <v>49750</v>
      </c>
      <c r="M65" s="33">
        <v>0</v>
      </c>
      <c r="N65" s="119">
        <f>E65-F65-K65</f>
        <v>0</v>
      </c>
    </row>
    <row r="66" spans="1:14" s="16" customFormat="1" ht="33" customHeight="1" thickBot="1">
      <c r="A66" s="83"/>
      <c r="B66" s="57" t="s">
        <v>68</v>
      </c>
      <c r="C66" s="58" t="s">
        <v>4</v>
      </c>
      <c r="D66" s="59"/>
      <c r="E66" s="96">
        <f aca="true" t="shared" si="27" ref="E66:N66">SUBTOTAL(9,E68:E70)</f>
        <v>230000</v>
      </c>
      <c r="F66" s="96">
        <f t="shared" si="27"/>
        <v>0</v>
      </c>
      <c r="G66" s="96">
        <f>SUBTOTAL(9,G68:G70)</f>
        <v>230000</v>
      </c>
      <c r="H66" s="96">
        <f t="shared" si="27"/>
        <v>230000</v>
      </c>
      <c r="I66" s="96">
        <f t="shared" si="27"/>
        <v>0</v>
      </c>
      <c r="J66" s="96">
        <f t="shared" si="27"/>
        <v>0</v>
      </c>
      <c r="K66" s="95">
        <f t="shared" si="27"/>
        <v>230000</v>
      </c>
      <c r="L66" s="96">
        <f t="shared" si="27"/>
        <v>230000</v>
      </c>
      <c r="M66" s="96">
        <f t="shared" si="27"/>
        <v>0</v>
      </c>
      <c r="N66" s="102">
        <f t="shared" si="27"/>
        <v>0</v>
      </c>
    </row>
    <row r="67" spans="1:14" s="47" customFormat="1" ht="29.25" customHeight="1">
      <c r="A67" s="82"/>
      <c r="B67" s="44" t="s">
        <v>31</v>
      </c>
      <c r="C67" s="45" t="s">
        <v>32</v>
      </c>
      <c r="D67" s="46"/>
      <c r="E67" s="103">
        <f aca="true" t="shared" si="28" ref="E67:N67">SUBTOTAL(9,E68:E70)</f>
        <v>230000</v>
      </c>
      <c r="F67" s="103">
        <f t="shared" si="28"/>
        <v>0</v>
      </c>
      <c r="G67" s="103">
        <f t="shared" si="28"/>
        <v>230000</v>
      </c>
      <c r="H67" s="103">
        <f t="shared" si="28"/>
        <v>230000</v>
      </c>
      <c r="I67" s="103">
        <f t="shared" si="28"/>
        <v>0</v>
      </c>
      <c r="J67" s="103">
        <f t="shared" si="28"/>
        <v>0</v>
      </c>
      <c r="K67" s="104">
        <f t="shared" si="28"/>
        <v>230000</v>
      </c>
      <c r="L67" s="103">
        <f t="shared" si="28"/>
        <v>230000</v>
      </c>
      <c r="M67" s="103">
        <f t="shared" si="28"/>
        <v>0</v>
      </c>
      <c r="N67" s="105">
        <f t="shared" si="28"/>
        <v>0</v>
      </c>
    </row>
    <row r="68" spans="1:14" s="62" customFormat="1" ht="22.5">
      <c r="A68" s="84">
        <v>42</v>
      </c>
      <c r="B68" s="20"/>
      <c r="C68" s="30" t="s">
        <v>95</v>
      </c>
      <c r="D68" s="31" t="s">
        <v>96</v>
      </c>
      <c r="E68" s="120">
        <v>80000</v>
      </c>
      <c r="F68" s="121">
        <v>0</v>
      </c>
      <c r="G68" s="108">
        <f>H68+I68</f>
        <v>80000</v>
      </c>
      <c r="H68" s="108">
        <v>80000</v>
      </c>
      <c r="I68" s="33">
        <v>0</v>
      </c>
      <c r="J68" s="122">
        <f>K68-G68</f>
        <v>0</v>
      </c>
      <c r="K68" s="109">
        <f>L68+M68</f>
        <v>80000</v>
      </c>
      <c r="L68" s="108">
        <v>80000</v>
      </c>
      <c r="M68" s="33">
        <v>0</v>
      </c>
      <c r="N68" s="119">
        <f>E68-(F68+G68)</f>
        <v>0</v>
      </c>
    </row>
    <row r="69" spans="1:14" s="62" customFormat="1" ht="22.5">
      <c r="A69" s="182">
        <v>43</v>
      </c>
      <c r="B69" s="21"/>
      <c r="C69" s="30" t="s">
        <v>94</v>
      </c>
      <c r="D69" s="31" t="s">
        <v>96</v>
      </c>
      <c r="E69" s="120">
        <v>50000</v>
      </c>
      <c r="F69" s="123">
        <v>0</v>
      </c>
      <c r="G69" s="108">
        <f>H69+I69</f>
        <v>50000</v>
      </c>
      <c r="H69" s="108">
        <v>50000</v>
      </c>
      <c r="I69" s="148">
        <v>0</v>
      </c>
      <c r="J69" s="122">
        <f>K69-G69</f>
        <v>0</v>
      </c>
      <c r="K69" s="109">
        <f>L69+M69</f>
        <v>50000</v>
      </c>
      <c r="L69" s="108">
        <v>50000</v>
      </c>
      <c r="M69" s="33"/>
      <c r="N69" s="119">
        <f>E69-(F69+G69)</f>
        <v>0</v>
      </c>
    </row>
    <row r="70" spans="1:14" s="62" customFormat="1" ht="23.25" thickBot="1">
      <c r="A70" s="188">
        <v>44</v>
      </c>
      <c r="B70" s="189"/>
      <c r="C70" s="30" t="s">
        <v>52</v>
      </c>
      <c r="D70" s="31" t="s">
        <v>96</v>
      </c>
      <c r="E70" s="120">
        <v>100000</v>
      </c>
      <c r="F70" s="123">
        <v>0</v>
      </c>
      <c r="G70" s="108">
        <f>H70+I70</f>
        <v>100000</v>
      </c>
      <c r="H70" s="108">
        <v>100000</v>
      </c>
      <c r="I70" s="50">
        <v>0</v>
      </c>
      <c r="J70" s="124">
        <f>K70-G70</f>
        <v>0</v>
      </c>
      <c r="K70" s="109">
        <f>L70+M70</f>
        <v>100000</v>
      </c>
      <c r="L70" s="108">
        <v>100000</v>
      </c>
      <c r="M70" s="33">
        <v>0</v>
      </c>
      <c r="N70" s="119">
        <f>E70-(F70+G70)</f>
        <v>0</v>
      </c>
    </row>
    <row r="71" spans="1:14" s="16" customFormat="1" ht="33" customHeight="1" thickBot="1">
      <c r="A71" s="83"/>
      <c r="B71" s="57" t="s">
        <v>55</v>
      </c>
      <c r="C71" s="57" t="s">
        <v>58</v>
      </c>
      <c r="D71" s="59"/>
      <c r="E71" s="96">
        <f aca="true" t="shared" si="29" ref="E71:N71">SUBTOTAL(9,E73:E75)</f>
        <v>275000</v>
      </c>
      <c r="F71" s="96">
        <f t="shared" si="29"/>
        <v>75000</v>
      </c>
      <c r="G71" s="96">
        <f t="shared" si="29"/>
        <v>519000</v>
      </c>
      <c r="H71" s="96">
        <f t="shared" si="29"/>
        <v>519000</v>
      </c>
      <c r="I71" s="96">
        <f t="shared" si="29"/>
        <v>0</v>
      </c>
      <c r="J71" s="96">
        <f t="shared" si="29"/>
        <v>0</v>
      </c>
      <c r="K71" s="95">
        <f t="shared" si="29"/>
        <v>519000</v>
      </c>
      <c r="L71" s="96">
        <f t="shared" si="29"/>
        <v>519000</v>
      </c>
      <c r="M71" s="96">
        <f t="shared" si="29"/>
        <v>0</v>
      </c>
      <c r="N71" s="102">
        <f t="shared" si="29"/>
        <v>-319000</v>
      </c>
    </row>
    <row r="72" spans="1:14" s="47" customFormat="1" ht="67.5" customHeight="1">
      <c r="A72" s="82"/>
      <c r="B72" s="44" t="s">
        <v>56</v>
      </c>
      <c r="C72" s="45" t="s">
        <v>57</v>
      </c>
      <c r="D72" s="46"/>
      <c r="E72" s="103">
        <f aca="true" t="shared" si="30" ref="E72:N72">SUBTOTAL(9,E73:E75)</f>
        <v>275000</v>
      </c>
      <c r="F72" s="103">
        <f t="shared" si="30"/>
        <v>75000</v>
      </c>
      <c r="G72" s="103">
        <f t="shared" si="30"/>
        <v>519000</v>
      </c>
      <c r="H72" s="103">
        <f t="shared" si="30"/>
        <v>519000</v>
      </c>
      <c r="I72" s="103">
        <f t="shared" si="30"/>
        <v>0</v>
      </c>
      <c r="J72" s="103">
        <f t="shared" si="30"/>
        <v>0</v>
      </c>
      <c r="K72" s="104">
        <f t="shared" si="30"/>
        <v>519000</v>
      </c>
      <c r="L72" s="103">
        <f t="shared" si="30"/>
        <v>519000</v>
      </c>
      <c r="M72" s="103">
        <f t="shared" si="30"/>
        <v>0</v>
      </c>
      <c r="N72" s="105">
        <f t="shared" si="30"/>
        <v>-319000</v>
      </c>
    </row>
    <row r="73" spans="1:14" s="6" customFormat="1" ht="39" customHeight="1">
      <c r="A73" s="84">
        <v>45</v>
      </c>
      <c r="B73" s="20"/>
      <c r="C73" s="30" t="s">
        <v>53</v>
      </c>
      <c r="D73" s="31" t="s">
        <v>96</v>
      </c>
      <c r="E73" s="106">
        <v>50000</v>
      </c>
      <c r="F73" s="136">
        <v>0</v>
      </c>
      <c r="G73" s="108">
        <f>H73+I73</f>
        <v>50000</v>
      </c>
      <c r="H73" s="108">
        <v>50000</v>
      </c>
      <c r="I73" s="33">
        <v>0</v>
      </c>
      <c r="J73" s="115">
        <f>K73-G73</f>
        <v>0</v>
      </c>
      <c r="K73" s="109">
        <f>L73+M73</f>
        <v>50000</v>
      </c>
      <c r="L73" s="108">
        <v>50000</v>
      </c>
      <c r="M73" s="33">
        <v>0</v>
      </c>
      <c r="N73" s="119">
        <f>E73-F73-K73</f>
        <v>0</v>
      </c>
    </row>
    <row r="74" spans="1:14" s="7" customFormat="1" ht="22.5">
      <c r="A74" s="84">
        <v>46</v>
      </c>
      <c r="B74" s="20"/>
      <c r="C74" s="144" t="s">
        <v>92</v>
      </c>
      <c r="D74" s="31" t="s">
        <v>44</v>
      </c>
      <c r="E74" s="108">
        <v>175000</v>
      </c>
      <c r="F74" s="120">
        <v>75000</v>
      </c>
      <c r="G74" s="108">
        <f>H74+I74</f>
        <v>419000</v>
      </c>
      <c r="H74" s="108">
        <v>419000</v>
      </c>
      <c r="I74" s="33">
        <v>0</v>
      </c>
      <c r="J74" s="199">
        <f>K74-G74</f>
        <v>0</v>
      </c>
      <c r="K74" s="109">
        <f>L74+M74</f>
        <v>419000</v>
      </c>
      <c r="L74" s="108">
        <v>419000</v>
      </c>
      <c r="M74" s="33">
        <v>0</v>
      </c>
      <c r="N74" s="119">
        <f>E74-(F74+G74)</f>
        <v>-319000</v>
      </c>
    </row>
    <row r="75" spans="1:14" s="6" customFormat="1" ht="23.25" thickBot="1">
      <c r="A75" s="84">
        <v>47</v>
      </c>
      <c r="B75" s="20"/>
      <c r="C75" s="30" t="s">
        <v>54</v>
      </c>
      <c r="D75" s="31" t="s">
        <v>96</v>
      </c>
      <c r="E75" s="106">
        <v>50000</v>
      </c>
      <c r="F75" s="136">
        <v>0</v>
      </c>
      <c r="G75" s="108">
        <f>H75+I75</f>
        <v>50000</v>
      </c>
      <c r="H75" s="108">
        <v>50000</v>
      </c>
      <c r="I75" s="33">
        <v>0</v>
      </c>
      <c r="J75" s="115">
        <f>K75-G75</f>
        <v>0</v>
      </c>
      <c r="K75" s="109">
        <f>L75+M75</f>
        <v>50000</v>
      </c>
      <c r="L75" s="108">
        <v>50000</v>
      </c>
      <c r="M75" s="33">
        <v>0</v>
      </c>
      <c r="N75" s="119">
        <f>E75-F75-K75</f>
        <v>0</v>
      </c>
    </row>
    <row r="76" spans="1:14" s="15" customFormat="1" ht="28.5" customHeight="1" thickBot="1">
      <c r="A76" s="388" t="s">
        <v>9</v>
      </c>
      <c r="B76" s="389"/>
      <c r="C76" s="390"/>
      <c r="D76" s="141"/>
      <c r="E76" s="142">
        <f aca="true" t="shared" si="31" ref="E76:N76">SUBTOTAL(9,E79:E92)</f>
        <v>4046380</v>
      </c>
      <c r="F76" s="142">
        <f t="shared" si="31"/>
        <v>0</v>
      </c>
      <c r="G76" s="142">
        <f t="shared" si="31"/>
        <v>4052380</v>
      </c>
      <c r="H76" s="142">
        <f t="shared" si="31"/>
        <v>4052380</v>
      </c>
      <c r="I76" s="142">
        <f t="shared" si="31"/>
        <v>0</v>
      </c>
      <c r="J76" s="142">
        <f t="shared" si="31"/>
        <v>0</v>
      </c>
      <c r="K76" s="142">
        <f t="shared" si="31"/>
        <v>4052380</v>
      </c>
      <c r="L76" s="142">
        <f t="shared" si="31"/>
        <v>4052380</v>
      </c>
      <c r="M76" s="142">
        <f t="shared" si="31"/>
        <v>0</v>
      </c>
      <c r="N76" s="142">
        <f t="shared" si="31"/>
        <v>0</v>
      </c>
    </row>
    <row r="77" spans="1:14" s="60" customFormat="1" ht="27.75" customHeight="1" thickBot="1">
      <c r="A77" s="56"/>
      <c r="B77" s="57" t="s">
        <v>66</v>
      </c>
      <c r="C77" s="58" t="s">
        <v>6</v>
      </c>
      <c r="D77" s="59"/>
      <c r="E77" s="96">
        <f aca="true" t="shared" si="32" ref="E77:N77">SUBTOTAL(9,E79)</f>
        <v>3971000</v>
      </c>
      <c r="F77" s="96">
        <f t="shared" si="32"/>
        <v>0</v>
      </c>
      <c r="G77" s="96">
        <f t="shared" si="32"/>
        <v>3971000</v>
      </c>
      <c r="H77" s="96">
        <f t="shared" si="32"/>
        <v>3971000</v>
      </c>
      <c r="I77" s="96">
        <f t="shared" si="32"/>
        <v>0</v>
      </c>
      <c r="J77" s="96">
        <f t="shared" si="32"/>
        <v>0</v>
      </c>
      <c r="K77" s="95">
        <f t="shared" si="32"/>
        <v>3971000</v>
      </c>
      <c r="L77" s="96">
        <f t="shared" si="32"/>
        <v>3971000</v>
      </c>
      <c r="M77" s="96">
        <f t="shared" si="32"/>
        <v>0</v>
      </c>
      <c r="N77" s="102">
        <f t="shared" si="32"/>
        <v>0</v>
      </c>
    </row>
    <row r="78" spans="1:14" s="47" customFormat="1" ht="29.25" customHeight="1">
      <c r="A78" s="43"/>
      <c r="B78" s="44" t="s">
        <v>33</v>
      </c>
      <c r="C78" s="45" t="s">
        <v>34</v>
      </c>
      <c r="D78" s="46"/>
      <c r="E78" s="103">
        <f aca="true" t="shared" si="33" ref="E78:N78">SUBTOTAL(9,E79)</f>
        <v>3971000</v>
      </c>
      <c r="F78" s="103">
        <f t="shared" si="33"/>
        <v>0</v>
      </c>
      <c r="G78" s="103">
        <f t="shared" si="33"/>
        <v>3971000</v>
      </c>
      <c r="H78" s="103">
        <f t="shared" si="33"/>
        <v>3971000</v>
      </c>
      <c r="I78" s="103">
        <f t="shared" si="33"/>
        <v>0</v>
      </c>
      <c r="J78" s="103">
        <f t="shared" si="33"/>
        <v>0</v>
      </c>
      <c r="K78" s="104">
        <f t="shared" si="33"/>
        <v>3971000</v>
      </c>
      <c r="L78" s="103">
        <f t="shared" si="33"/>
        <v>3971000</v>
      </c>
      <c r="M78" s="103">
        <f t="shared" si="33"/>
        <v>0</v>
      </c>
      <c r="N78" s="105">
        <f t="shared" si="33"/>
        <v>0</v>
      </c>
    </row>
    <row r="79" spans="1:14" s="61" customFormat="1" ht="23.25" customHeight="1" thickBot="1">
      <c r="A79" s="85">
        <v>48</v>
      </c>
      <c r="B79" s="26"/>
      <c r="C79" s="30" t="s">
        <v>112</v>
      </c>
      <c r="D79" s="31" t="s">
        <v>117</v>
      </c>
      <c r="E79" s="106">
        <v>3971000</v>
      </c>
      <c r="F79" s="137"/>
      <c r="G79" s="108">
        <f>H79+I79</f>
        <v>3971000</v>
      </c>
      <c r="H79" s="108">
        <v>3971000</v>
      </c>
      <c r="I79" s="32">
        <v>0</v>
      </c>
      <c r="J79" s="32">
        <f>K79-G79</f>
        <v>0</v>
      </c>
      <c r="K79" s="109">
        <f>SUM(L79:M79)</f>
        <v>3971000</v>
      </c>
      <c r="L79" s="108">
        <v>3971000</v>
      </c>
      <c r="M79" s="214">
        <v>0</v>
      </c>
      <c r="N79" s="213"/>
    </row>
    <row r="80" spans="1:14" s="60" customFormat="1" ht="27.75" customHeight="1" thickBot="1">
      <c r="A80" s="86"/>
      <c r="B80" s="57" t="s">
        <v>35</v>
      </c>
      <c r="C80" s="58" t="s">
        <v>36</v>
      </c>
      <c r="D80" s="59"/>
      <c r="E80" s="96">
        <f aca="true" t="shared" si="34" ref="E80:N80">SUBTOTAL(9,E82:E84)</f>
        <v>56000</v>
      </c>
      <c r="F80" s="96">
        <f t="shared" si="34"/>
        <v>0</v>
      </c>
      <c r="G80" s="96">
        <f t="shared" si="34"/>
        <v>62000</v>
      </c>
      <c r="H80" s="96">
        <f t="shared" si="34"/>
        <v>62000</v>
      </c>
      <c r="I80" s="96">
        <f t="shared" si="34"/>
        <v>0</v>
      </c>
      <c r="J80" s="96">
        <f t="shared" si="34"/>
        <v>0</v>
      </c>
      <c r="K80" s="95">
        <f t="shared" si="34"/>
        <v>62000</v>
      </c>
      <c r="L80" s="96">
        <f t="shared" si="34"/>
        <v>62000</v>
      </c>
      <c r="M80" s="96">
        <f t="shared" si="34"/>
        <v>0</v>
      </c>
      <c r="N80" s="96">
        <f t="shared" si="34"/>
        <v>0</v>
      </c>
    </row>
    <row r="81" spans="1:14" s="47" customFormat="1" ht="29.25" customHeight="1">
      <c r="A81" s="87"/>
      <c r="B81" s="44" t="s">
        <v>59</v>
      </c>
      <c r="C81" s="45" t="s">
        <v>60</v>
      </c>
      <c r="D81" s="46"/>
      <c r="E81" s="103">
        <f aca="true" t="shared" si="35" ref="E81:N81">SUBTOTAL(9,E82)</f>
        <v>6000</v>
      </c>
      <c r="F81" s="103">
        <f t="shared" si="35"/>
        <v>0</v>
      </c>
      <c r="G81" s="103">
        <f t="shared" si="35"/>
        <v>6000</v>
      </c>
      <c r="H81" s="103">
        <f t="shared" si="35"/>
        <v>6000</v>
      </c>
      <c r="I81" s="103">
        <f t="shared" si="35"/>
        <v>0</v>
      </c>
      <c r="J81" s="103">
        <f t="shared" si="35"/>
        <v>0</v>
      </c>
      <c r="K81" s="104">
        <f t="shared" si="35"/>
        <v>6000</v>
      </c>
      <c r="L81" s="103">
        <f t="shared" si="35"/>
        <v>6000</v>
      </c>
      <c r="M81" s="103">
        <f t="shared" si="35"/>
        <v>0</v>
      </c>
      <c r="N81" s="105">
        <f t="shared" si="35"/>
        <v>0</v>
      </c>
    </row>
    <row r="82" spans="1:14" s="62" customFormat="1" ht="23.25" thickBot="1">
      <c r="A82" s="93">
        <v>49</v>
      </c>
      <c r="B82" s="210"/>
      <c r="C82" s="30" t="s">
        <v>113</v>
      </c>
      <c r="D82" s="31" t="s">
        <v>117</v>
      </c>
      <c r="E82" s="106">
        <v>6000</v>
      </c>
      <c r="F82" s="121"/>
      <c r="G82" s="108">
        <f>H82+I82</f>
        <v>6000</v>
      </c>
      <c r="H82" s="108">
        <v>6000</v>
      </c>
      <c r="I82" s="32">
        <v>0</v>
      </c>
      <c r="J82" s="32">
        <f>K82-G82</f>
        <v>0</v>
      </c>
      <c r="K82" s="109">
        <f>SUM(L82:M82)</f>
        <v>6000</v>
      </c>
      <c r="L82" s="108">
        <v>6000</v>
      </c>
      <c r="M82" s="33">
        <v>0</v>
      </c>
      <c r="N82" s="94"/>
    </row>
    <row r="83" spans="1:14" s="47" customFormat="1" ht="29.25" customHeight="1">
      <c r="A83" s="92"/>
      <c r="B83" s="67" t="s">
        <v>37</v>
      </c>
      <c r="C83" s="48" t="s">
        <v>38</v>
      </c>
      <c r="D83" s="49"/>
      <c r="E83" s="127">
        <f aca="true" t="shared" si="36" ref="E83:N83">SUBTOTAL(9,E84:E84)</f>
        <v>50000</v>
      </c>
      <c r="F83" s="127">
        <f t="shared" si="36"/>
        <v>0</v>
      </c>
      <c r="G83" s="127">
        <f t="shared" si="36"/>
        <v>56000</v>
      </c>
      <c r="H83" s="127">
        <f t="shared" si="36"/>
        <v>56000</v>
      </c>
      <c r="I83" s="127">
        <f t="shared" si="36"/>
        <v>0</v>
      </c>
      <c r="J83" s="127">
        <f t="shared" si="36"/>
        <v>0</v>
      </c>
      <c r="K83" s="128">
        <f t="shared" si="36"/>
        <v>56000</v>
      </c>
      <c r="L83" s="127">
        <f t="shared" si="36"/>
        <v>56000</v>
      </c>
      <c r="M83" s="127">
        <f t="shared" si="36"/>
        <v>0</v>
      </c>
      <c r="N83" s="105">
        <f t="shared" si="36"/>
        <v>0</v>
      </c>
    </row>
    <row r="84" spans="1:14" s="62" customFormat="1" ht="23.25" thickBot="1">
      <c r="A84" s="183">
        <v>50</v>
      </c>
      <c r="B84" s="237"/>
      <c r="C84" s="203" t="s">
        <v>114</v>
      </c>
      <c r="D84" s="204" t="s">
        <v>117</v>
      </c>
      <c r="E84" s="205">
        <v>50000</v>
      </c>
      <c r="F84" s="218"/>
      <c r="G84" s="207">
        <f>H84+I84</f>
        <v>56000</v>
      </c>
      <c r="H84" s="207">
        <v>56000</v>
      </c>
      <c r="I84" s="208">
        <v>0</v>
      </c>
      <c r="J84" s="208">
        <f>K84-G84</f>
        <v>0</v>
      </c>
      <c r="K84" s="209">
        <f>SUM(L84:M84)</f>
        <v>56000</v>
      </c>
      <c r="L84" s="207">
        <v>56000</v>
      </c>
      <c r="M84" s="252">
        <v>0</v>
      </c>
      <c r="N84" s="213"/>
    </row>
    <row r="85" spans="1:14" s="66" customFormat="1" ht="27.75" customHeight="1" thickBot="1">
      <c r="A85" s="91"/>
      <c r="B85" s="57" t="s">
        <v>67</v>
      </c>
      <c r="C85" s="58" t="s">
        <v>3</v>
      </c>
      <c r="D85" s="59"/>
      <c r="E85" s="96">
        <f aca="true" t="shared" si="37" ref="E85:N85">SUBTOTAL(9,E87:E92)</f>
        <v>19380</v>
      </c>
      <c r="F85" s="96">
        <f t="shared" si="37"/>
        <v>0</v>
      </c>
      <c r="G85" s="96">
        <f t="shared" si="37"/>
        <v>19380</v>
      </c>
      <c r="H85" s="96">
        <f t="shared" si="37"/>
        <v>19380</v>
      </c>
      <c r="I85" s="96">
        <f t="shared" si="37"/>
        <v>0</v>
      </c>
      <c r="J85" s="96">
        <f t="shared" si="37"/>
        <v>0</v>
      </c>
      <c r="K85" s="95">
        <f t="shared" si="37"/>
        <v>19380</v>
      </c>
      <c r="L85" s="96">
        <f t="shared" si="37"/>
        <v>19380</v>
      </c>
      <c r="M85" s="102">
        <f t="shared" si="37"/>
        <v>0</v>
      </c>
      <c r="N85" s="251">
        <f t="shared" si="37"/>
        <v>0</v>
      </c>
    </row>
    <row r="86" spans="1:14" s="47" customFormat="1" ht="29.25" customHeight="1" hidden="1">
      <c r="A86" s="90"/>
      <c r="B86" s="53" t="s">
        <v>27</v>
      </c>
      <c r="C86" s="54" t="s">
        <v>28</v>
      </c>
      <c r="D86" s="55"/>
      <c r="E86" s="125">
        <f aca="true" t="shared" si="38" ref="E86:N86">SUBTOTAL(9,E87:E88)</f>
        <v>0</v>
      </c>
      <c r="F86" s="125">
        <f t="shared" si="38"/>
        <v>0</v>
      </c>
      <c r="G86" s="125">
        <f t="shared" si="38"/>
        <v>0</v>
      </c>
      <c r="H86" s="125">
        <f t="shared" si="38"/>
        <v>0</v>
      </c>
      <c r="I86" s="125">
        <f t="shared" si="38"/>
        <v>0</v>
      </c>
      <c r="J86" s="125">
        <f t="shared" si="38"/>
        <v>0</v>
      </c>
      <c r="K86" s="126">
        <f t="shared" si="38"/>
        <v>0</v>
      </c>
      <c r="L86" s="125">
        <f t="shared" si="38"/>
        <v>0</v>
      </c>
      <c r="M86" s="125">
        <f t="shared" si="38"/>
        <v>0</v>
      </c>
      <c r="N86" s="181">
        <f t="shared" si="38"/>
        <v>0</v>
      </c>
    </row>
    <row r="87" spans="1:14" s="8" customFormat="1" ht="22.5" hidden="1">
      <c r="A87" s="93">
        <v>43</v>
      </c>
      <c r="B87" s="20"/>
      <c r="C87" s="30" t="s">
        <v>105</v>
      </c>
      <c r="D87" s="31"/>
      <c r="E87" s="106"/>
      <c r="F87" s="138"/>
      <c r="G87" s="108">
        <f>H87+I87</f>
        <v>0</v>
      </c>
      <c r="H87" s="108"/>
      <c r="I87" s="32"/>
      <c r="J87" s="32"/>
      <c r="K87" s="109"/>
      <c r="L87" s="108"/>
      <c r="M87" s="32"/>
      <c r="N87" s="94"/>
    </row>
    <row r="88" spans="1:14" s="8" customFormat="1" ht="23.25" hidden="1" thickBot="1">
      <c r="A88" s="89">
        <v>44</v>
      </c>
      <c r="B88" s="22"/>
      <c r="C88" s="30" t="s">
        <v>105</v>
      </c>
      <c r="D88" s="31"/>
      <c r="E88" s="106"/>
      <c r="F88" s="137"/>
      <c r="G88" s="108">
        <f>H88+I88</f>
        <v>0</v>
      </c>
      <c r="H88" s="108"/>
      <c r="I88" s="32"/>
      <c r="J88" s="32"/>
      <c r="K88" s="109"/>
      <c r="L88" s="108"/>
      <c r="M88" s="32"/>
      <c r="N88" s="94"/>
    </row>
    <row r="89" spans="1:14" s="47" customFormat="1" ht="29.25" customHeight="1" hidden="1">
      <c r="A89" s="87"/>
      <c r="B89" s="44" t="s">
        <v>29</v>
      </c>
      <c r="C89" s="45" t="s">
        <v>30</v>
      </c>
      <c r="D89" s="46"/>
      <c r="E89" s="103">
        <f aca="true" t="shared" si="39" ref="E89:N89">SUBTOTAL(9,E90)</f>
        <v>0</v>
      </c>
      <c r="F89" s="103">
        <f t="shared" si="39"/>
        <v>0</v>
      </c>
      <c r="G89" s="103">
        <f t="shared" si="39"/>
        <v>0</v>
      </c>
      <c r="H89" s="103">
        <f t="shared" si="39"/>
        <v>0</v>
      </c>
      <c r="I89" s="103">
        <f t="shared" si="39"/>
        <v>0</v>
      </c>
      <c r="J89" s="103">
        <f t="shared" si="39"/>
        <v>0</v>
      </c>
      <c r="K89" s="104">
        <f t="shared" si="39"/>
        <v>0</v>
      </c>
      <c r="L89" s="103">
        <f t="shared" si="39"/>
        <v>0</v>
      </c>
      <c r="M89" s="103">
        <f t="shared" si="39"/>
        <v>0</v>
      </c>
      <c r="N89" s="105">
        <f t="shared" si="39"/>
        <v>0</v>
      </c>
    </row>
    <row r="90" spans="1:14" s="8" customFormat="1" ht="12.75" hidden="1">
      <c r="A90" s="89">
        <v>45</v>
      </c>
      <c r="B90" s="22"/>
      <c r="C90" s="52" t="s">
        <v>106</v>
      </c>
      <c r="D90" s="31"/>
      <c r="E90" s="106"/>
      <c r="F90" s="137"/>
      <c r="G90" s="108">
        <f>H90+I90</f>
        <v>0</v>
      </c>
      <c r="H90" s="108"/>
      <c r="I90" s="32"/>
      <c r="J90" s="32"/>
      <c r="K90" s="109"/>
      <c r="L90" s="108"/>
      <c r="M90" s="32"/>
      <c r="N90" s="94"/>
    </row>
    <row r="91" spans="1:14" s="47" customFormat="1" ht="29.25" customHeight="1">
      <c r="A91" s="90"/>
      <c r="B91" s="53" t="s">
        <v>39</v>
      </c>
      <c r="C91" s="54" t="s">
        <v>40</v>
      </c>
      <c r="D91" s="55" t="s">
        <v>118</v>
      </c>
      <c r="E91" s="125">
        <f aca="true" t="shared" si="40" ref="E91:N91">SUBTOTAL(9,E92:E92)</f>
        <v>19380</v>
      </c>
      <c r="F91" s="125">
        <f t="shared" si="40"/>
        <v>0</v>
      </c>
      <c r="G91" s="125">
        <f t="shared" si="40"/>
        <v>19380</v>
      </c>
      <c r="H91" s="125">
        <f t="shared" si="40"/>
        <v>19380</v>
      </c>
      <c r="I91" s="125">
        <f t="shared" si="40"/>
        <v>0</v>
      </c>
      <c r="J91" s="125">
        <f t="shared" si="40"/>
        <v>0</v>
      </c>
      <c r="K91" s="126">
        <f t="shared" si="40"/>
        <v>19380</v>
      </c>
      <c r="L91" s="125">
        <f t="shared" si="40"/>
        <v>19380</v>
      </c>
      <c r="M91" s="125">
        <f t="shared" si="40"/>
        <v>0</v>
      </c>
      <c r="N91" s="181">
        <f t="shared" si="40"/>
        <v>0</v>
      </c>
    </row>
    <row r="92" spans="1:14" s="8" customFormat="1" ht="23.25" thickBot="1">
      <c r="A92" s="89">
        <v>51</v>
      </c>
      <c r="B92" s="22"/>
      <c r="C92" s="203" t="s">
        <v>105</v>
      </c>
      <c r="D92" s="204" t="s">
        <v>117</v>
      </c>
      <c r="E92" s="205">
        <v>19380</v>
      </c>
      <c r="F92" s="206"/>
      <c r="G92" s="207">
        <f>SUM(H92:I92)</f>
        <v>19380</v>
      </c>
      <c r="H92" s="207">
        <v>19380</v>
      </c>
      <c r="I92" s="208">
        <v>0</v>
      </c>
      <c r="J92" s="208">
        <f>K92-G92</f>
        <v>0</v>
      </c>
      <c r="K92" s="209">
        <f>SUM(L92:M92)</f>
        <v>19380</v>
      </c>
      <c r="L92" s="207">
        <v>19380</v>
      </c>
      <c r="M92" s="214">
        <v>0</v>
      </c>
      <c r="N92" s="213"/>
    </row>
    <row r="93" spans="1:14" s="47" customFormat="1" ht="29.25" customHeight="1" thickBot="1">
      <c r="A93" s="416" t="s">
        <v>69</v>
      </c>
      <c r="B93" s="417"/>
      <c r="C93" s="418"/>
      <c r="D93" s="141"/>
      <c r="E93" s="142">
        <f aca="true" t="shared" si="41" ref="E93:N93">SUBTOTAL(9,E96:E99)</f>
        <v>1680000</v>
      </c>
      <c r="F93" s="142">
        <f t="shared" si="41"/>
        <v>630000</v>
      </c>
      <c r="G93" s="142">
        <f t="shared" si="41"/>
        <v>1050000</v>
      </c>
      <c r="H93" s="142">
        <f t="shared" si="41"/>
        <v>1050000</v>
      </c>
      <c r="I93" s="142">
        <f t="shared" si="41"/>
        <v>0</v>
      </c>
      <c r="J93" s="142">
        <f t="shared" si="41"/>
        <v>0</v>
      </c>
      <c r="K93" s="142">
        <f t="shared" si="41"/>
        <v>1050000</v>
      </c>
      <c r="L93" s="142">
        <f t="shared" si="41"/>
        <v>1050000</v>
      </c>
      <c r="M93" s="180">
        <f t="shared" si="41"/>
        <v>0</v>
      </c>
      <c r="N93" s="202">
        <f t="shared" si="41"/>
        <v>0</v>
      </c>
    </row>
    <row r="94" spans="1:14" s="66" customFormat="1" ht="27.75" customHeight="1" thickBot="1">
      <c r="A94" s="91"/>
      <c r="B94" s="57" t="s">
        <v>1</v>
      </c>
      <c r="C94" s="58" t="s">
        <v>19</v>
      </c>
      <c r="D94" s="59"/>
      <c r="E94" s="96">
        <f aca="true" t="shared" si="42" ref="E94:N94">SUBTOTAL(9,E96)</f>
        <v>1100000</v>
      </c>
      <c r="F94" s="96">
        <f t="shared" si="42"/>
        <v>600000</v>
      </c>
      <c r="G94" s="96">
        <f t="shared" si="42"/>
        <v>500000</v>
      </c>
      <c r="H94" s="96">
        <f t="shared" si="42"/>
        <v>500000</v>
      </c>
      <c r="I94" s="96">
        <f t="shared" si="42"/>
        <v>0</v>
      </c>
      <c r="J94" s="96">
        <f t="shared" si="42"/>
        <v>0</v>
      </c>
      <c r="K94" s="95">
        <f t="shared" si="42"/>
        <v>500000</v>
      </c>
      <c r="L94" s="96">
        <f t="shared" si="42"/>
        <v>500000</v>
      </c>
      <c r="M94" s="96">
        <f t="shared" si="42"/>
        <v>0</v>
      </c>
      <c r="N94" s="102">
        <f t="shared" si="42"/>
        <v>0</v>
      </c>
    </row>
    <row r="95" spans="1:14" s="47" customFormat="1" ht="55.5" customHeight="1">
      <c r="A95" s="92"/>
      <c r="B95" s="67" t="s">
        <v>5</v>
      </c>
      <c r="C95" s="48" t="s">
        <v>61</v>
      </c>
      <c r="D95" s="49"/>
      <c r="E95" s="127">
        <f aca="true" t="shared" si="43" ref="E95:N95">SUBTOTAL(9,E96)</f>
        <v>1100000</v>
      </c>
      <c r="F95" s="127">
        <f t="shared" si="43"/>
        <v>600000</v>
      </c>
      <c r="G95" s="127">
        <f t="shared" si="43"/>
        <v>500000</v>
      </c>
      <c r="H95" s="127">
        <f t="shared" si="43"/>
        <v>500000</v>
      </c>
      <c r="I95" s="127">
        <f t="shared" si="43"/>
        <v>0</v>
      </c>
      <c r="J95" s="127">
        <f t="shared" si="43"/>
        <v>0</v>
      </c>
      <c r="K95" s="128">
        <f t="shared" si="43"/>
        <v>500000</v>
      </c>
      <c r="L95" s="127">
        <f t="shared" si="43"/>
        <v>500000</v>
      </c>
      <c r="M95" s="127">
        <f t="shared" si="43"/>
        <v>0</v>
      </c>
      <c r="N95" s="129">
        <f t="shared" si="43"/>
        <v>0</v>
      </c>
    </row>
    <row r="96" spans="1:14" s="8" customFormat="1" ht="23.25" thickBot="1">
      <c r="A96" s="183">
        <v>52</v>
      </c>
      <c r="B96" s="26"/>
      <c r="C96" s="30" t="s">
        <v>62</v>
      </c>
      <c r="D96" s="31" t="s">
        <v>44</v>
      </c>
      <c r="E96" s="106">
        <v>1100000</v>
      </c>
      <c r="F96" s="137">
        <v>600000</v>
      </c>
      <c r="G96" s="108">
        <f>H96+I96</f>
        <v>500000</v>
      </c>
      <c r="H96" s="108">
        <v>500000</v>
      </c>
      <c r="I96" s="32">
        <v>0</v>
      </c>
      <c r="J96" s="32">
        <f>K96-G96</f>
        <v>0</v>
      </c>
      <c r="K96" s="109">
        <f>L96+M96</f>
        <v>500000</v>
      </c>
      <c r="L96" s="108">
        <v>500000</v>
      </c>
      <c r="M96" s="214">
        <v>0</v>
      </c>
      <c r="N96" s="213">
        <f>E96-F96-K96</f>
        <v>0</v>
      </c>
    </row>
    <row r="97" spans="1:14" s="60" customFormat="1" ht="29.25" customHeight="1" thickBot="1">
      <c r="A97" s="86"/>
      <c r="B97" s="68" t="s">
        <v>65</v>
      </c>
      <c r="C97" s="58" t="s">
        <v>2</v>
      </c>
      <c r="D97" s="59"/>
      <c r="E97" s="96">
        <f aca="true" t="shared" si="44" ref="E97:N97">SUBTOTAL(9,E99)</f>
        <v>580000</v>
      </c>
      <c r="F97" s="96">
        <f t="shared" si="44"/>
        <v>30000</v>
      </c>
      <c r="G97" s="96">
        <f t="shared" si="44"/>
        <v>550000</v>
      </c>
      <c r="H97" s="96">
        <f t="shared" si="44"/>
        <v>550000</v>
      </c>
      <c r="I97" s="96">
        <f t="shared" si="44"/>
        <v>0</v>
      </c>
      <c r="J97" s="96">
        <f t="shared" si="44"/>
        <v>0</v>
      </c>
      <c r="K97" s="95">
        <f t="shared" si="44"/>
        <v>550000</v>
      </c>
      <c r="L97" s="96">
        <f t="shared" si="44"/>
        <v>550000</v>
      </c>
      <c r="M97" s="96">
        <f t="shared" si="44"/>
        <v>0</v>
      </c>
      <c r="N97" s="102">
        <f t="shared" si="44"/>
        <v>0</v>
      </c>
    </row>
    <row r="98" spans="1:14" s="47" customFormat="1" ht="29.25" customHeight="1">
      <c r="A98" s="87"/>
      <c r="B98" s="44" t="s">
        <v>22</v>
      </c>
      <c r="C98" s="45" t="s">
        <v>23</v>
      </c>
      <c r="D98" s="46"/>
      <c r="E98" s="103">
        <f aca="true" t="shared" si="45" ref="E98:N98">SUBTOTAL(9,E99)</f>
        <v>580000</v>
      </c>
      <c r="F98" s="103">
        <f t="shared" si="45"/>
        <v>30000</v>
      </c>
      <c r="G98" s="103">
        <f t="shared" si="45"/>
        <v>550000</v>
      </c>
      <c r="H98" s="103">
        <f t="shared" si="45"/>
        <v>550000</v>
      </c>
      <c r="I98" s="103">
        <f t="shared" si="45"/>
        <v>0</v>
      </c>
      <c r="J98" s="103">
        <f t="shared" si="45"/>
        <v>0</v>
      </c>
      <c r="K98" s="104">
        <f t="shared" si="45"/>
        <v>550000</v>
      </c>
      <c r="L98" s="103">
        <f t="shared" si="45"/>
        <v>550000</v>
      </c>
      <c r="M98" s="103">
        <f t="shared" si="45"/>
        <v>0</v>
      </c>
      <c r="N98" s="105">
        <f t="shared" si="45"/>
        <v>0</v>
      </c>
    </row>
    <row r="99" spans="1:14" s="69" customFormat="1" ht="56.25">
      <c r="A99" s="93">
        <v>53</v>
      </c>
      <c r="B99" s="23"/>
      <c r="C99" s="144" t="s">
        <v>63</v>
      </c>
      <c r="D99" s="31" t="s">
        <v>44</v>
      </c>
      <c r="E99" s="106">
        <v>580000</v>
      </c>
      <c r="F99" s="120">
        <v>30000</v>
      </c>
      <c r="G99" s="108">
        <f>H99+I99</f>
        <v>550000</v>
      </c>
      <c r="H99" s="108">
        <v>550000</v>
      </c>
      <c r="I99" s="33">
        <v>0</v>
      </c>
      <c r="J99" s="171">
        <f>K99-G99</f>
        <v>0</v>
      </c>
      <c r="K99" s="109">
        <f>L99+M99</f>
        <v>550000</v>
      </c>
      <c r="L99" s="108">
        <v>550000</v>
      </c>
      <c r="M99" s="33">
        <v>0</v>
      </c>
      <c r="N99" s="131">
        <f>E99-F99-K99</f>
        <v>0</v>
      </c>
    </row>
    <row r="100" spans="4:14" ht="12.75">
      <c r="D100" s="18"/>
      <c r="E100" s="132"/>
      <c r="F100" s="133"/>
      <c r="G100" s="132"/>
      <c r="H100" s="132"/>
      <c r="I100" s="132"/>
      <c r="J100" s="200"/>
      <c r="K100" s="134"/>
      <c r="L100" s="134"/>
      <c r="M100" s="134"/>
      <c r="N100" s="135"/>
    </row>
    <row r="101" spans="4:14" ht="12.75">
      <c r="D101" s="18"/>
      <c r="E101" s="132"/>
      <c r="F101" s="133"/>
      <c r="G101" s="132"/>
      <c r="H101" s="132"/>
      <c r="I101" s="132"/>
      <c r="J101" s="200"/>
      <c r="K101" s="134"/>
      <c r="L101" s="134"/>
      <c r="M101" s="134"/>
      <c r="N101" s="135"/>
    </row>
    <row r="102" spans="4:14" ht="12.75">
      <c r="D102" s="18"/>
      <c r="E102" s="132"/>
      <c r="F102" s="133"/>
      <c r="G102" s="132"/>
      <c r="H102" s="132"/>
      <c r="I102" s="132"/>
      <c r="J102" s="200"/>
      <c r="K102" s="134"/>
      <c r="L102" s="134"/>
      <c r="M102" s="134"/>
      <c r="N102" s="135"/>
    </row>
    <row r="103" spans="4:14" ht="12.75">
      <c r="D103" s="18"/>
      <c r="E103" s="132"/>
      <c r="F103" s="133"/>
      <c r="G103" s="132"/>
      <c r="H103" s="132"/>
      <c r="I103" s="132"/>
      <c r="J103" s="200"/>
      <c r="K103" s="134"/>
      <c r="L103" s="134"/>
      <c r="M103" s="134"/>
      <c r="N103" s="135"/>
    </row>
    <row r="104" spans="4:14" ht="12.75">
      <c r="D104" s="18"/>
      <c r="E104" s="132"/>
      <c r="F104" s="133"/>
      <c r="G104" s="132"/>
      <c r="H104" s="132"/>
      <c r="I104" s="132"/>
      <c r="J104" s="200"/>
      <c r="K104" s="134"/>
      <c r="L104" s="134"/>
      <c r="M104" s="134"/>
      <c r="N104" s="135"/>
    </row>
    <row r="105" spans="4:14" ht="12.75">
      <c r="D105" s="18"/>
      <c r="E105" s="132"/>
      <c r="F105" s="133"/>
      <c r="G105" s="132"/>
      <c r="H105" s="132"/>
      <c r="I105" s="132"/>
      <c r="J105" s="200"/>
      <c r="K105" s="134"/>
      <c r="L105" s="134"/>
      <c r="M105" s="134"/>
      <c r="N105" s="135"/>
    </row>
    <row r="106" spans="4:14" ht="12.75">
      <c r="D106" s="18"/>
      <c r="E106" s="132"/>
      <c r="F106" s="133"/>
      <c r="G106" s="132"/>
      <c r="H106" s="132"/>
      <c r="I106" s="132"/>
      <c r="J106" s="200"/>
      <c r="K106" s="134"/>
      <c r="L106" s="134"/>
      <c r="M106" s="134"/>
      <c r="N106" s="135"/>
    </row>
    <row r="107" spans="4:14" ht="12.75">
      <c r="D107" s="18"/>
      <c r="E107" s="132"/>
      <c r="F107" s="133"/>
      <c r="G107" s="132"/>
      <c r="H107" s="132"/>
      <c r="I107" s="132"/>
      <c r="J107" s="200"/>
      <c r="K107" s="134"/>
      <c r="L107" s="134"/>
      <c r="M107" s="134"/>
      <c r="N107" s="135"/>
    </row>
    <row r="108" spans="4:14" ht="12.75">
      <c r="D108" s="18"/>
      <c r="E108" s="132"/>
      <c r="F108" s="133"/>
      <c r="G108" s="132"/>
      <c r="H108" s="132"/>
      <c r="I108" s="132"/>
      <c r="J108" s="200"/>
      <c r="K108" s="134"/>
      <c r="L108" s="134"/>
      <c r="M108" s="134"/>
      <c r="N108" s="135"/>
    </row>
    <row r="109" spans="4:14" ht="12.75">
      <c r="D109" s="18"/>
      <c r="E109" s="132"/>
      <c r="F109" s="133"/>
      <c r="G109" s="132"/>
      <c r="H109" s="132"/>
      <c r="I109" s="132"/>
      <c r="J109" s="200"/>
      <c r="K109" s="134"/>
      <c r="L109" s="134"/>
      <c r="M109" s="134"/>
      <c r="N109" s="135"/>
    </row>
    <row r="110" spans="4:14" ht="12.75">
      <c r="D110" s="18"/>
      <c r="F110" s="19"/>
      <c r="J110" s="201"/>
      <c r="N110" s="51"/>
    </row>
    <row r="111" spans="4:14" ht="12.75">
      <c r="D111" s="18"/>
      <c r="F111" s="19"/>
      <c r="J111" s="201"/>
      <c r="N111" s="51"/>
    </row>
    <row r="112" spans="4:14" ht="12.75">
      <c r="D112" s="18"/>
      <c r="F112" s="19"/>
      <c r="J112" s="201"/>
      <c r="N112" s="51"/>
    </row>
    <row r="113" spans="4:14" ht="12.75">
      <c r="D113" s="18"/>
      <c r="F113" s="19"/>
      <c r="J113" s="201"/>
      <c r="N113" s="51"/>
    </row>
    <row r="114" spans="4:14" ht="12.75">
      <c r="D114" s="18"/>
      <c r="F114" s="19"/>
      <c r="J114" s="201"/>
      <c r="N114" s="51"/>
    </row>
    <row r="115" spans="4:14" ht="12.75">
      <c r="D115" s="18"/>
      <c r="F115" s="19"/>
      <c r="J115" s="201"/>
      <c r="N115" s="51"/>
    </row>
    <row r="116" spans="4:14" ht="12.75">
      <c r="D116" s="18"/>
      <c r="F116" s="19"/>
      <c r="J116" s="201"/>
      <c r="N116" s="51"/>
    </row>
    <row r="117" spans="4:14" ht="12.75">
      <c r="D117" s="18"/>
      <c r="F117" s="19"/>
      <c r="J117" s="201"/>
      <c r="N117" s="51"/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4:14" ht="12.75">
      <c r="D221" s="18"/>
      <c r="F221" s="19"/>
      <c r="J221" s="201"/>
      <c r="N221" s="51"/>
    </row>
    <row r="222" spans="4:14" ht="12.75">
      <c r="D222" s="18"/>
      <c r="F222" s="19"/>
      <c r="J222" s="201"/>
      <c r="N222" s="51"/>
    </row>
    <row r="223" spans="4:14" ht="12.75">
      <c r="D223" s="18"/>
      <c r="F223" s="19"/>
      <c r="J223" s="201"/>
      <c r="N223" s="51"/>
    </row>
    <row r="224" spans="4:14" ht="12.75">
      <c r="D224" s="18"/>
      <c r="F224" s="19"/>
      <c r="J224" s="201"/>
      <c r="N224" s="51"/>
    </row>
    <row r="225" spans="6:14" ht="12.75"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4" ht="12.75">
      <c r="F380" s="19"/>
      <c r="J380" s="201"/>
      <c r="N380" s="51"/>
    </row>
    <row r="381" spans="6:14" ht="12.75">
      <c r="F381" s="19"/>
      <c r="J381" s="201"/>
      <c r="N381" s="51"/>
    </row>
    <row r="382" spans="6:14" ht="12.75">
      <c r="F382" s="19"/>
      <c r="J382" s="201"/>
      <c r="N382" s="51"/>
    </row>
    <row r="383" spans="6:14" ht="12.75">
      <c r="F383" s="19"/>
      <c r="J383" s="201"/>
      <c r="N383" s="51"/>
    </row>
    <row r="384" spans="6:10" ht="12.75">
      <c r="F384" s="19"/>
      <c r="J384" s="20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spans="6:10" ht="12.75">
      <c r="F397" s="19"/>
      <c r="J397" s="201"/>
    </row>
    <row r="398" spans="6:10" ht="12.75">
      <c r="F398" s="19"/>
      <c r="J398" s="201"/>
    </row>
    <row r="399" spans="6:10" ht="12.75">
      <c r="F399" s="19"/>
      <c r="J399" s="201"/>
    </row>
    <row r="400" spans="6:10" ht="12.75">
      <c r="F400" s="19"/>
      <c r="J400" s="201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  <row r="893" ht="12.75">
      <c r="F893" s="19"/>
    </row>
    <row r="894" ht="12.75">
      <c r="F894" s="19"/>
    </row>
    <row r="895" ht="12.75">
      <c r="F895" s="19"/>
    </row>
    <row r="896" ht="12.75">
      <c r="F896" s="19"/>
    </row>
  </sheetData>
  <mergeCells count="21">
    <mergeCell ref="A2:M2"/>
    <mergeCell ref="A11:C11"/>
    <mergeCell ref="A5:A7"/>
    <mergeCell ref="G5:I5"/>
    <mergeCell ref="H6:I6"/>
    <mergeCell ref="G6:G7"/>
    <mergeCell ref="J3:M3"/>
    <mergeCell ref="A76:C76"/>
    <mergeCell ref="A9:D9"/>
    <mergeCell ref="B5:B7"/>
    <mergeCell ref="E5:E7"/>
    <mergeCell ref="N5:N7"/>
    <mergeCell ref="F5:F7"/>
    <mergeCell ref="N3:AA3"/>
    <mergeCell ref="A93:C93"/>
    <mergeCell ref="K5:M5"/>
    <mergeCell ref="K6:K7"/>
    <mergeCell ref="L6:M6"/>
    <mergeCell ref="J5:J7"/>
    <mergeCell ref="C5:C7"/>
    <mergeCell ref="A10:C10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75" r:id="rId1"/>
  <headerFooter alignWithMargins="0">
    <oddFooter>&amp;C
Strona &amp;P z &amp;N
</oddFooter>
  </headerFooter>
  <rowBreaks count="1" manualBreakCount="1">
    <brk id="2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7"/>
  <sheetViews>
    <sheetView view="pageBreakPreview" zoomScaleNormal="75" zoomScaleSheetLayoutView="100" workbookViewId="0" topLeftCell="G1">
      <selection activeCell="J3" sqref="J3:M3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86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87"/>
    </row>
    <row r="3" spans="1:27" s="1" customFormat="1" ht="45.75" customHeight="1">
      <c r="A3" s="28"/>
      <c r="B3" s="28"/>
      <c r="C3" s="28" t="s">
        <v>163</v>
      </c>
      <c r="D3" s="28"/>
      <c r="E3" s="28"/>
      <c r="F3" s="28"/>
      <c r="G3" s="28"/>
      <c r="H3" s="186"/>
      <c r="J3" s="401" t="s">
        <v>166</v>
      </c>
      <c r="K3" s="402"/>
      <c r="L3" s="402"/>
      <c r="M3" s="402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91" t="s">
        <v>8</v>
      </c>
      <c r="B5" s="384" t="s">
        <v>64</v>
      </c>
      <c r="C5" s="424" t="s">
        <v>0</v>
      </c>
      <c r="D5" s="145" t="s">
        <v>15</v>
      </c>
      <c r="E5" s="406" t="s">
        <v>11</v>
      </c>
      <c r="F5" s="412" t="s">
        <v>102</v>
      </c>
      <c r="G5" s="394" t="s">
        <v>120</v>
      </c>
      <c r="H5" s="395"/>
      <c r="I5" s="396"/>
      <c r="J5" s="421" t="s">
        <v>41</v>
      </c>
      <c r="K5" s="394" t="s">
        <v>121</v>
      </c>
      <c r="L5" s="395"/>
      <c r="M5" s="432"/>
      <c r="N5" s="429" t="s">
        <v>103</v>
      </c>
    </row>
    <row r="6" spans="1:14" s="5" customFormat="1" ht="16.5" customHeight="1">
      <c r="A6" s="392"/>
      <c r="B6" s="385"/>
      <c r="C6" s="425"/>
      <c r="D6" s="146" t="s">
        <v>16</v>
      </c>
      <c r="E6" s="407"/>
      <c r="F6" s="413"/>
      <c r="G6" s="399" t="s">
        <v>126</v>
      </c>
      <c r="H6" s="397" t="s">
        <v>12</v>
      </c>
      <c r="I6" s="398"/>
      <c r="J6" s="422"/>
      <c r="K6" s="419" t="s">
        <v>127</v>
      </c>
      <c r="L6" s="397" t="s">
        <v>12</v>
      </c>
      <c r="M6" s="433"/>
      <c r="N6" s="430"/>
    </row>
    <row r="7" spans="1:14" s="5" customFormat="1" ht="40.5" customHeight="1" thickBot="1">
      <c r="A7" s="393"/>
      <c r="B7" s="385"/>
      <c r="C7" s="425"/>
      <c r="D7" s="147" t="s">
        <v>17</v>
      </c>
      <c r="E7" s="408"/>
      <c r="F7" s="414"/>
      <c r="G7" s="400"/>
      <c r="H7" s="17" t="s">
        <v>13</v>
      </c>
      <c r="I7" s="17" t="s">
        <v>14</v>
      </c>
      <c r="J7" s="423"/>
      <c r="K7" s="420"/>
      <c r="L7" s="17" t="s">
        <v>13</v>
      </c>
      <c r="M7" s="307" t="s">
        <v>14</v>
      </c>
      <c r="N7" s="431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403" t="s">
        <v>7</v>
      </c>
      <c r="B9" s="404"/>
      <c r="C9" s="404"/>
      <c r="D9" s="405"/>
      <c r="E9" s="95">
        <f aca="true" t="shared" si="0" ref="E9:N9">SUBTOTAL(9,E15:E117)</f>
        <v>50582274</v>
      </c>
      <c r="F9" s="95">
        <f t="shared" si="0"/>
        <v>4882472</v>
      </c>
      <c r="G9" s="95">
        <f t="shared" si="0"/>
        <v>39360422</v>
      </c>
      <c r="H9" s="95">
        <f t="shared" si="0"/>
        <v>24959429</v>
      </c>
      <c r="I9" s="95">
        <f t="shared" si="0"/>
        <v>14332493</v>
      </c>
      <c r="J9" s="95">
        <f t="shared" si="0"/>
        <v>4446868</v>
      </c>
      <c r="K9" s="95">
        <f t="shared" si="0"/>
        <v>43807290</v>
      </c>
      <c r="L9" s="95">
        <f t="shared" si="0"/>
        <v>24944641</v>
      </c>
      <c r="M9" s="179">
        <f t="shared" si="0"/>
        <v>18860649</v>
      </c>
      <c r="N9" s="310">
        <f t="shared" si="0"/>
        <v>3702212</v>
      </c>
    </row>
    <row r="10" spans="1:14" s="15" customFormat="1" ht="28.5" customHeight="1" thickBot="1">
      <c r="A10" s="426" t="s">
        <v>107</v>
      </c>
      <c r="B10" s="427"/>
      <c r="C10" s="428"/>
      <c r="D10" s="27"/>
      <c r="E10" s="96">
        <f>SUBTOTAL(9,E15:E106)</f>
        <v>48902274</v>
      </c>
      <c r="F10" s="96">
        <f>SUBTOTAL(9,F15:F106)</f>
        <v>4252472</v>
      </c>
      <c r="G10" s="96">
        <f>SUBTOTAL(9,G15:G110)</f>
        <v>38310422</v>
      </c>
      <c r="H10" s="96">
        <f aca="true" t="shared" si="1" ref="H10:M10">SUBTOTAL(9,H15:H110)</f>
        <v>23909429</v>
      </c>
      <c r="I10" s="96">
        <f t="shared" si="1"/>
        <v>14332493</v>
      </c>
      <c r="J10" s="96">
        <f t="shared" si="1"/>
        <v>4286868</v>
      </c>
      <c r="K10" s="95">
        <f t="shared" si="1"/>
        <v>42597290</v>
      </c>
      <c r="L10" s="96">
        <f t="shared" si="1"/>
        <v>23734641</v>
      </c>
      <c r="M10" s="102">
        <f t="shared" si="1"/>
        <v>18860649</v>
      </c>
      <c r="N10" s="311">
        <f>SUBTOTAL(9,N15:N106)</f>
        <v>3862212</v>
      </c>
    </row>
    <row r="11" spans="1:14" s="15" customFormat="1" ht="28.5" customHeight="1" thickBot="1">
      <c r="A11" s="388" t="s">
        <v>10</v>
      </c>
      <c r="B11" s="389"/>
      <c r="C11" s="390"/>
      <c r="D11" s="141"/>
      <c r="E11" s="142">
        <f aca="true" t="shared" si="2" ref="E11:N11">SUBTOTAL(9,E15:E88)</f>
        <v>44855894</v>
      </c>
      <c r="F11" s="142">
        <f t="shared" si="2"/>
        <v>4252472</v>
      </c>
      <c r="G11" s="142">
        <f t="shared" si="2"/>
        <v>34210842</v>
      </c>
      <c r="H11" s="142">
        <f t="shared" si="2"/>
        <v>19809849</v>
      </c>
      <c r="I11" s="142">
        <f t="shared" si="2"/>
        <v>14332493</v>
      </c>
      <c r="J11" s="142">
        <f t="shared" si="2"/>
        <v>4286868</v>
      </c>
      <c r="K11" s="142">
        <f t="shared" si="2"/>
        <v>38497710</v>
      </c>
      <c r="L11" s="142">
        <f t="shared" si="2"/>
        <v>19635061</v>
      </c>
      <c r="M11" s="180">
        <f t="shared" si="2"/>
        <v>18860649</v>
      </c>
      <c r="N11" s="312">
        <f t="shared" si="2"/>
        <v>3862212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SUBTOTAL(9,E14:E41)</f>
        <v>30569113</v>
      </c>
      <c r="F12" s="96">
        <f t="shared" si="3"/>
        <v>2287621</v>
      </c>
      <c r="G12" s="96">
        <f t="shared" si="3"/>
        <v>25642054</v>
      </c>
      <c r="H12" s="96">
        <f t="shared" si="3"/>
        <v>11241061</v>
      </c>
      <c r="I12" s="96">
        <f t="shared" si="3"/>
        <v>14332493</v>
      </c>
      <c r="J12" s="96">
        <f t="shared" si="3"/>
        <v>3856868</v>
      </c>
      <c r="K12" s="95">
        <f t="shared" si="3"/>
        <v>29498922</v>
      </c>
      <c r="L12" s="96">
        <f t="shared" si="3"/>
        <v>12086061</v>
      </c>
      <c r="M12" s="102">
        <f t="shared" si="3"/>
        <v>17412861</v>
      </c>
      <c r="N12" s="311">
        <f t="shared" si="3"/>
        <v>-375930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SUBTOTAL(9,E14:E41)</f>
        <v>30569113</v>
      </c>
      <c r="F13" s="97">
        <f t="shared" si="4"/>
        <v>2287621</v>
      </c>
      <c r="G13" s="97">
        <f t="shared" si="4"/>
        <v>25642054</v>
      </c>
      <c r="H13" s="97">
        <f t="shared" si="4"/>
        <v>11241061</v>
      </c>
      <c r="I13" s="97">
        <f t="shared" si="4"/>
        <v>14332493</v>
      </c>
      <c r="J13" s="97">
        <f t="shared" si="4"/>
        <v>3856868</v>
      </c>
      <c r="K13" s="191">
        <f t="shared" si="4"/>
        <v>29498922</v>
      </c>
      <c r="L13" s="97">
        <f t="shared" si="4"/>
        <v>12086061</v>
      </c>
      <c r="M13" s="98">
        <f t="shared" si="4"/>
        <v>17412861</v>
      </c>
      <c r="N13" s="313">
        <f t="shared" si="4"/>
        <v>-375930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>SUBTOTAL(9,E15:E23)</f>
        <v>4040500</v>
      </c>
      <c r="F14" s="154">
        <f>SUBTOTAL(9,F15:F23)</f>
        <v>255500</v>
      </c>
      <c r="G14" s="154">
        <f>SUBTOTAL(9,G15:G27)</f>
        <v>4690000</v>
      </c>
      <c r="H14" s="154">
        <f aca="true" t="shared" si="5" ref="H14:M14">SUBTOTAL(9,H15:H27)</f>
        <v>4690000</v>
      </c>
      <c r="I14" s="154">
        <f t="shared" si="5"/>
        <v>0</v>
      </c>
      <c r="J14" s="154">
        <f t="shared" si="5"/>
        <v>-605000</v>
      </c>
      <c r="K14" s="192">
        <f t="shared" si="5"/>
        <v>4085000</v>
      </c>
      <c r="L14" s="154">
        <f t="shared" si="5"/>
        <v>4085000</v>
      </c>
      <c r="M14" s="329">
        <f t="shared" si="5"/>
        <v>0</v>
      </c>
      <c r="N14" s="311">
        <f>SUBTOTAL(9,N15:N23)</f>
        <v>300000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3">H15+I15</f>
        <v>2500000</v>
      </c>
      <c r="H15" s="100">
        <v>2500000</v>
      </c>
      <c r="I15" s="42">
        <v>0</v>
      </c>
      <c r="J15" s="130">
        <f aca="true" t="shared" si="7" ref="J15:J23">K15-G15</f>
        <v>0</v>
      </c>
      <c r="K15" s="193">
        <f aca="true" t="shared" si="8" ref="K15:K23">L15+M15</f>
        <v>2500000</v>
      </c>
      <c r="L15" s="100">
        <v>2500000</v>
      </c>
      <c r="M15" s="330">
        <v>0</v>
      </c>
      <c r="N15" s="314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-300000</v>
      </c>
      <c r="K16" s="193">
        <f t="shared" si="8"/>
        <v>245000</v>
      </c>
      <c r="L16" s="100">
        <v>245000</v>
      </c>
      <c r="M16" s="330">
        <v>0</v>
      </c>
      <c r="N16" s="315">
        <f>E16-F16-K16</f>
        <v>300000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30">
        <v>0</v>
      </c>
      <c r="N17" s="315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30">
        <v>0</v>
      </c>
      <c r="N18" s="315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193">
        <f t="shared" si="8"/>
        <v>220000</v>
      </c>
      <c r="L19" s="100">
        <v>220000</v>
      </c>
      <c r="M19" s="330">
        <v>0</v>
      </c>
      <c r="N19" s="315">
        <f>E19-F19-K19</f>
        <v>0</v>
      </c>
    </row>
    <row r="20" spans="1:14" s="157" customFormat="1" ht="33.75">
      <c r="A20" s="85">
        <v>6</v>
      </c>
      <c r="B20" s="37"/>
      <c r="C20" s="34" t="s">
        <v>152</v>
      </c>
      <c r="D20" s="35"/>
      <c r="E20" s="99"/>
      <c r="F20" s="140"/>
      <c r="G20" s="100">
        <f t="shared" si="6"/>
        <v>850000</v>
      </c>
      <c r="H20" s="100">
        <v>850000</v>
      </c>
      <c r="I20" s="36">
        <v>0</v>
      </c>
      <c r="J20" s="130">
        <f t="shared" si="7"/>
        <v>-700000</v>
      </c>
      <c r="K20" s="193">
        <f t="shared" si="8"/>
        <v>150000</v>
      </c>
      <c r="L20" s="100">
        <v>150000</v>
      </c>
      <c r="M20" s="330">
        <v>0</v>
      </c>
      <c r="N20" s="315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30">
        <v>0</v>
      </c>
      <c r="N21" s="315">
        <f>E21-F21-K21</f>
        <v>0</v>
      </c>
    </row>
    <row r="22" spans="1:14" s="157" customFormat="1" ht="33.75">
      <c r="A22" s="85">
        <v>8</v>
      </c>
      <c r="B22" s="37"/>
      <c r="C22" s="34" t="s">
        <v>129</v>
      </c>
      <c r="D22" s="35"/>
      <c r="E22" s="99"/>
      <c r="F22" s="140"/>
      <c r="G22" s="100">
        <f t="shared" si="6"/>
        <v>30000</v>
      </c>
      <c r="H22" s="100">
        <v>30000</v>
      </c>
      <c r="I22" s="36">
        <v>0</v>
      </c>
      <c r="J22" s="130">
        <f t="shared" si="7"/>
        <v>0</v>
      </c>
      <c r="K22" s="193">
        <f t="shared" si="8"/>
        <v>30000</v>
      </c>
      <c r="L22" s="100">
        <v>30000</v>
      </c>
      <c r="M22" s="330">
        <v>0</v>
      </c>
      <c r="N22" s="315"/>
    </row>
    <row r="23" spans="1:14" s="157" customFormat="1" ht="22.5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300000</v>
      </c>
      <c r="H23" s="100">
        <v>300000</v>
      </c>
      <c r="I23" s="36">
        <v>0</v>
      </c>
      <c r="J23" s="130">
        <f t="shared" si="7"/>
        <v>0</v>
      </c>
      <c r="K23" s="193">
        <f t="shared" si="8"/>
        <v>300000</v>
      </c>
      <c r="L23" s="100">
        <v>300000</v>
      </c>
      <c r="M23" s="330">
        <v>0</v>
      </c>
      <c r="N23" s="315">
        <f>E23-F23-K23</f>
        <v>0</v>
      </c>
    </row>
    <row r="24" spans="1:14" s="157" customFormat="1" ht="22.5">
      <c r="A24" s="85">
        <v>10</v>
      </c>
      <c r="B24" s="37"/>
      <c r="C24" s="34" t="s">
        <v>154</v>
      </c>
      <c r="D24" s="35"/>
      <c r="E24" s="99"/>
      <c r="F24" s="140"/>
      <c r="G24" s="100">
        <f>H24+I24</f>
        <v>0</v>
      </c>
      <c r="H24" s="100">
        <v>0</v>
      </c>
      <c r="I24" s="36">
        <v>0</v>
      </c>
      <c r="J24" s="130">
        <f>K24-G24</f>
        <v>350000</v>
      </c>
      <c r="K24" s="193">
        <f>L24+M24</f>
        <v>350000</v>
      </c>
      <c r="L24" s="100">
        <v>350000</v>
      </c>
      <c r="M24" s="330">
        <v>0</v>
      </c>
      <c r="N24" s="315"/>
    </row>
    <row r="25" spans="1:14" s="157" customFormat="1" ht="22.5">
      <c r="A25" s="85">
        <v>11</v>
      </c>
      <c r="B25" s="37"/>
      <c r="C25" s="34" t="s">
        <v>155</v>
      </c>
      <c r="D25" s="35"/>
      <c r="E25" s="99"/>
      <c r="F25" s="140"/>
      <c r="G25" s="100">
        <f>H25+I25</f>
        <v>0</v>
      </c>
      <c r="H25" s="100">
        <v>0</v>
      </c>
      <c r="I25" s="36">
        <v>0</v>
      </c>
      <c r="J25" s="130">
        <f>K25-G25</f>
        <v>15000</v>
      </c>
      <c r="K25" s="193">
        <f>L25+M25</f>
        <v>15000</v>
      </c>
      <c r="L25" s="100">
        <v>15000</v>
      </c>
      <c r="M25" s="330">
        <v>0</v>
      </c>
      <c r="N25" s="315"/>
    </row>
    <row r="26" spans="1:14" s="157" customFormat="1" ht="22.5">
      <c r="A26" s="85">
        <v>12</v>
      </c>
      <c r="B26" s="37"/>
      <c r="C26" s="34" t="s">
        <v>156</v>
      </c>
      <c r="D26" s="35"/>
      <c r="E26" s="99"/>
      <c r="F26" s="140"/>
      <c r="G26" s="100">
        <f>H26+I26</f>
        <v>0</v>
      </c>
      <c r="H26" s="100">
        <v>0</v>
      </c>
      <c r="I26" s="36">
        <v>0</v>
      </c>
      <c r="J26" s="130">
        <f>K26-G26</f>
        <v>30000</v>
      </c>
      <c r="K26" s="193">
        <f>L26+M26</f>
        <v>30000</v>
      </c>
      <c r="L26" s="100">
        <v>30000</v>
      </c>
      <c r="M26" s="330">
        <v>0</v>
      </c>
      <c r="N26" s="315"/>
    </row>
    <row r="27" spans="1:14" s="157" customFormat="1" ht="34.5" thickBot="1">
      <c r="A27" s="85">
        <v>13</v>
      </c>
      <c r="B27" s="285"/>
      <c r="C27" s="286" t="s">
        <v>149</v>
      </c>
      <c r="D27" s="287"/>
      <c r="E27" s="288"/>
      <c r="F27" s="289"/>
      <c r="G27" s="290">
        <f>H27+I27</f>
        <v>25000</v>
      </c>
      <c r="H27" s="290">
        <v>25000</v>
      </c>
      <c r="I27" s="291">
        <v>0</v>
      </c>
      <c r="J27" s="292">
        <f>K27-G27</f>
        <v>0</v>
      </c>
      <c r="K27" s="293">
        <f>L27+M27</f>
        <v>25000</v>
      </c>
      <c r="L27" s="290">
        <v>25000</v>
      </c>
      <c r="M27" s="331">
        <v>0</v>
      </c>
      <c r="N27" s="316"/>
    </row>
    <row r="28" spans="1:28" s="166" customFormat="1" ht="16.5" thickBot="1">
      <c r="A28" s="158"/>
      <c r="B28" s="159"/>
      <c r="C28" s="160" t="s">
        <v>21</v>
      </c>
      <c r="D28" s="161"/>
      <c r="E28" s="162">
        <f aca="true" t="shared" si="9" ref="E28:N28">SUBTOTAL(9,E29:E41)</f>
        <v>26528613</v>
      </c>
      <c r="F28" s="162">
        <f t="shared" si="9"/>
        <v>2032121</v>
      </c>
      <c r="G28" s="162">
        <f t="shared" si="9"/>
        <v>20952054</v>
      </c>
      <c r="H28" s="162">
        <f t="shared" si="9"/>
        <v>6551061</v>
      </c>
      <c r="I28" s="162">
        <f t="shared" si="9"/>
        <v>14332493</v>
      </c>
      <c r="J28" s="163">
        <f t="shared" si="9"/>
        <v>4461868</v>
      </c>
      <c r="K28" s="194">
        <f t="shared" si="9"/>
        <v>25413922</v>
      </c>
      <c r="L28" s="162">
        <f t="shared" si="9"/>
        <v>8001061</v>
      </c>
      <c r="M28" s="332">
        <f t="shared" si="9"/>
        <v>17412861</v>
      </c>
      <c r="N28" s="317">
        <f t="shared" si="9"/>
        <v>-675930</v>
      </c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</row>
    <row r="29" spans="1:14" s="170" customFormat="1" ht="34.5" thickBot="1">
      <c r="A29" s="167">
        <v>14</v>
      </c>
      <c r="B29" s="168"/>
      <c r="C29" s="34" t="s">
        <v>153</v>
      </c>
      <c r="D29" s="35" t="s">
        <v>97</v>
      </c>
      <c r="E29" s="99">
        <v>25332613</v>
      </c>
      <c r="F29" s="140">
        <v>1924121</v>
      </c>
      <c r="G29" s="100">
        <f aca="true" t="shared" si="10" ref="G29:G41">H29+I29</f>
        <v>19404054</v>
      </c>
      <c r="H29" s="100">
        <v>5071561</v>
      </c>
      <c r="I29" s="36">
        <v>14332493</v>
      </c>
      <c r="J29" s="169">
        <f aca="true" t="shared" si="11" ref="J29:J41">K29-G29</f>
        <v>4580368</v>
      </c>
      <c r="K29" s="193">
        <f aca="true" t="shared" si="12" ref="K29:K41">L29+M29</f>
        <v>23984422</v>
      </c>
      <c r="L29" s="100">
        <v>6571561</v>
      </c>
      <c r="M29" s="330">
        <v>17412861</v>
      </c>
      <c r="N29" s="315">
        <f aca="true" t="shared" si="13" ref="N29:N35">E29-F29-K29</f>
        <v>-575930</v>
      </c>
    </row>
    <row r="30" spans="1:14" s="170" customFormat="1" ht="22.5">
      <c r="A30" s="93">
        <v>15</v>
      </c>
      <c r="B30" s="338"/>
      <c r="C30" s="34" t="s">
        <v>162</v>
      </c>
      <c r="D30" s="35"/>
      <c r="E30" s="99"/>
      <c r="F30" s="140"/>
      <c r="G30" s="100">
        <v>70000</v>
      </c>
      <c r="H30" s="100">
        <v>1500</v>
      </c>
      <c r="I30" s="36">
        <v>0</v>
      </c>
      <c r="J30" s="169">
        <f>K30-G30</f>
        <v>-68500</v>
      </c>
      <c r="K30" s="193">
        <f>L30+M30</f>
        <v>1500</v>
      </c>
      <c r="L30" s="100">
        <v>1500</v>
      </c>
      <c r="M30" s="330">
        <v>0</v>
      </c>
      <c r="N30" s="314"/>
    </row>
    <row r="31" spans="1:14" s="157" customFormat="1" ht="22.5">
      <c r="A31" s="93">
        <v>16</v>
      </c>
      <c r="B31" s="38"/>
      <c r="C31" s="34" t="s">
        <v>160</v>
      </c>
      <c r="D31" s="35" t="s">
        <v>44</v>
      </c>
      <c r="E31" s="99">
        <v>78000</v>
      </c>
      <c r="F31" s="140">
        <v>8000</v>
      </c>
      <c r="G31" s="100">
        <f>H31+I31</f>
        <v>0</v>
      </c>
      <c r="H31" s="100">
        <v>0</v>
      </c>
      <c r="I31" s="36">
        <v>0</v>
      </c>
      <c r="J31" s="130">
        <f t="shared" si="11"/>
        <v>70000</v>
      </c>
      <c r="K31" s="193">
        <f t="shared" si="12"/>
        <v>70000</v>
      </c>
      <c r="L31" s="100">
        <v>70000</v>
      </c>
      <c r="M31" s="330">
        <v>0</v>
      </c>
      <c r="N31" s="314">
        <f t="shared" si="13"/>
        <v>0</v>
      </c>
    </row>
    <row r="32" spans="1:14" s="157" customFormat="1" ht="22.5">
      <c r="A32" s="93">
        <v>17</v>
      </c>
      <c r="B32" s="39"/>
      <c r="C32" s="34" t="s">
        <v>76</v>
      </c>
      <c r="D32" s="35" t="s">
        <v>96</v>
      </c>
      <c r="E32" s="99">
        <v>250000</v>
      </c>
      <c r="F32" s="140">
        <v>0</v>
      </c>
      <c r="G32" s="100">
        <f t="shared" si="10"/>
        <v>250000</v>
      </c>
      <c r="H32" s="100">
        <v>250000</v>
      </c>
      <c r="I32" s="36">
        <v>0</v>
      </c>
      <c r="J32" s="171">
        <f t="shared" si="11"/>
        <v>100000</v>
      </c>
      <c r="K32" s="193">
        <f t="shared" si="12"/>
        <v>350000</v>
      </c>
      <c r="L32" s="100">
        <v>350000</v>
      </c>
      <c r="M32" s="330">
        <v>0</v>
      </c>
      <c r="N32" s="315">
        <f t="shared" si="13"/>
        <v>-100000</v>
      </c>
    </row>
    <row r="33" spans="1:14" s="172" customFormat="1" ht="22.5">
      <c r="A33" s="93">
        <v>18</v>
      </c>
      <c r="B33" s="39"/>
      <c r="C33" s="34" t="s">
        <v>77</v>
      </c>
      <c r="D33" s="35" t="s">
        <v>44</v>
      </c>
      <c r="E33" s="99">
        <v>130000</v>
      </c>
      <c r="F33" s="140">
        <v>100000</v>
      </c>
      <c r="G33" s="100">
        <f t="shared" si="10"/>
        <v>130000</v>
      </c>
      <c r="H33" s="100">
        <v>130000</v>
      </c>
      <c r="I33" s="36">
        <v>0</v>
      </c>
      <c r="J33" s="130">
        <f t="shared" si="11"/>
        <v>0</v>
      </c>
      <c r="K33" s="193">
        <f t="shared" si="12"/>
        <v>130000</v>
      </c>
      <c r="L33" s="100">
        <v>130000</v>
      </c>
      <c r="M33" s="330">
        <v>0</v>
      </c>
      <c r="N33" s="315">
        <f t="shared" si="13"/>
        <v>-100000</v>
      </c>
    </row>
    <row r="34" spans="1:14" s="157" customFormat="1" ht="33.75">
      <c r="A34" s="93">
        <v>19</v>
      </c>
      <c r="B34" s="39"/>
      <c r="C34" s="34" t="s">
        <v>78</v>
      </c>
      <c r="D34" s="35" t="s">
        <v>96</v>
      </c>
      <c r="E34" s="99">
        <v>130000</v>
      </c>
      <c r="F34" s="140">
        <v>0</v>
      </c>
      <c r="G34" s="100">
        <f t="shared" si="10"/>
        <v>250000</v>
      </c>
      <c r="H34" s="100">
        <v>250000</v>
      </c>
      <c r="I34" s="36">
        <v>0</v>
      </c>
      <c r="J34" s="130">
        <f t="shared" si="11"/>
        <v>-220000</v>
      </c>
      <c r="K34" s="193">
        <f t="shared" si="12"/>
        <v>30000</v>
      </c>
      <c r="L34" s="100">
        <v>30000</v>
      </c>
      <c r="M34" s="330">
        <v>0</v>
      </c>
      <c r="N34" s="315">
        <f t="shared" si="13"/>
        <v>100000</v>
      </c>
    </row>
    <row r="35" spans="1:14" s="157" customFormat="1" ht="45">
      <c r="A35" s="93">
        <v>20</v>
      </c>
      <c r="B35" s="39"/>
      <c r="C35" s="34" t="s">
        <v>115</v>
      </c>
      <c r="D35" s="35" t="s">
        <v>96</v>
      </c>
      <c r="E35" s="99">
        <v>140000</v>
      </c>
      <c r="F35" s="140">
        <v>0</v>
      </c>
      <c r="G35" s="100">
        <f t="shared" si="10"/>
        <v>140000</v>
      </c>
      <c r="H35" s="100">
        <v>140000</v>
      </c>
      <c r="I35" s="36">
        <v>0</v>
      </c>
      <c r="J35" s="130">
        <f t="shared" si="11"/>
        <v>0</v>
      </c>
      <c r="K35" s="193">
        <f t="shared" si="12"/>
        <v>140000</v>
      </c>
      <c r="L35" s="100">
        <v>140000</v>
      </c>
      <c r="M35" s="330">
        <v>0</v>
      </c>
      <c r="N35" s="315">
        <f t="shared" si="13"/>
        <v>0</v>
      </c>
    </row>
    <row r="36" spans="1:14" s="157" customFormat="1" ht="22.5">
      <c r="A36" s="93">
        <v>21</v>
      </c>
      <c r="B36" s="39"/>
      <c r="C36" s="34" t="s">
        <v>122</v>
      </c>
      <c r="D36" s="35"/>
      <c r="E36" s="99"/>
      <c r="F36" s="140"/>
      <c r="G36" s="100">
        <f t="shared" si="10"/>
        <v>80000</v>
      </c>
      <c r="H36" s="100">
        <v>80000</v>
      </c>
      <c r="I36" s="36">
        <v>0</v>
      </c>
      <c r="J36" s="130">
        <f t="shared" si="11"/>
        <v>0</v>
      </c>
      <c r="K36" s="193">
        <f t="shared" si="12"/>
        <v>80000</v>
      </c>
      <c r="L36" s="100">
        <v>80000</v>
      </c>
      <c r="M36" s="330">
        <v>0</v>
      </c>
      <c r="N36" s="315"/>
    </row>
    <row r="37" spans="1:14" s="157" customFormat="1" ht="22.5">
      <c r="A37" s="93">
        <v>22</v>
      </c>
      <c r="B37" s="39"/>
      <c r="C37" s="34" t="s">
        <v>79</v>
      </c>
      <c r="D37" s="35" t="s">
        <v>96</v>
      </c>
      <c r="E37" s="99">
        <v>268000</v>
      </c>
      <c r="F37" s="140">
        <v>0</v>
      </c>
      <c r="G37" s="100">
        <f t="shared" si="10"/>
        <v>268000</v>
      </c>
      <c r="H37" s="100">
        <v>268000</v>
      </c>
      <c r="I37" s="36">
        <v>0</v>
      </c>
      <c r="J37" s="130">
        <f t="shared" si="11"/>
        <v>0</v>
      </c>
      <c r="K37" s="193">
        <f t="shared" si="12"/>
        <v>268000</v>
      </c>
      <c r="L37" s="100">
        <v>268000</v>
      </c>
      <c r="M37" s="330">
        <v>0</v>
      </c>
      <c r="N37" s="315">
        <f>E37-F37-K37</f>
        <v>0</v>
      </c>
    </row>
    <row r="38" spans="1:14" s="157" customFormat="1" ht="45">
      <c r="A38" s="93">
        <v>23</v>
      </c>
      <c r="B38" s="40"/>
      <c r="C38" s="34" t="s">
        <v>80</v>
      </c>
      <c r="D38" s="35" t="s">
        <v>96</v>
      </c>
      <c r="E38" s="99">
        <v>50000</v>
      </c>
      <c r="F38" s="140">
        <v>0</v>
      </c>
      <c r="G38" s="100">
        <f t="shared" si="10"/>
        <v>50000</v>
      </c>
      <c r="H38" s="100">
        <v>50000</v>
      </c>
      <c r="I38" s="36">
        <v>0</v>
      </c>
      <c r="J38" s="130">
        <f t="shared" si="11"/>
        <v>0</v>
      </c>
      <c r="K38" s="193">
        <f t="shared" si="12"/>
        <v>50000</v>
      </c>
      <c r="L38" s="100">
        <v>50000</v>
      </c>
      <c r="M38" s="330">
        <v>0</v>
      </c>
      <c r="N38" s="315">
        <f>E38-F38-K38</f>
        <v>0</v>
      </c>
    </row>
    <row r="39" spans="1:14" s="157" customFormat="1" ht="33.75">
      <c r="A39" s="93">
        <v>24</v>
      </c>
      <c r="B39" s="40"/>
      <c r="C39" s="34" t="s">
        <v>142</v>
      </c>
      <c r="D39" s="35"/>
      <c r="E39" s="99"/>
      <c r="F39" s="140"/>
      <c r="G39" s="100">
        <f t="shared" si="10"/>
        <v>60000</v>
      </c>
      <c r="H39" s="100">
        <v>60000</v>
      </c>
      <c r="I39" s="36">
        <v>0</v>
      </c>
      <c r="J39" s="130">
        <f t="shared" si="11"/>
        <v>0</v>
      </c>
      <c r="K39" s="193">
        <f t="shared" si="12"/>
        <v>60000</v>
      </c>
      <c r="L39" s="100">
        <v>60000</v>
      </c>
      <c r="M39" s="330">
        <v>0</v>
      </c>
      <c r="N39" s="315"/>
    </row>
    <row r="40" spans="1:14" s="157" customFormat="1" ht="56.25">
      <c r="A40" s="93">
        <v>25</v>
      </c>
      <c r="B40" s="40"/>
      <c r="C40" s="34" t="s">
        <v>159</v>
      </c>
      <c r="D40" s="35"/>
      <c r="E40" s="99"/>
      <c r="F40" s="140"/>
      <c r="G40" s="100">
        <f>H40+I40</f>
        <v>100000</v>
      </c>
      <c r="H40" s="100">
        <v>100000</v>
      </c>
      <c r="I40" s="36">
        <v>0</v>
      </c>
      <c r="J40" s="130">
        <f>K40-G40</f>
        <v>0</v>
      </c>
      <c r="K40" s="193">
        <f>L40+M40</f>
        <v>100000</v>
      </c>
      <c r="L40" s="100">
        <v>100000</v>
      </c>
      <c r="M40" s="330">
        <v>0</v>
      </c>
      <c r="N40" s="315"/>
    </row>
    <row r="41" spans="1:14" s="157" customFormat="1" ht="23.25" thickBot="1">
      <c r="A41" s="85">
        <v>26</v>
      </c>
      <c r="B41" s="41"/>
      <c r="C41" s="143" t="s">
        <v>81</v>
      </c>
      <c r="D41" s="35" t="s">
        <v>96</v>
      </c>
      <c r="E41" s="99">
        <v>150000</v>
      </c>
      <c r="F41" s="140">
        <v>0</v>
      </c>
      <c r="G41" s="100">
        <f t="shared" si="10"/>
        <v>150000</v>
      </c>
      <c r="H41" s="100">
        <v>150000</v>
      </c>
      <c r="I41" s="36">
        <v>0</v>
      </c>
      <c r="J41" s="130">
        <f t="shared" si="11"/>
        <v>0</v>
      </c>
      <c r="K41" s="193">
        <f t="shared" si="12"/>
        <v>150000</v>
      </c>
      <c r="L41" s="100">
        <v>150000</v>
      </c>
      <c r="M41" s="330">
        <v>0</v>
      </c>
      <c r="N41" s="315">
        <f>E41-F41-K41</f>
        <v>0</v>
      </c>
    </row>
    <row r="42" spans="1:14" s="60" customFormat="1" ht="29.25" customHeight="1" thickBot="1">
      <c r="A42" s="56"/>
      <c r="B42" s="68" t="s">
        <v>65</v>
      </c>
      <c r="C42" s="58" t="s">
        <v>2</v>
      </c>
      <c r="D42" s="59"/>
      <c r="E42" s="96">
        <f aca="true" t="shared" si="14" ref="E42:N42">SUBTOTAL(9,E44:E58)</f>
        <v>5644487</v>
      </c>
      <c r="F42" s="96">
        <f t="shared" si="14"/>
        <v>1449487</v>
      </c>
      <c r="G42" s="96">
        <f t="shared" si="14"/>
        <v>5809788</v>
      </c>
      <c r="H42" s="96">
        <f t="shared" si="14"/>
        <v>5809788</v>
      </c>
      <c r="I42" s="96">
        <f t="shared" si="14"/>
        <v>0</v>
      </c>
      <c r="J42" s="96">
        <f t="shared" si="14"/>
        <v>-101000</v>
      </c>
      <c r="K42" s="95">
        <f t="shared" si="14"/>
        <v>5708788</v>
      </c>
      <c r="L42" s="96">
        <f t="shared" si="14"/>
        <v>4261000</v>
      </c>
      <c r="M42" s="102">
        <f t="shared" si="14"/>
        <v>1447788</v>
      </c>
      <c r="N42" s="311">
        <f t="shared" si="14"/>
        <v>-1274788</v>
      </c>
    </row>
    <row r="43" spans="1:14" s="47" customFormat="1" ht="29.25" customHeight="1">
      <c r="A43" s="43"/>
      <c r="B43" s="44" t="s">
        <v>24</v>
      </c>
      <c r="C43" s="45" t="s">
        <v>45</v>
      </c>
      <c r="D43" s="46"/>
      <c r="E43" s="103">
        <f aca="true" t="shared" si="15" ref="E43:N43">SUBTOTAL(9,E44:E58)</f>
        <v>5644487</v>
      </c>
      <c r="F43" s="139">
        <f t="shared" si="15"/>
        <v>1449487</v>
      </c>
      <c r="G43" s="103">
        <f t="shared" si="15"/>
        <v>5809788</v>
      </c>
      <c r="H43" s="103">
        <f t="shared" si="15"/>
        <v>5809788</v>
      </c>
      <c r="I43" s="103">
        <f t="shared" si="15"/>
        <v>0</v>
      </c>
      <c r="J43" s="103">
        <f t="shared" si="15"/>
        <v>-101000</v>
      </c>
      <c r="K43" s="104">
        <f t="shared" si="15"/>
        <v>5708788</v>
      </c>
      <c r="L43" s="103">
        <f t="shared" si="15"/>
        <v>4261000</v>
      </c>
      <c r="M43" s="105">
        <f t="shared" si="15"/>
        <v>1447788</v>
      </c>
      <c r="N43" s="318">
        <f t="shared" si="15"/>
        <v>-1274788</v>
      </c>
    </row>
    <row r="44" spans="1:14" s="69" customFormat="1" ht="45">
      <c r="A44" s="84">
        <v>27</v>
      </c>
      <c r="B44" s="25"/>
      <c r="C44" s="30" t="s">
        <v>82</v>
      </c>
      <c r="D44" s="31" t="s">
        <v>98</v>
      </c>
      <c r="E44" s="106">
        <v>1525259</v>
      </c>
      <c r="F44" s="120">
        <v>1025259</v>
      </c>
      <c r="G44" s="108">
        <f aca="true" t="shared" si="16" ref="G44:G58">H44+I44</f>
        <v>640000</v>
      </c>
      <c r="H44" s="108">
        <v>640000</v>
      </c>
      <c r="I44" s="33">
        <v>0</v>
      </c>
      <c r="J44" s="130">
        <f aca="true" t="shared" si="17" ref="J44:J58">K44-G44</f>
        <v>0</v>
      </c>
      <c r="K44" s="109">
        <f aca="true" t="shared" si="18" ref="K44:K58">L44+M44</f>
        <v>640000</v>
      </c>
      <c r="L44" s="108">
        <v>640000</v>
      </c>
      <c r="M44" s="94">
        <v>0</v>
      </c>
      <c r="N44" s="315">
        <f aca="true" t="shared" si="19" ref="N44:N54">E44-F44-K44</f>
        <v>-140000</v>
      </c>
    </row>
    <row r="45" spans="1:14" s="69" customFormat="1" ht="33.75">
      <c r="A45" s="84">
        <v>28</v>
      </c>
      <c r="B45" s="23"/>
      <c r="C45" s="30" t="s">
        <v>83</v>
      </c>
      <c r="D45" s="31" t="s">
        <v>99</v>
      </c>
      <c r="E45" s="106">
        <v>1500000</v>
      </c>
      <c r="F45" s="120">
        <v>100000</v>
      </c>
      <c r="G45" s="108">
        <f t="shared" si="16"/>
        <v>2847788</v>
      </c>
      <c r="H45" s="108">
        <v>2847788</v>
      </c>
      <c r="I45" s="33">
        <v>0</v>
      </c>
      <c r="J45" s="130">
        <f t="shared" si="17"/>
        <v>100000</v>
      </c>
      <c r="K45" s="109">
        <f t="shared" si="18"/>
        <v>2947788</v>
      </c>
      <c r="L45" s="108">
        <v>1500000</v>
      </c>
      <c r="M45" s="94">
        <v>1447788</v>
      </c>
      <c r="N45" s="315">
        <f t="shared" si="19"/>
        <v>-1547788</v>
      </c>
    </row>
    <row r="46" spans="1:14" s="69" customFormat="1" ht="22.5">
      <c r="A46" s="84">
        <v>29</v>
      </c>
      <c r="B46" s="20"/>
      <c r="C46" s="30" t="s">
        <v>84</v>
      </c>
      <c r="D46" s="31" t="s">
        <v>98</v>
      </c>
      <c r="E46" s="106">
        <v>1097728</v>
      </c>
      <c r="F46" s="120">
        <v>262728</v>
      </c>
      <c r="G46" s="108">
        <f t="shared" si="16"/>
        <v>935000</v>
      </c>
      <c r="H46" s="108">
        <v>935000</v>
      </c>
      <c r="I46" s="33">
        <v>0</v>
      </c>
      <c r="J46" s="130">
        <f t="shared" si="17"/>
        <v>0</v>
      </c>
      <c r="K46" s="109">
        <f t="shared" si="18"/>
        <v>935000</v>
      </c>
      <c r="L46" s="108">
        <v>935000</v>
      </c>
      <c r="M46" s="94">
        <v>0</v>
      </c>
      <c r="N46" s="315">
        <f t="shared" si="19"/>
        <v>-100000</v>
      </c>
    </row>
    <row r="47" spans="1:14" s="69" customFormat="1" ht="33.75">
      <c r="A47" s="84">
        <v>30</v>
      </c>
      <c r="B47" s="24"/>
      <c r="C47" s="30" t="s">
        <v>161</v>
      </c>
      <c r="D47" s="31" t="s">
        <v>98</v>
      </c>
      <c r="E47" s="106">
        <v>561500</v>
      </c>
      <c r="F47" s="120">
        <v>31500</v>
      </c>
      <c r="G47" s="108">
        <f t="shared" si="16"/>
        <v>467000</v>
      </c>
      <c r="H47" s="108">
        <v>467000</v>
      </c>
      <c r="I47" s="33">
        <v>0</v>
      </c>
      <c r="J47" s="130">
        <f t="shared" si="17"/>
        <v>-300000</v>
      </c>
      <c r="K47" s="109">
        <f t="shared" si="18"/>
        <v>167000</v>
      </c>
      <c r="L47" s="108">
        <v>167000</v>
      </c>
      <c r="M47" s="94">
        <v>0</v>
      </c>
      <c r="N47" s="315">
        <f t="shared" si="19"/>
        <v>363000</v>
      </c>
    </row>
    <row r="48" spans="1:14" s="69" customFormat="1" ht="33.75">
      <c r="A48" s="84">
        <v>31</v>
      </c>
      <c r="B48" s="24"/>
      <c r="C48" s="30" t="s">
        <v>85</v>
      </c>
      <c r="D48" s="31" t="s">
        <v>44</v>
      </c>
      <c r="E48" s="106">
        <v>50000</v>
      </c>
      <c r="F48" s="120">
        <v>30000</v>
      </c>
      <c r="G48" s="108">
        <f t="shared" si="16"/>
        <v>20000</v>
      </c>
      <c r="H48" s="108">
        <v>20000</v>
      </c>
      <c r="I48" s="33">
        <v>0</v>
      </c>
      <c r="J48" s="130">
        <f t="shared" si="17"/>
        <v>0</v>
      </c>
      <c r="K48" s="109">
        <f t="shared" si="18"/>
        <v>20000</v>
      </c>
      <c r="L48" s="108">
        <v>20000</v>
      </c>
      <c r="M48" s="94">
        <v>0</v>
      </c>
      <c r="N48" s="315">
        <f t="shared" si="19"/>
        <v>0</v>
      </c>
    </row>
    <row r="49" spans="1:14" s="69" customFormat="1" ht="33.75">
      <c r="A49" s="84">
        <v>32</v>
      </c>
      <c r="B49" s="23"/>
      <c r="C49" s="30" t="s">
        <v>86</v>
      </c>
      <c r="D49" s="31" t="s">
        <v>96</v>
      </c>
      <c r="E49" s="106">
        <v>40000</v>
      </c>
      <c r="F49" s="120">
        <v>0</v>
      </c>
      <c r="G49" s="108">
        <f t="shared" si="16"/>
        <v>40000</v>
      </c>
      <c r="H49" s="108">
        <v>40000</v>
      </c>
      <c r="I49" s="33">
        <v>0</v>
      </c>
      <c r="J49" s="171">
        <f t="shared" si="17"/>
        <v>0</v>
      </c>
      <c r="K49" s="109">
        <f t="shared" si="18"/>
        <v>40000</v>
      </c>
      <c r="L49" s="108">
        <v>40000</v>
      </c>
      <c r="M49" s="94">
        <v>0</v>
      </c>
      <c r="N49" s="315">
        <f t="shared" si="19"/>
        <v>0</v>
      </c>
    </row>
    <row r="50" spans="1:14" s="69" customFormat="1" ht="45">
      <c r="A50" s="84">
        <v>33</v>
      </c>
      <c r="B50" s="24"/>
      <c r="C50" s="30" t="s">
        <v>87</v>
      </c>
      <c r="D50" s="31" t="s">
        <v>74</v>
      </c>
      <c r="E50" s="106">
        <v>150000</v>
      </c>
      <c r="F50" s="120">
        <v>0</v>
      </c>
      <c r="G50" s="108">
        <f t="shared" si="16"/>
        <v>150000</v>
      </c>
      <c r="H50" s="108">
        <v>150000</v>
      </c>
      <c r="I50" s="33">
        <v>0</v>
      </c>
      <c r="J50" s="130">
        <f t="shared" si="17"/>
        <v>0</v>
      </c>
      <c r="K50" s="109">
        <f t="shared" si="18"/>
        <v>150000</v>
      </c>
      <c r="L50" s="108">
        <v>150000</v>
      </c>
      <c r="M50" s="94">
        <v>0</v>
      </c>
      <c r="N50" s="315">
        <f t="shared" si="19"/>
        <v>0</v>
      </c>
    </row>
    <row r="51" spans="1:14" s="69" customFormat="1" ht="45">
      <c r="A51" s="84">
        <v>34</v>
      </c>
      <c r="B51" s="24"/>
      <c r="C51" s="30" t="s">
        <v>88</v>
      </c>
      <c r="D51" s="31" t="s">
        <v>96</v>
      </c>
      <c r="E51" s="106">
        <v>150000</v>
      </c>
      <c r="F51" s="120">
        <v>0</v>
      </c>
      <c r="G51" s="108">
        <f t="shared" si="16"/>
        <v>150000</v>
      </c>
      <c r="H51" s="108">
        <v>150000</v>
      </c>
      <c r="I51" s="33">
        <v>0</v>
      </c>
      <c r="J51" s="130">
        <f t="shared" si="17"/>
        <v>0</v>
      </c>
      <c r="K51" s="109">
        <f t="shared" si="18"/>
        <v>150000</v>
      </c>
      <c r="L51" s="108">
        <v>150000</v>
      </c>
      <c r="M51" s="94">
        <v>0</v>
      </c>
      <c r="N51" s="315">
        <f t="shared" si="19"/>
        <v>0</v>
      </c>
    </row>
    <row r="52" spans="1:14" s="69" customFormat="1" ht="45">
      <c r="A52" s="84">
        <v>35</v>
      </c>
      <c r="B52" s="24"/>
      <c r="C52" s="30" t="s">
        <v>89</v>
      </c>
      <c r="D52" s="31" t="s">
        <v>96</v>
      </c>
      <c r="E52" s="106">
        <v>150000</v>
      </c>
      <c r="F52" s="120">
        <v>0</v>
      </c>
      <c r="G52" s="108">
        <f t="shared" si="16"/>
        <v>150000</v>
      </c>
      <c r="H52" s="108">
        <v>150000</v>
      </c>
      <c r="I52" s="33">
        <v>0</v>
      </c>
      <c r="J52" s="130">
        <f t="shared" si="17"/>
        <v>0</v>
      </c>
      <c r="K52" s="109">
        <f t="shared" si="18"/>
        <v>150000</v>
      </c>
      <c r="L52" s="108">
        <v>150000</v>
      </c>
      <c r="M52" s="94">
        <v>0</v>
      </c>
      <c r="N52" s="315">
        <f t="shared" si="19"/>
        <v>0</v>
      </c>
    </row>
    <row r="53" spans="1:14" s="174" customFormat="1" ht="33.75">
      <c r="A53" s="84">
        <v>36</v>
      </c>
      <c r="B53" s="173"/>
      <c r="C53" s="30" t="s">
        <v>90</v>
      </c>
      <c r="D53" s="31" t="s">
        <v>96</v>
      </c>
      <c r="E53" s="106">
        <v>120000</v>
      </c>
      <c r="F53" s="120">
        <v>0</v>
      </c>
      <c r="G53" s="108">
        <f t="shared" si="16"/>
        <v>120000</v>
      </c>
      <c r="H53" s="108">
        <v>120000</v>
      </c>
      <c r="I53" s="33">
        <v>0</v>
      </c>
      <c r="J53" s="130">
        <f t="shared" si="17"/>
        <v>0</v>
      </c>
      <c r="K53" s="109">
        <f t="shared" si="18"/>
        <v>120000</v>
      </c>
      <c r="L53" s="108">
        <v>120000</v>
      </c>
      <c r="M53" s="94">
        <v>0</v>
      </c>
      <c r="N53" s="315">
        <f t="shared" si="19"/>
        <v>0</v>
      </c>
    </row>
    <row r="54" spans="1:14" s="6" customFormat="1" ht="22.5">
      <c r="A54" s="84">
        <v>37</v>
      </c>
      <c r="B54" s="24"/>
      <c r="C54" s="144" t="s">
        <v>111</v>
      </c>
      <c r="D54" s="31" t="s">
        <v>96</v>
      </c>
      <c r="E54" s="106">
        <v>100000</v>
      </c>
      <c r="F54" s="120">
        <v>0</v>
      </c>
      <c r="G54" s="108">
        <f t="shared" si="16"/>
        <v>100000</v>
      </c>
      <c r="H54" s="108">
        <v>100000</v>
      </c>
      <c r="I54" s="33">
        <v>0</v>
      </c>
      <c r="J54" s="130">
        <f t="shared" si="17"/>
        <v>0</v>
      </c>
      <c r="K54" s="109">
        <f t="shared" si="18"/>
        <v>100000</v>
      </c>
      <c r="L54" s="108">
        <v>100000</v>
      </c>
      <c r="M54" s="94">
        <v>0</v>
      </c>
      <c r="N54" s="319">
        <f t="shared" si="19"/>
        <v>0</v>
      </c>
    </row>
    <row r="55" spans="1:14" s="6" customFormat="1" ht="33.75">
      <c r="A55" s="84">
        <v>38</v>
      </c>
      <c r="B55" s="24"/>
      <c r="C55" s="144" t="s">
        <v>124</v>
      </c>
      <c r="D55" s="31"/>
      <c r="E55" s="106"/>
      <c r="F55" s="120"/>
      <c r="G55" s="108">
        <f t="shared" si="16"/>
        <v>100000</v>
      </c>
      <c r="H55" s="108">
        <v>100000</v>
      </c>
      <c r="I55" s="33">
        <v>0</v>
      </c>
      <c r="J55" s="130">
        <f t="shared" si="17"/>
        <v>60000</v>
      </c>
      <c r="K55" s="109">
        <f t="shared" si="18"/>
        <v>160000</v>
      </c>
      <c r="L55" s="108">
        <v>160000</v>
      </c>
      <c r="M55" s="94">
        <v>0</v>
      </c>
      <c r="N55" s="319"/>
    </row>
    <row r="56" spans="1:14" s="6" customFormat="1" ht="22.5">
      <c r="A56" s="84">
        <v>39</v>
      </c>
      <c r="B56" s="24"/>
      <c r="C56" s="144" t="s">
        <v>134</v>
      </c>
      <c r="D56" s="31"/>
      <c r="E56" s="106"/>
      <c r="F56" s="120"/>
      <c r="G56" s="108">
        <f t="shared" si="16"/>
        <v>40000</v>
      </c>
      <c r="H56" s="108">
        <v>40000</v>
      </c>
      <c r="I56" s="33">
        <v>0</v>
      </c>
      <c r="J56" s="130">
        <f t="shared" si="17"/>
        <v>0</v>
      </c>
      <c r="K56" s="109">
        <f t="shared" si="18"/>
        <v>40000</v>
      </c>
      <c r="L56" s="108">
        <v>40000</v>
      </c>
      <c r="M56" s="94">
        <v>0</v>
      </c>
      <c r="N56" s="319"/>
    </row>
    <row r="57" spans="1:14" s="6" customFormat="1" ht="22.5">
      <c r="A57" s="84">
        <v>40</v>
      </c>
      <c r="B57" s="24"/>
      <c r="C57" s="144" t="s">
        <v>164</v>
      </c>
      <c r="D57" s="31"/>
      <c r="E57" s="106"/>
      <c r="F57" s="120"/>
      <c r="G57" s="108">
        <f>H57+I57</f>
        <v>0</v>
      </c>
      <c r="H57" s="108">
        <v>0</v>
      </c>
      <c r="I57" s="33">
        <v>0</v>
      </c>
      <c r="J57" s="130">
        <f>K57-G57</f>
        <v>39000</v>
      </c>
      <c r="K57" s="109">
        <f>L57+M57</f>
        <v>39000</v>
      </c>
      <c r="L57" s="108">
        <v>39000</v>
      </c>
      <c r="M57" s="94">
        <v>0</v>
      </c>
      <c r="N57" s="319"/>
    </row>
    <row r="58" spans="1:14" s="6" customFormat="1" ht="23.25" thickBot="1">
      <c r="A58" s="84">
        <v>41</v>
      </c>
      <c r="B58" s="24"/>
      <c r="C58" s="144" t="s">
        <v>91</v>
      </c>
      <c r="D58" s="31" t="s">
        <v>96</v>
      </c>
      <c r="E58" s="106">
        <v>200000</v>
      </c>
      <c r="F58" s="120">
        <v>0</v>
      </c>
      <c r="G58" s="108">
        <f t="shared" si="16"/>
        <v>50000</v>
      </c>
      <c r="H58" s="108">
        <v>50000</v>
      </c>
      <c r="I58" s="190">
        <v>0</v>
      </c>
      <c r="J58" s="130">
        <f t="shared" si="17"/>
        <v>0</v>
      </c>
      <c r="K58" s="109">
        <f t="shared" si="18"/>
        <v>50000</v>
      </c>
      <c r="L58" s="108">
        <v>50000</v>
      </c>
      <c r="M58" s="94">
        <v>0</v>
      </c>
      <c r="N58" s="319">
        <f>E58-F58-K58</f>
        <v>150000</v>
      </c>
    </row>
    <row r="59" spans="1:14" s="60" customFormat="1" ht="27.75" customHeight="1" thickBot="1">
      <c r="A59" s="81"/>
      <c r="B59" s="57" t="s">
        <v>66</v>
      </c>
      <c r="C59" s="58" t="s">
        <v>6</v>
      </c>
      <c r="D59" s="59"/>
      <c r="E59" s="96">
        <f aca="true" t="shared" si="20" ref="E59:N59">SUBTOTAL(9,E61)</f>
        <v>2551464</v>
      </c>
      <c r="F59" s="96">
        <f t="shared" si="20"/>
        <v>151464</v>
      </c>
      <c r="G59" s="96">
        <f t="shared" si="20"/>
        <v>1000000</v>
      </c>
      <c r="H59" s="96">
        <f t="shared" si="20"/>
        <v>1000000</v>
      </c>
      <c r="I59" s="96">
        <f t="shared" si="20"/>
        <v>0</v>
      </c>
      <c r="J59" s="96">
        <f t="shared" si="20"/>
        <v>0</v>
      </c>
      <c r="K59" s="95">
        <f t="shared" si="20"/>
        <v>1000000</v>
      </c>
      <c r="L59" s="96">
        <f t="shared" si="20"/>
        <v>1000000</v>
      </c>
      <c r="M59" s="102">
        <f t="shared" si="20"/>
        <v>0</v>
      </c>
      <c r="N59" s="320">
        <f t="shared" si="20"/>
        <v>1400000</v>
      </c>
    </row>
    <row r="60" spans="1:14" s="47" customFormat="1" ht="29.25" customHeight="1">
      <c r="A60" s="82"/>
      <c r="B60" s="44" t="s">
        <v>25</v>
      </c>
      <c r="C60" s="45" t="s">
        <v>26</v>
      </c>
      <c r="D60" s="46"/>
      <c r="E60" s="110">
        <f aca="true" t="shared" si="21" ref="E60:N60">SUBTOTAL(9,E61)</f>
        <v>2551464</v>
      </c>
      <c r="F60" s="110">
        <f t="shared" si="21"/>
        <v>151464</v>
      </c>
      <c r="G60" s="103">
        <f t="shared" si="21"/>
        <v>1000000</v>
      </c>
      <c r="H60" s="103">
        <f t="shared" si="21"/>
        <v>1000000</v>
      </c>
      <c r="I60" s="103">
        <f t="shared" si="21"/>
        <v>0</v>
      </c>
      <c r="J60" s="103">
        <f t="shared" si="21"/>
        <v>0</v>
      </c>
      <c r="K60" s="104">
        <f t="shared" si="21"/>
        <v>1000000</v>
      </c>
      <c r="L60" s="103">
        <f t="shared" si="21"/>
        <v>1000000</v>
      </c>
      <c r="M60" s="105">
        <f t="shared" si="21"/>
        <v>0</v>
      </c>
      <c r="N60" s="321">
        <f t="shared" si="21"/>
        <v>1400000</v>
      </c>
    </row>
    <row r="61" spans="1:14" s="7" customFormat="1" ht="34.5" thickBot="1">
      <c r="A61" s="216">
        <v>42</v>
      </c>
      <c r="B61" s="22"/>
      <c r="C61" s="203" t="s">
        <v>46</v>
      </c>
      <c r="D61" s="204" t="s">
        <v>97</v>
      </c>
      <c r="E61" s="207">
        <v>2551464</v>
      </c>
      <c r="F61" s="217">
        <v>151464</v>
      </c>
      <c r="G61" s="207">
        <f>H61+I61</f>
        <v>1000000</v>
      </c>
      <c r="H61" s="207">
        <v>1000000</v>
      </c>
      <c r="I61" s="148">
        <v>0</v>
      </c>
      <c r="J61" s="198">
        <f>K61-G61</f>
        <v>0</v>
      </c>
      <c r="K61" s="209">
        <f>L61+M61</f>
        <v>1000000</v>
      </c>
      <c r="L61" s="207">
        <v>1000000</v>
      </c>
      <c r="M61" s="252">
        <v>0</v>
      </c>
      <c r="N61" s="322">
        <f>E61-(F61+G61)</f>
        <v>1400000</v>
      </c>
    </row>
    <row r="62" spans="1:14" s="6" customFormat="1" ht="13.5" thickBot="1">
      <c r="A62" s="150"/>
      <c r="B62" s="239" t="s">
        <v>35</v>
      </c>
      <c r="C62" s="240" t="s">
        <v>36</v>
      </c>
      <c r="D62" s="57"/>
      <c r="E62" s="260"/>
      <c r="F62" s="261"/>
      <c r="G62" s="260">
        <f aca="true" t="shared" si="22" ref="G62:M62">SUBTOTAL(9,G64)</f>
        <v>8000</v>
      </c>
      <c r="H62" s="260">
        <f t="shared" si="22"/>
        <v>8000</v>
      </c>
      <c r="I62" s="262">
        <f t="shared" si="22"/>
        <v>0</v>
      </c>
      <c r="J62" s="96">
        <f t="shared" si="22"/>
        <v>2000</v>
      </c>
      <c r="K62" s="263">
        <f t="shared" si="22"/>
        <v>10000</v>
      </c>
      <c r="L62" s="260">
        <f t="shared" si="22"/>
        <v>10000</v>
      </c>
      <c r="M62" s="264">
        <f t="shared" si="22"/>
        <v>0</v>
      </c>
      <c r="N62" s="259"/>
    </row>
    <row r="63" spans="1:14" s="273" customFormat="1" ht="12.75">
      <c r="A63" s="265"/>
      <c r="B63" s="266" t="s">
        <v>37</v>
      </c>
      <c r="C63" s="274" t="s">
        <v>144</v>
      </c>
      <c r="D63" s="267"/>
      <c r="E63" s="268"/>
      <c r="F63" s="139"/>
      <c r="G63" s="268">
        <f aca="true" t="shared" si="23" ref="G63:M63">SUBTOTAL(9,G64)</f>
        <v>8000</v>
      </c>
      <c r="H63" s="268">
        <f t="shared" si="23"/>
        <v>8000</v>
      </c>
      <c r="I63" s="269">
        <f t="shared" si="23"/>
        <v>0</v>
      </c>
      <c r="J63" s="103">
        <f t="shared" si="23"/>
        <v>2000</v>
      </c>
      <c r="K63" s="270">
        <f t="shared" si="23"/>
        <v>10000</v>
      </c>
      <c r="L63" s="268">
        <f t="shared" si="23"/>
        <v>10000</v>
      </c>
      <c r="M63" s="271">
        <f t="shared" si="23"/>
        <v>0</v>
      </c>
      <c r="N63" s="272"/>
    </row>
    <row r="64" spans="1:14" s="275" customFormat="1" ht="23.25" thickBot="1">
      <c r="A64" s="216">
        <v>43</v>
      </c>
      <c r="B64" s="309"/>
      <c r="C64" s="203" t="s">
        <v>145</v>
      </c>
      <c r="D64" s="204"/>
      <c r="E64" s="207"/>
      <c r="F64" s="217"/>
      <c r="G64" s="207">
        <f>H64+I64</f>
        <v>8000</v>
      </c>
      <c r="H64" s="207">
        <v>8000</v>
      </c>
      <c r="I64" s="148">
        <v>0</v>
      </c>
      <c r="J64" s="198">
        <f>K64-G64</f>
        <v>2000</v>
      </c>
      <c r="K64" s="209">
        <f>L64+M64</f>
        <v>10000</v>
      </c>
      <c r="L64" s="207">
        <v>10000</v>
      </c>
      <c r="M64" s="252">
        <v>0</v>
      </c>
      <c r="N64" s="236"/>
    </row>
    <row r="65" spans="1:14" s="7" customFormat="1" ht="26.25" thickBot="1">
      <c r="A65" s="238"/>
      <c r="B65" s="239" t="s">
        <v>135</v>
      </c>
      <c r="C65" s="240" t="s">
        <v>139</v>
      </c>
      <c r="D65" s="241"/>
      <c r="E65" s="242"/>
      <c r="F65" s="243"/>
      <c r="G65" s="242">
        <f aca="true" t="shared" si="24" ref="G65:M65">SUBTOTAL(9,G67)</f>
        <v>130000</v>
      </c>
      <c r="H65" s="242">
        <f t="shared" si="24"/>
        <v>130000</v>
      </c>
      <c r="I65" s="244">
        <f t="shared" si="24"/>
        <v>0</v>
      </c>
      <c r="J65" s="245">
        <f t="shared" si="24"/>
        <v>0</v>
      </c>
      <c r="K65" s="246">
        <f t="shared" si="24"/>
        <v>130000</v>
      </c>
      <c r="L65" s="242">
        <f t="shared" si="24"/>
        <v>130000</v>
      </c>
      <c r="M65" s="247">
        <f t="shared" si="24"/>
        <v>0</v>
      </c>
      <c r="N65" s="236"/>
    </row>
    <row r="66" spans="1:14" s="7" customFormat="1" ht="12.75">
      <c r="A66" s="182"/>
      <c r="B66" s="237" t="s">
        <v>136</v>
      </c>
      <c r="C66" s="248" t="s">
        <v>137</v>
      </c>
      <c r="D66" s="233"/>
      <c r="E66" s="234"/>
      <c r="F66" s="235"/>
      <c r="G66" s="234">
        <f aca="true" t="shared" si="25" ref="G66:M66">SUBTOTAL(9,G67)</f>
        <v>130000</v>
      </c>
      <c r="H66" s="234">
        <f t="shared" si="25"/>
        <v>130000</v>
      </c>
      <c r="I66" s="234">
        <f t="shared" si="25"/>
        <v>0</v>
      </c>
      <c r="J66" s="234">
        <f t="shared" si="25"/>
        <v>0</v>
      </c>
      <c r="K66" s="256">
        <f t="shared" si="25"/>
        <v>130000</v>
      </c>
      <c r="L66" s="234">
        <f t="shared" si="25"/>
        <v>130000</v>
      </c>
      <c r="M66" s="333">
        <f t="shared" si="25"/>
        <v>0</v>
      </c>
      <c r="N66" s="236"/>
    </row>
    <row r="67" spans="1:14" s="7" customFormat="1" ht="34.5" thickBot="1">
      <c r="A67" s="188">
        <v>44</v>
      </c>
      <c r="B67" s="189"/>
      <c r="C67" s="225" t="s">
        <v>146</v>
      </c>
      <c r="D67" s="226"/>
      <c r="E67" s="229"/>
      <c r="F67" s="249"/>
      <c r="G67" s="229">
        <f>H67+I67</f>
        <v>130000</v>
      </c>
      <c r="H67" s="229">
        <v>130000</v>
      </c>
      <c r="I67" s="50">
        <v>0</v>
      </c>
      <c r="J67" s="250">
        <f>K67-G67</f>
        <v>0</v>
      </c>
      <c r="K67" s="231">
        <f>L67+M67</f>
        <v>130000</v>
      </c>
      <c r="L67" s="229">
        <v>130000</v>
      </c>
      <c r="M67" s="214">
        <v>0</v>
      </c>
      <c r="N67" s="236"/>
    </row>
    <row r="68" spans="1:14" s="66" customFormat="1" ht="27.75" customHeight="1" thickBot="1">
      <c r="A68" s="83"/>
      <c r="B68" s="57" t="s">
        <v>67</v>
      </c>
      <c r="C68" s="58" t="s">
        <v>3</v>
      </c>
      <c r="D68" s="59"/>
      <c r="E68" s="96">
        <f aca="true" t="shared" si="26" ref="E68:N68">SUBTOTAL(9,E70:E78)</f>
        <v>5635830</v>
      </c>
      <c r="F68" s="96">
        <f t="shared" si="26"/>
        <v>288900</v>
      </c>
      <c r="G68" s="96">
        <f t="shared" si="26"/>
        <v>922000</v>
      </c>
      <c r="H68" s="96">
        <f t="shared" si="26"/>
        <v>922000</v>
      </c>
      <c r="I68" s="96">
        <f t="shared" si="26"/>
        <v>0</v>
      </c>
      <c r="J68" s="96">
        <f t="shared" si="26"/>
        <v>520000</v>
      </c>
      <c r="K68" s="95">
        <f t="shared" si="26"/>
        <v>1442000</v>
      </c>
      <c r="L68" s="96">
        <f t="shared" si="26"/>
        <v>1440000</v>
      </c>
      <c r="M68" s="102">
        <f t="shared" si="26"/>
        <v>0</v>
      </c>
      <c r="N68" s="215">
        <f t="shared" si="26"/>
        <v>4431930</v>
      </c>
    </row>
    <row r="69" spans="1:14" s="47" customFormat="1" ht="29.25" customHeight="1">
      <c r="A69" s="82"/>
      <c r="B69" s="44" t="s">
        <v>27</v>
      </c>
      <c r="C69" s="45" t="s">
        <v>28</v>
      </c>
      <c r="D69" s="46"/>
      <c r="E69" s="110">
        <f>SUBTOTAL(9,E70:E73)</f>
        <v>5586080</v>
      </c>
      <c r="F69" s="110">
        <f>SUBTOTAL(9,F70:F73)</f>
        <v>288900</v>
      </c>
      <c r="G69" s="103">
        <f aca="true" t="shared" si="27" ref="G69:M69">SUBTOTAL(9,G70:G76)</f>
        <v>872250</v>
      </c>
      <c r="H69" s="103">
        <f t="shared" si="27"/>
        <v>872250</v>
      </c>
      <c r="I69" s="103">
        <f t="shared" si="27"/>
        <v>0</v>
      </c>
      <c r="J69" s="103">
        <f t="shared" si="27"/>
        <v>520000</v>
      </c>
      <c r="K69" s="104">
        <f t="shared" si="27"/>
        <v>1392250</v>
      </c>
      <c r="L69" s="103">
        <f t="shared" si="27"/>
        <v>1390250</v>
      </c>
      <c r="M69" s="105">
        <f t="shared" si="27"/>
        <v>0</v>
      </c>
      <c r="N69" s="323">
        <f>SUBTOTAL(9,N70:N73)</f>
        <v>4431930</v>
      </c>
    </row>
    <row r="70" spans="1:14" s="69" customFormat="1" ht="90">
      <c r="A70" s="84">
        <v>45</v>
      </c>
      <c r="B70" s="20"/>
      <c r="C70" s="30" t="s">
        <v>128</v>
      </c>
      <c r="D70" s="31" t="s">
        <v>100</v>
      </c>
      <c r="E70" s="106">
        <v>4726080</v>
      </c>
      <c r="F70" s="120">
        <v>88900</v>
      </c>
      <c r="G70" s="108">
        <f aca="true" t="shared" si="28" ref="G70:G76">H70+I70</f>
        <v>15250</v>
      </c>
      <c r="H70" s="108">
        <v>15250</v>
      </c>
      <c r="I70" s="33">
        <v>0</v>
      </c>
      <c r="J70" s="115">
        <f aca="true" t="shared" si="29" ref="J70:J76">K70-G70</f>
        <v>0</v>
      </c>
      <c r="K70" s="109">
        <f aca="true" t="shared" si="30" ref="K70:K75">L70+M70</f>
        <v>15250</v>
      </c>
      <c r="L70" s="108">
        <v>15250</v>
      </c>
      <c r="M70" s="94">
        <v>0</v>
      </c>
      <c r="N70" s="324">
        <f>E70-F70-K70</f>
        <v>4621930</v>
      </c>
    </row>
    <row r="71" spans="1:14" s="6" customFormat="1" ht="22.5">
      <c r="A71" s="84">
        <v>46</v>
      </c>
      <c r="B71" s="20"/>
      <c r="C71" s="30" t="s">
        <v>93</v>
      </c>
      <c r="D71" s="31" t="s">
        <v>96</v>
      </c>
      <c r="E71" s="106">
        <v>500000</v>
      </c>
      <c r="F71" s="136">
        <v>0</v>
      </c>
      <c r="G71" s="108">
        <f t="shared" si="28"/>
        <v>500000</v>
      </c>
      <c r="H71" s="108">
        <v>500000</v>
      </c>
      <c r="I71" s="33">
        <v>0</v>
      </c>
      <c r="J71" s="115">
        <f t="shared" si="29"/>
        <v>0</v>
      </c>
      <c r="K71" s="109">
        <f t="shared" si="30"/>
        <v>500000</v>
      </c>
      <c r="L71" s="108">
        <v>500000</v>
      </c>
      <c r="M71" s="94">
        <v>0</v>
      </c>
      <c r="N71" s="324">
        <f>E71-F71-K71</f>
        <v>0</v>
      </c>
    </row>
    <row r="72" spans="1:14" s="6" customFormat="1" ht="56.25">
      <c r="A72" s="276">
        <v>47</v>
      </c>
      <c r="B72" s="277"/>
      <c r="C72" s="278" t="s">
        <v>49</v>
      </c>
      <c r="D72" s="279" t="s">
        <v>101</v>
      </c>
      <c r="E72" s="280">
        <v>230000</v>
      </c>
      <c r="F72" s="136">
        <v>100000</v>
      </c>
      <c r="G72" s="281">
        <f t="shared" si="28"/>
        <v>190000</v>
      </c>
      <c r="H72" s="281">
        <v>190000</v>
      </c>
      <c r="I72" s="282">
        <v>0</v>
      </c>
      <c r="J72" s="283">
        <f t="shared" si="29"/>
        <v>0</v>
      </c>
      <c r="K72" s="284">
        <f t="shared" si="30"/>
        <v>190000</v>
      </c>
      <c r="L72" s="281">
        <v>190000</v>
      </c>
      <c r="M72" s="334">
        <v>0</v>
      </c>
      <c r="N72" s="324">
        <f>E72-F72-K72</f>
        <v>-60000</v>
      </c>
    </row>
    <row r="73" spans="1:14" s="69" customFormat="1" ht="22.5">
      <c r="A73" s="84">
        <v>48</v>
      </c>
      <c r="B73" s="20"/>
      <c r="C73" s="30" t="s">
        <v>50</v>
      </c>
      <c r="D73" s="31" t="s">
        <v>44</v>
      </c>
      <c r="E73" s="106">
        <v>130000</v>
      </c>
      <c r="F73" s="138">
        <v>100000</v>
      </c>
      <c r="G73" s="108">
        <f t="shared" si="28"/>
        <v>160000</v>
      </c>
      <c r="H73" s="108">
        <v>160000</v>
      </c>
      <c r="I73" s="33">
        <v>0</v>
      </c>
      <c r="J73" s="120">
        <f t="shared" si="29"/>
        <v>0</v>
      </c>
      <c r="K73" s="109">
        <f t="shared" si="30"/>
        <v>160000</v>
      </c>
      <c r="L73" s="108">
        <v>160000</v>
      </c>
      <c r="M73" s="94">
        <v>0</v>
      </c>
      <c r="N73" s="324">
        <f>E73-F73-K73</f>
        <v>-130000</v>
      </c>
    </row>
    <row r="74" spans="1:14" s="69" customFormat="1" ht="22.5">
      <c r="A74" s="84">
        <v>49</v>
      </c>
      <c r="B74" s="20"/>
      <c r="C74" s="30" t="s">
        <v>157</v>
      </c>
      <c r="D74" s="31"/>
      <c r="E74" s="106"/>
      <c r="F74" s="138"/>
      <c r="G74" s="108">
        <f>H74+I74</f>
        <v>0</v>
      </c>
      <c r="H74" s="108">
        <v>0</v>
      </c>
      <c r="I74" s="33">
        <v>0</v>
      </c>
      <c r="J74" s="120">
        <f>K74-G74</f>
        <v>500000</v>
      </c>
      <c r="K74" s="109">
        <f t="shared" si="30"/>
        <v>500000</v>
      </c>
      <c r="L74" s="108">
        <v>500000</v>
      </c>
      <c r="M74" s="94">
        <v>0</v>
      </c>
      <c r="N74" s="325"/>
    </row>
    <row r="75" spans="1:14" s="69" customFormat="1" ht="33.75">
      <c r="A75" s="84">
        <v>50</v>
      </c>
      <c r="B75" s="20"/>
      <c r="C75" s="30" t="s">
        <v>165</v>
      </c>
      <c r="D75" s="31"/>
      <c r="E75" s="106"/>
      <c r="F75" s="138"/>
      <c r="G75" s="108">
        <f>H75+I75</f>
        <v>0</v>
      </c>
      <c r="H75" s="108">
        <v>0</v>
      </c>
      <c r="I75" s="33">
        <v>0</v>
      </c>
      <c r="J75" s="120">
        <f>K75-G75</f>
        <v>18000</v>
      </c>
      <c r="K75" s="109">
        <f t="shared" si="30"/>
        <v>18000</v>
      </c>
      <c r="L75" s="108">
        <v>18000</v>
      </c>
      <c r="M75" s="94">
        <v>0</v>
      </c>
      <c r="N75" s="325"/>
    </row>
    <row r="76" spans="1:14" s="69" customFormat="1" ht="23.25" thickBot="1">
      <c r="A76" s="84">
        <v>51</v>
      </c>
      <c r="B76" s="20"/>
      <c r="C76" s="30" t="s">
        <v>151</v>
      </c>
      <c r="D76" s="31"/>
      <c r="E76" s="106"/>
      <c r="F76" s="138"/>
      <c r="G76" s="108">
        <f t="shared" si="28"/>
        <v>7000</v>
      </c>
      <c r="H76" s="108">
        <v>7000</v>
      </c>
      <c r="I76" s="33">
        <v>0</v>
      </c>
      <c r="J76" s="120">
        <f t="shared" si="29"/>
        <v>2000</v>
      </c>
      <c r="K76" s="109">
        <v>9000</v>
      </c>
      <c r="L76" s="108">
        <v>7000</v>
      </c>
      <c r="M76" s="94">
        <v>0</v>
      </c>
      <c r="N76" s="325"/>
    </row>
    <row r="77" spans="1:14" s="47" customFormat="1" ht="29.25" customHeight="1">
      <c r="A77" s="220"/>
      <c r="B77" s="53" t="s">
        <v>39</v>
      </c>
      <c r="C77" s="54" t="s">
        <v>40</v>
      </c>
      <c r="D77" s="55"/>
      <c r="E77" s="221">
        <f aca="true" t="shared" si="31" ref="E77:N77">SUBTOTAL(9,E78)</f>
        <v>49750</v>
      </c>
      <c r="F77" s="221">
        <f t="shared" si="31"/>
        <v>0</v>
      </c>
      <c r="G77" s="125">
        <f t="shared" si="31"/>
        <v>49750</v>
      </c>
      <c r="H77" s="125">
        <f t="shared" si="31"/>
        <v>49750</v>
      </c>
      <c r="I77" s="125">
        <f t="shared" si="31"/>
        <v>0</v>
      </c>
      <c r="J77" s="125">
        <f t="shared" si="31"/>
        <v>0</v>
      </c>
      <c r="K77" s="126">
        <f t="shared" si="31"/>
        <v>49750</v>
      </c>
      <c r="L77" s="125">
        <f t="shared" si="31"/>
        <v>49750</v>
      </c>
      <c r="M77" s="181">
        <f t="shared" si="31"/>
        <v>0</v>
      </c>
      <c r="N77" s="326">
        <f t="shared" si="31"/>
        <v>0</v>
      </c>
    </row>
    <row r="78" spans="1:14" s="69" customFormat="1" ht="34.5" thickBot="1">
      <c r="A78" s="182">
        <v>52</v>
      </c>
      <c r="B78" s="21"/>
      <c r="C78" s="30" t="s">
        <v>51</v>
      </c>
      <c r="D78" s="31" t="s">
        <v>96</v>
      </c>
      <c r="E78" s="107">
        <v>49750</v>
      </c>
      <c r="F78" s="108">
        <v>0</v>
      </c>
      <c r="G78" s="108">
        <f>H78+I78</f>
        <v>49750</v>
      </c>
      <c r="H78" s="32">
        <v>49750</v>
      </c>
      <c r="I78" s="117">
        <v>0</v>
      </c>
      <c r="J78" s="118">
        <f>K78-G78</f>
        <v>0</v>
      </c>
      <c r="K78" s="109">
        <f>L78+M78</f>
        <v>49750</v>
      </c>
      <c r="L78" s="108">
        <v>49750</v>
      </c>
      <c r="M78" s="94">
        <v>0</v>
      </c>
      <c r="N78" s="324">
        <f>E78-F78-K78</f>
        <v>0</v>
      </c>
    </row>
    <row r="79" spans="1:14" s="16" customFormat="1" ht="33" customHeight="1" thickBot="1">
      <c r="A79" s="83"/>
      <c r="B79" s="57" t="s">
        <v>68</v>
      </c>
      <c r="C79" s="58" t="s">
        <v>4</v>
      </c>
      <c r="D79" s="59"/>
      <c r="E79" s="96">
        <f aca="true" t="shared" si="32" ref="E79:N79">SUBTOTAL(9,E81:E83)</f>
        <v>230000</v>
      </c>
      <c r="F79" s="96">
        <f t="shared" si="32"/>
        <v>0</v>
      </c>
      <c r="G79" s="96">
        <f t="shared" si="32"/>
        <v>230000</v>
      </c>
      <c r="H79" s="96">
        <f t="shared" si="32"/>
        <v>230000</v>
      </c>
      <c r="I79" s="96">
        <f t="shared" si="32"/>
        <v>0</v>
      </c>
      <c r="J79" s="96">
        <f t="shared" si="32"/>
        <v>0</v>
      </c>
      <c r="K79" s="95">
        <f t="shared" si="32"/>
        <v>230000</v>
      </c>
      <c r="L79" s="96">
        <f t="shared" si="32"/>
        <v>230000</v>
      </c>
      <c r="M79" s="102">
        <f t="shared" si="32"/>
        <v>0</v>
      </c>
      <c r="N79" s="311">
        <f t="shared" si="32"/>
        <v>0</v>
      </c>
    </row>
    <row r="80" spans="1:14" s="47" customFormat="1" ht="29.25" customHeight="1">
      <c r="A80" s="82"/>
      <c r="B80" s="44" t="s">
        <v>31</v>
      </c>
      <c r="C80" s="45" t="s">
        <v>32</v>
      </c>
      <c r="D80" s="46"/>
      <c r="E80" s="103">
        <f aca="true" t="shared" si="33" ref="E80:N80">SUBTOTAL(9,E81:E83)</f>
        <v>230000</v>
      </c>
      <c r="F80" s="103">
        <f t="shared" si="33"/>
        <v>0</v>
      </c>
      <c r="G80" s="103">
        <f t="shared" si="33"/>
        <v>230000</v>
      </c>
      <c r="H80" s="103">
        <f t="shared" si="33"/>
        <v>230000</v>
      </c>
      <c r="I80" s="103">
        <f t="shared" si="33"/>
        <v>0</v>
      </c>
      <c r="J80" s="103">
        <f t="shared" si="33"/>
        <v>0</v>
      </c>
      <c r="K80" s="104">
        <f t="shared" si="33"/>
        <v>230000</v>
      </c>
      <c r="L80" s="103">
        <f t="shared" si="33"/>
        <v>230000</v>
      </c>
      <c r="M80" s="105">
        <f t="shared" si="33"/>
        <v>0</v>
      </c>
      <c r="N80" s="318">
        <f t="shared" si="33"/>
        <v>0</v>
      </c>
    </row>
    <row r="81" spans="1:14" s="62" customFormat="1" ht="22.5">
      <c r="A81" s="84">
        <v>53</v>
      </c>
      <c r="B81" s="20"/>
      <c r="C81" s="30" t="s">
        <v>95</v>
      </c>
      <c r="D81" s="31" t="s">
        <v>96</v>
      </c>
      <c r="E81" s="120">
        <v>80000</v>
      </c>
      <c r="F81" s="121">
        <v>0</v>
      </c>
      <c r="G81" s="108">
        <f>H81+I81</f>
        <v>80000</v>
      </c>
      <c r="H81" s="108">
        <v>80000</v>
      </c>
      <c r="I81" s="33">
        <v>0</v>
      </c>
      <c r="J81" s="122">
        <f>K81-G81</f>
        <v>0</v>
      </c>
      <c r="K81" s="109">
        <f>L81+M81</f>
        <v>80000</v>
      </c>
      <c r="L81" s="108">
        <v>80000</v>
      </c>
      <c r="M81" s="94">
        <v>0</v>
      </c>
      <c r="N81" s="324">
        <f>E81-(F81+G81)</f>
        <v>0</v>
      </c>
    </row>
    <row r="82" spans="1:14" s="62" customFormat="1" ht="22.5">
      <c r="A82" s="182">
        <v>54</v>
      </c>
      <c r="B82" s="21"/>
      <c r="C82" s="30" t="s">
        <v>94</v>
      </c>
      <c r="D82" s="31" t="s">
        <v>96</v>
      </c>
      <c r="E82" s="120">
        <v>50000</v>
      </c>
      <c r="F82" s="123">
        <v>0</v>
      </c>
      <c r="G82" s="108">
        <f>H82+I82</f>
        <v>50000</v>
      </c>
      <c r="H82" s="108">
        <v>50000</v>
      </c>
      <c r="I82" s="148">
        <v>0</v>
      </c>
      <c r="J82" s="122">
        <f>K82-G82</f>
        <v>0</v>
      </c>
      <c r="K82" s="109">
        <f>L82+M82</f>
        <v>50000</v>
      </c>
      <c r="L82" s="108">
        <v>50000</v>
      </c>
      <c r="M82" s="94"/>
      <c r="N82" s="324">
        <f>E82-(F82+G82)</f>
        <v>0</v>
      </c>
    </row>
    <row r="83" spans="1:14" s="62" customFormat="1" ht="23.25" thickBot="1">
      <c r="A83" s="188">
        <v>55</v>
      </c>
      <c r="B83" s="189"/>
      <c r="C83" s="30" t="s">
        <v>52</v>
      </c>
      <c r="D83" s="31" t="s">
        <v>96</v>
      </c>
      <c r="E83" s="120">
        <v>100000</v>
      </c>
      <c r="F83" s="123">
        <v>0</v>
      </c>
      <c r="G83" s="108">
        <f>H83+I83</f>
        <v>100000</v>
      </c>
      <c r="H83" s="108">
        <v>100000</v>
      </c>
      <c r="I83" s="50">
        <v>0</v>
      </c>
      <c r="J83" s="124">
        <f>K83-G83</f>
        <v>0</v>
      </c>
      <c r="K83" s="109">
        <f>L83+M83</f>
        <v>100000</v>
      </c>
      <c r="L83" s="108">
        <v>100000</v>
      </c>
      <c r="M83" s="94">
        <v>0</v>
      </c>
      <c r="N83" s="324">
        <f>E83-(F83+G83)</f>
        <v>0</v>
      </c>
    </row>
    <row r="84" spans="1:14" s="16" customFormat="1" ht="33" customHeight="1" thickBot="1">
      <c r="A84" s="83"/>
      <c r="B84" s="57" t="s">
        <v>55</v>
      </c>
      <c r="C84" s="57" t="s">
        <v>58</v>
      </c>
      <c r="D84" s="59"/>
      <c r="E84" s="96">
        <f aca="true" t="shared" si="34" ref="E84:N84">SUBTOTAL(9,E86:E88)</f>
        <v>225000</v>
      </c>
      <c r="F84" s="96">
        <f t="shared" si="34"/>
        <v>75000</v>
      </c>
      <c r="G84" s="96">
        <f t="shared" si="34"/>
        <v>469000</v>
      </c>
      <c r="H84" s="96">
        <f t="shared" si="34"/>
        <v>469000</v>
      </c>
      <c r="I84" s="96">
        <f t="shared" si="34"/>
        <v>0</v>
      </c>
      <c r="J84" s="96">
        <f t="shared" si="34"/>
        <v>9000</v>
      </c>
      <c r="K84" s="95">
        <f t="shared" si="34"/>
        <v>478000</v>
      </c>
      <c r="L84" s="96">
        <f t="shared" si="34"/>
        <v>478000</v>
      </c>
      <c r="M84" s="102">
        <f t="shared" si="34"/>
        <v>0</v>
      </c>
      <c r="N84" s="311">
        <f t="shared" si="34"/>
        <v>-319000</v>
      </c>
    </row>
    <row r="85" spans="1:14" s="47" customFormat="1" ht="67.5" customHeight="1">
      <c r="A85" s="82"/>
      <c r="B85" s="44" t="s">
        <v>56</v>
      </c>
      <c r="C85" s="45" t="s">
        <v>57</v>
      </c>
      <c r="D85" s="46"/>
      <c r="E85" s="103">
        <f aca="true" t="shared" si="35" ref="E85:N85">SUBTOTAL(9,E86:E88)</f>
        <v>225000</v>
      </c>
      <c r="F85" s="103">
        <f t="shared" si="35"/>
        <v>75000</v>
      </c>
      <c r="G85" s="103">
        <f t="shared" si="35"/>
        <v>469000</v>
      </c>
      <c r="H85" s="103">
        <f t="shared" si="35"/>
        <v>469000</v>
      </c>
      <c r="I85" s="103">
        <f t="shared" si="35"/>
        <v>0</v>
      </c>
      <c r="J85" s="103">
        <f t="shared" si="35"/>
        <v>9000</v>
      </c>
      <c r="K85" s="104">
        <f t="shared" si="35"/>
        <v>478000</v>
      </c>
      <c r="L85" s="103">
        <f t="shared" si="35"/>
        <v>478000</v>
      </c>
      <c r="M85" s="105">
        <f t="shared" si="35"/>
        <v>0</v>
      </c>
      <c r="N85" s="318">
        <f t="shared" si="35"/>
        <v>-319000</v>
      </c>
    </row>
    <row r="86" spans="1:14" s="7" customFormat="1" ht="22.5">
      <c r="A86" s="84">
        <v>56</v>
      </c>
      <c r="B86" s="20"/>
      <c r="C86" s="144" t="s">
        <v>92</v>
      </c>
      <c r="D86" s="31" t="s">
        <v>44</v>
      </c>
      <c r="E86" s="108">
        <v>175000</v>
      </c>
      <c r="F86" s="120">
        <v>75000</v>
      </c>
      <c r="G86" s="108">
        <f>H86+I86</f>
        <v>419000</v>
      </c>
      <c r="H86" s="108">
        <v>419000</v>
      </c>
      <c r="I86" s="33">
        <v>0</v>
      </c>
      <c r="J86" s="199">
        <f>K86-G86</f>
        <v>0</v>
      </c>
      <c r="K86" s="109">
        <f>L86+M86</f>
        <v>419000</v>
      </c>
      <c r="L86" s="108">
        <v>419000</v>
      </c>
      <c r="M86" s="94">
        <v>0</v>
      </c>
      <c r="N86" s="324">
        <f>E86-(F86+G86)</f>
        <v>-319000</v>
      </c>
    </row>
    <row r="87" spans="1:14" s="7" customFormat="1" ht="12.75">
      <c r="A87" s="84">
        <v>57</v>
      </c>
      <c r="B87" s="20"/>
      <c r="C87" s="144" t="s">
        <v>158</v>
      </c>
      <c r="D87" s="31"/>
      <c r="E87" s="108"/>
      <c r="F87" s="177"/>
      <c r="G87" s="108">
        <f>H87+I87</f>
        <v>0</v>
      </c>
      <c r="H87" s="108">
        <v>0</v>
      </c>
      <c r="I87" s="33">
        <v>0</v>
      </c>
      <c r="J87" s="115">
        <f>K87-G87</f>
        <v>9000</v>
      </c>
      <c r="K87" s="109">
        <f>L87+M87</f>
        <v>9000</v>
      </c>
      <c r="L87" s="108">
        <v>9000</v>
      </c>
      <c r="M87" s="94">
        <v>0</v>
      </c>
      <c r="N87" s="324"/>
    </row>
    <row r="88" spans="1:14" s="6" customFormat="1" ht="23.25" thickBot="1">
      <c r="A88" s="84">
        <v>58</v>
      </c>
      <c r="B88" s="20"/>
      <c r="C88" s="30" t="s">
        <v>54</v>
      </c>
      <c r="D88" s="31" t="s">
        <v>96</v>
      </c>
      <c r="E88" s="106">
        <v>50000</v>
      </c>
      <c r="F88" s="136">
        <v>0</v>
      </c>
      <c r="G88" s="108">
        <f>H88+I88</f>
        <v>50000</v>
      </c>
      <c r="H88" s="108">
        <v>50000</v>
      </c>
      <c r="I88" s="33">
        <v>0</v>
      </c>
      <c r="J88" s="115">
        <f>K88-G88</f>
        <v>0</v>
      </c>
      <c r="K88" s="109">
        <f>L88+M88</f>
        <v>50000</v>
      </c>
      <c r="L88" s="108">
        <v>50000</v>
      </c>
      <c r="M88" s="94">
        <v>0</v>
      </c>
      <c r="N88" s="324">
        <f>E88-F88-K88</f>
        <v>0</v>
      </c>
    </row>
    <row r="89" spans="1:14" s="15" customFormat="1" ht="28.5" customHeight="1" thickBot="1">
      <c r="A89" s="388" t="s">
        <v>9</v>
      </c>
      <c r="B89" s="389"/>
      <c r="C89" s="390"/>
      <c r="D89" s="141"/>
      <c r="E89" s="142">
        <f>SUBTOTAL(9,E92:E106)</f>
        <v>4046380</v>
      </c>
      <c r="F89" s="142">
        <f>SUBTOTAL(9,F92:F106)</f>
        <v>0</v>
      </c>
      <c r="G89" s="142">
        <f>SUBTOTAL(9,G92:G110)</f>
        <v>4099580</v>
      </c>
      <c r="H89" s="142">
        <f aca="true" t="shared" si="36" ref="H89:M89">SUBTOTAL(9,H92:H110)</f>
        <v>4099580</v>
      </c>
      <c r="I89" s="142">
        <f t="shared" si="36"/>
        <v>0</v>
      </c>
      <c r="J89" s="142">
        <f t="shared" si="36"/>
        <v>0</v>
      </c>
      <c r="K89" s="142">
        <f t="shared" si="36"/>
        <v>4099580</v>
      </c>
      <c r="L89" s="142">
        <f t="shared" si="36"/>
        <v>4099580</v>
      </c>
      <c r="M89" s="180">
        <f t="shared" si="36"/>
        <v>0</v>
      </c>
      <c r="N89" s="327">
        <f>SUBTOTAL(9,N92:N106)</f>
        <v>0</v>
      </c>
    </row>
    <row r="90" spans="1:14" s="60" customFormat="1" ht="27.75" customHeight="1" thickBot="1">
      <c r="A90" s="56"/>
      <c r="B90" s="57" t="s">
        <v>66</v>
      </c>
      <c r="C90" s="58" t="s">
        <v>6</v>
      </c>
      <c r="D90" s="59"/>
      <c r="E90" s="96">
        <f aca="true" t="shared" si="37" ref="E90:N90">SUBTOTAL(9,E92)</f>
        <v>3971000</v>
      </c>
      <c r="F90" s="96">
        <f t="shared" si="37"/>
        <v>0</v>
      </c>
      <c r="G90" s="96">
        <f t="shared" si="37"/>
        <v>3971000</v>
      </c>
      <c r="H90" s="96">
        <f t="shared" si="37"/>
        <v>3971000</v>
      </c>
      <c r="I90" s="96">
        <f t="shared" si="37"/>
        <v>0</v>
      </c>
      <c r="J90" s="96">
        <f t="shared" si="37"/>
        <v>0</v>
      </c>
      <c r="K90" s="95">
        <f t="shared" si="37"/>
        <v>3971000</v>
      </c>
      <c r="L90" s="96">
        <f t="shared" si="37"/>
        <v>3971000</v>
      </c>
      <c r="M90" s="102">
        <f t="shared" si="37"/>
        <v>0</v>
      </c>
      <c r="N90" s="311">
        <f t="shared" si="37"/>
        <v>0</v>
      </c>
    </row>
    <row r="91" spans="1:14" s="47" customFormat="1" ht="29.25" customHeight="1">
      <c r="A91" s="43"/>
      <c r="B91" s="44" t="s">
        <v>33</v>
      </c>
      <c r="C91" s="45" t="s">
        <v>34</v>
      </c>
      <c r="D91" s="46"/>
      <c r="E91" s="103">
        <f aca="true" t="shared" si="38" ref="E91:N91">SUBTOTAL(9,E92)</f>
        <v>3971000</v>
      </c>
      <c r="F91" s="103">
        <f t="shared" si="38"/>
        <v>0</v>
      </c>
      <c r="G91" s="103">
        <f t="shared" si="38"/>
        <v>3971000</v>
      </c>
      <c r="H91" s="103">
        <f t="shared" si="38"/>
        <v>3971000</v>
      </c>
      <c r="I91" s="103">
        <f t="shared" si="38"/>
        <v>0</v>
      </c>
      <c r="J91" s="103">
        <f t="shared" si="38"/>
        <v>0</v>
      </c>
      <c r="K91" s="104">
        <f t="shared" si="38"/>
        <v>3971000</v>
      </c>
      <c r="L91" s="103">
        <f t="shared" si="38"/>
        <v>3971000</v>
      </c>
      <c r="M91" s="105">
        <f t="shared" si="38"/>
        <v>0</v>
      </c>
      <c r="N91" s="318">
        <f t="shared" si="38"/>
        <v>0</v>
      </c>
    </row>
    <row r="92" spans="1:14" s="61" customFormat="1" ht="23.25" customHeight="1" thickBot="1">
      <c r="A92" s="85">
        <v>59</v>
      </c>
      <c r="B92" s="26"/>
      <c r="C92" s="30" t="s">
        <v>112</v>
      </c>
      <c r="D92" s="31" t="s">
        <v>117</v>
      </c>
      <c r="E92" s="106">
        <v>3971000</v>
      </c>
      <c r="F92" s="137"/>
      <c r="G92" s="108">
        <f>H92+I92</f>
        <v>3971000</v>
      </c>
      <c r="H92" s="108">
        <v>3971000</v>
      </c>
      <c r="I92" s="32">
        <v>0</v>
      </c>
      <c r="J92" s="32">
        <f>K92-G92</f>
        <v>0</v>
      </c>
      <c r="K92" s="109">
        <f>SUM(L92:M92)</f>
        <v>3971000</v>
      </c>
      <c r="L92" s="108">
        <v>3971000</v>
      </c>
      <c r="M92" s="214">
        <v>0</v>
      </c>
      <c r="N92" s="213"/>
    </row>
    <row r="93" spans="1:14" s="60" customFormat="1" ht="27.75" customHeight="1" thickBot="1">
      <c r="A93" s="86"/>
      <c r="B93" s="57" t="s">
        <v>35</v>
      </c>
      <c r="C93" s="58" t="s">
        <v>36</v>
      </c>
      <c r="D93" s="59"/>
      <c r="E93" s="96">
        <f aca="true" t="shared" si="39" ref="E93:N93">SUBTOTAL(9,E95:E98)</f>
        <v>56000</v>
      </c>
      <c r="F93" s="96">
        <f t="shared" si="39"/>
        <v>0</v>
      </c>
      <c r="G93" s="96">
        <f t="shared" si="39"/>
        <v>65000</v>
      </c>
      <c r="H93" s="96">
        <f t="shared" si="39"/>
        <v>65000</v>
      </c>
      <c r="I93" s="96">
        <f t="shared" si="39"/>
        <v>0</v>
      </c>
      <c r="J93" s="96">
        <f t="shared" si="39"/>
        <v>0</v>
      </c>
      <c r="K93" s="95">
        <f t="shared" si="39"/>
        <v>65000</v>
      </c>
      <c r="L93" s="96">
        <f t="shared" si="39"/>
        <v>65000</v>
      </c>
      <c r="M93" s="102">
        <f t="shared" si="39"/>
        <v>0</v>
      </c>
      <c r="N93" s="320">
        <f t="shared" si="39"/>
        <v>0</v>
      </c>
    </row>
    <row r="94" spans="1:14" s="47" customFormat="1" ht="29.25" customHeight="1">
      <c r="A94" s="87"/>
      <c r="B94" s="44" t="s">
        <v>59</v>
      </c>
      <c r="C94" s="45" t="s">
        <v>60</v>
      </c>
      <c r="D94" s="46"/>
      <c r="E94" s="103">
        <f aca="true" t="shared" si="40" ref="E94:N94">SUBTOTAL(9,E95)</f>
        <v>6000</v>
      </c>
      <c r="F94" s="103">
        <f t="shared" si="40"/>
        <v>0</v>
      </c>
      <c r="G94" s="103">
        <f t="shared" si="40"/>
        <v>6000</v>
      </c>
      <c r="H94" s="103">
        <f t="shared" si="40"/>
        <v>6000</v>
      </c>
      <c r="I94" s="103">
        <f t="shared" si="40"/>
        <v>0</v>
      </c>
      <c r="J94" s="103">
        <f t="shared" si="40"/>
        <v>0</v>
      </c>
      <c r="K94" s="104">
        <f t="shared" si="40"/>
        <v>6000</v>
      </c>
      <c r="L94" s="103">
        <f t="shared" si="40"/>
        <v>6000</v>
      </c>
      <c r="M94" s="105">
        <f t="shared" si="40"/>
        <v>0</v>
      </c>
      <c r="N94" s="318">
        <f t="shared" si="40"/>
        <v>0</v>
      </c>
    </row>
    <row r="95" spans="1:14" s="62" customFormat="1" ht="23.25" thickBot="1">
      <c r="A95" s="93">
        <v>60</v>
      </c>
      <c r="B95" s="210"/>
      <c r="C95" s="30" t="s">
        <v>113</v>
      </c>
      <c r="D95" s="31" t="s">
        <v>117</v>
      </c>
      <c r="E95" s="106">
        <v>6000</v>
      </c>
      <c r="F95" s="121"/>
      <c r="G95" s="108">
        <f>H95+I95</f>
        <v>6000</v>
      </c>
      <c r="H95" s="108">
        <v>6000</v>
      </c>
      <c r="I95" s="32">
        <v>0</v>
      </c>
      <c r="J95" s="32">
        <f>K95-G95</f>
        <v>0</v>
      </c>
      <c r="K95" s="109">
        <f>SUM(L95:M95)</f>
        <v>6000</v>
      </c>
      <c r="L95" s="108">
        <v>6000</v>
      </c>
      <c r="M95" s="94">
        <v>0</v>
      </c>
      <c r="N95" s="213"/>
    </row>
    <row r="96" spans="1:14" s="47" customFormat="1" ht="29.25" customHeight="1">
      <c r="A96" s="92"/>
      <c r="B96" s="67" t="s">
        <v>37</v>
      </c>
      <c r="C96" s="48" t="s">
        <v>38</v>
      </c>
      <c r="D96" s="49"/>
      <c r="E96" s="127">
        <f>SUBTOTAL(9,E98:E98)</f>
        <v>50000</v>
      </c>
      <c r="F96" s="127">
        <f>SUBTOTAL(9,F98:F98)</f>
        <v>0</v>
      </c>
      <c r="G96" s="127">
        <f aca="true" t="shared" si="41" ref="G96:M96">SUBTOTAL(9,G97:G98)</f>
        <v>59000</v>
      </c>
      <c r="H96" s="127">
        <f t="shared" si="41"/>
        <v>59000</v>
      </c>
      <c r="I96" s="127">
        <f t="shared" si="41"/>
        <v>0</v>
      </c>
      <c r="J96" s="127">
        <f t="shared" si="41"/>
        <v>0</v>
      </c>
      <c r="K96" s="128">
        <f t="shared" si="41"/>
        <v>59000</v>
      </c>
      <c r="L96" s="127">
        <f t="shared" si="41"/>
        <v>59000</v>
      </c>
      <c r="M96" s="129">
        <f t="shared" si="41"/>
        <v>0</v>
      </c>
      <c r="N96" s="318">
        <f>SUBTOTAL(9,N98:N98)</f>
        <v>0</v>
      </c>
    </row>
    <row r="97" spans="1:14" s="47" customFormat="1" ht="29.25" customHeight="1">
      <c r="A97" s="294">
        <v>61</v>
      </c>
      <c r="B97" s="53"/>
      <c r="C97" s="258" t="s">
        <v>143</v>
      </c>
      <c r="D97" s="55"/>
      <c r="E97" s="125"/>
      <c r="F97" s="125"/>
      <c r="G97" s="108">
        <f>H97+I97</f>
        <v>45000</v>
      </c>
      <c r="H97" s="108">
        <v>45000</v>
      </c>
      <c r="I97" s="33">
        <v>0</v>
      </c>
      <c r="J97" s="33">
        <f>K97-G97</f>
        <v>0</v>
      </c>
      <c r="K97" s="109">
        <f>SUM(L97:M97)</f>
        <v>45000</v>
      </c>
      <c r="L97" s="108">
        <v>45000</v>
      </c>
      <c r="M97" s="94">
        <v>0</v>
      </c>
      <c r="N97" s="253"/>
    </row>
    <row r="98" spans="1:14" s="62" customFormat="1" ht="23.25" thickBot="1">
      <c r="A98" s="183">
        <v>62</v>
      </c>
      <c r="B98" s="237"/>
      <c r="C98" s="149" t="s">
        <v>114</v>
      </c>
      <c r="D98" s="233" t="s">
        <v>117</v>
      </c>
      <c r="E98" s="254">
        <v>50000</v>
      </c>
      <c r="F98" s="218"/>
      <c r="G98" s="234">
        <f>H98+I98</f>
        <v>14000</v>
      </c>
      <c r="H98" s="234">
        <v>14000</v>
      </c>
      <c r="I98" s="255">
        <v>0</v>
      </c>
      <c r="J98" s="255">
        <f>K98-G98</f>
        <v>0</v>
      </c>
      <c r="K98" s="256">
        <f>SUM(L98:M98)</f>
        <v>14000</v>
      </c>
      <c r="L98" s="234">
        <v>14000</v>
      </c>
      <c r="M98" s="257">
        <v>0</v>
      </c>
      <c r="N98" s="213"/>
    </row>
    <row r="99" spans="1:14" s="66" customFormat="1" ht="27.75" customHeight="1" thickBot="1">
      <c r="A99" s="91"/>
      <c r="B99" s="57" t="s">
        <v>67</v>
      </c>
      <c r="C99" s="58" t="s">
        <v>3</v>
      </c>
      <c r="D99" s="59"/>
      <c r="E99" s="96">
        <f aca="true" t="shared" si="42" ref="E99:N99">SUBTOTAL(9,E101:E106)</f>
        <v>19380</v>
      </c>
      <c r="F99" s="96">
        <f t="shared" si="42"/>
        <v>0</v>
      </c>
      <c r="G99" s="96">
        <f t="shared" si="42"/>
        <v>19380</v>
      </c>
      <c r="H99" s="96">
        <f t="shared" si="42"/>
        <v>19380</v>
      </c>
      <c r="I99" s="96">
        <f t="shared" si="42"/>
        <v>0</v>
      </c>
      <c r="J99" s="96">
        <f t="shared" si="42"/>
        <v>0</v>
      </c>
      <c r="K99" s="95">
        <f t="shared" si="42"/>
        <v>19380</v>
      </c>
      <c r="L99" s="96">
        <f t="shared" si="42"/>
        <v>19380</v>
      </c>
      <c r="M99" s="102">
        <f t="shared" si="42"/>
        <v>0</v>
      </c>
      <c r="N99" s="251">
        <f t="shared" si="42"/>
        <v>0</v>
      </c>
    </row>
    <row r="100" spans="1:14" s="47" customFormat="1" ht="29.25" customHeight="1" hidden="1">
      <c r="A100" s="90"/>
      <c r="B100" s="53" t="s">
        <v>27</v>
      </c>
      <c r="C100" s="54" t="s">
        <v>28</v>
      </c>
      <c r="D100" s="55"/>
      <c r="E100" s="125">
        <f aca="true" t="shared" si="43" ref="E100:N100">SUBTOTAL(9,E101:E102)</f>
        <v>0</v>
      </c>
      <c r="F100" s="125">
        <f t="shared" si="43"/>
        <v>0</v>
      </c>
      <c r="G100" s="125">
        <f t="shared" si="43"/>
        <v>0</v>
      </c>
      <c r="H100" s="125">
        <f t="shared" si="43"/>
        <v>0</v>
      </c>
      <c r="I100" s="125">
        <f t="shared" si="43"/>
        <v>0</v>
      </c>
      <c r="J100" s="125">
        <f t="shared" si="43"/>
        <v>0</v>
      </c>
      <c r="K100" s="126">
        <f t="shared" si="43"/>
        <v>0</v>
      </c>
      <c r="L100" s="125">
        <f t="shared" si="43"/>
        <v>0</v>
      </c>
      <c r="M100" s="181">
        <f t="shared" si="43"/>
        <v>0</v>
      </c>
      <c r="N100" s="328">
        <f t="shared" si="43"/>
        <v>0</v>
      </c>
    </row>
    <row r="101" spans="1:14" s="8" customFormat="1" ht="22.5" hidden="1">
      <c r="A101" s="93">
        <v>43</v>
      </c>
      <c r="B101" s="20"/>
      <c r="C101" s="30" t="s">
        <v>105</v>
      </c>
      <c r="D101" s="31"/>
      <c r="E101" s="106"/>
      <c r="F101" s="138"/>
      <c r="G101" s="108">
        <f>H101+I101</f>
        <v>0</v>
      </c>
      <c r="H101" s="108"/>
      <c r="I101" s="32"/>
      <c r="J101" s="32"/>
      <c r="K101" s="109"/>
      <c r="L101" s="108"/>
      <c r="M101" s="94"/>
      <c r="N101" s="213"/>
    </row>
    <row r="102" spans="1:14" s="8" customFormat="1" ht="22.5" hidden="1">
      <c r="A102" s="89">
        <v>44</v>
      </c>
      <c r="B102" s="22"/>
      <c r="C102" s="30" t="s">
        <v>105</v>
      </c>
      <c r="D102" s="31"/>
      <c r="E102" s="106"/>
      <c r="F102" s="137"/>
      <c r="G102" s="108">
        <f>H102+I102</f>
        <v>0</v>
      </c>
      <c r="H102" s="108"/>
      <c r="I102" s="32"/>
      <c r="J102" s="32"/>
      <c r="K102" s="109"/>
      <c r="L102" s="108"/>
      <c r="M102" s="94"/>
      <c r="N102" s="213"/>
    </row>
    <row r="103" spans="1:14" s="47" customFormat="1" ht="29.25" customHeight="1" hidden="1">
      <c r="A103" s="87"/>
      <c r="B103" s="44" t="s">
        <v>29</v>
      </c>
      <c r="C103" s="45" t="s">
        <v>30</v>
      </c>
      <c r="D103" s="46"/>
      <c r="E103" s="103">
        <f aca="true" t="shared" si="44" ref="E103:N103">SUBTOTAL(9,E104)</f>
        <v>0</v>
      </c>
      <c r="F103" s="103">
        <f t="shared" si="44"/>
        <v>0</v>
      </c>
      <c r="G103" s="103">
        <f t="shared" si="44"/>
        <v>0</v>
      </c>
      <c r="H103" s="103">
        <f t="shared" si="44"/>
        <v>0</v>
      </c>
      <c r="I103" s="103">
        <f t="shared" si="44"/>
        <v>0</v>
      </c>
      <c r="J103" s="103">
        <f t="shared" si="44"/>
        <v>0</v>
      </c>
      <c r="K103" s="104">
        <f t="shared" si="44"/>
        <v>0</v>
      </c>
      <c r="L103" s="103">
        <f t="shared" si="44"/>
        <v>0</v>
      </c>
      <c r="M103" s="105">
        <f t="shared" si="44"/>
        <v>0</v>
      </c>
      <c r="N103" s="318">
        <f t="shared" si="44"/>
        <v>0</v>
      </c>
    </row>
    <row r="104" spans="1:14" s="8" customFormat="1" ht="12.75" hidden="1">
      <c r="A104" s="89">
        <v>45</v>
      </c>
      <c r="B104" s="22"/>
      <c r="C104" s="52" t="s">
        <v>106</v>
      </c>
      <c r="D104" s="31"/>
      <c r="E104" s="106"/>
      <c r="F104" s="137"/>
      <c r="G104" s="108">
        <f>H104+I104</f>
        <v>0</v>
      </c>
      <c r="H104" s="108"/>
      <c r="I104" s="32"/>
      <c r="J104" s="32"/>
      <c r="K104" s="109"/>
      <c r="L104" s="108"/>
      <c r="M104" s="94"/>
      <c r="N104" s="213"/>
    </row>
    <row r="105" spans="1:14" s="47" customFormat="1" ht="29.25" customHeight="1">
      <c r="A105" s="90"/>
      <c r="B105" s="53" t="s">
        <v>39</v>
      </c>
      <c r="C105" s="54" t="s">
        <v>40</v>
      </c>
      <c r="D105" s="55" t="s">
        <v>118</v>
      </c>
      <c r="E105" s="125">
        <f aca="true" t="shared" si="45" ref="E105:N105">SUBTOTAL(9,E106:E106)</f>
        <v>19380</v>
      </c>
      <c r="F105" s="125">
        <f t="shared" si="45"/>
        <v>0</v>
      </c>
      <c r="G105" s="125">
        <f t="shared" si="45"/>
        <v>19380</v>
      </c>
      <c r="H105" s="125">
        <f t="shared" si="45"/>
        <v>19380</v>
      </c>
      <c r="I105" s="125">
        <f t="shared" si="45"/>
        <v>0</v>
      </c>
      <c r="J105" s="125">
        <f t="shared" si="45"/>
        <v>0</v>
      </c>
      <c r="K105" s="126">
        <f t="shared" si="45"/>
        <v>19380</v>
      </c>
      <c r="L105" s="125">
        <f t="shared" si="45"/>
        <v>19380</v>
      </c>
      <c r="M105" s="181">
        <f t="shared" si="45"/>
        <v>0</v>
      </c>
      <c r="N105" s="328">
        <f t="shared" si="45"/>
        <v>0</v>
      </c>
    </row>
    <row r="106" spans="1:14" s="8" customFormat="1" ht="23.25" thickBot="1">
      <c r="A106" s="89">
        <v>63</v>
      </c>
      <c r="B106" s="22"/>
      <c r="C106" s="203" t="s">
        <v>105</v>
      </c>
      <c r="D106" s="204" t="s">
        <v>117</v>
      </c>
      <c r="E106" s="205">
        <v>19380</v>
      </c>
      <c r="F106" s="206"/>
      <c r="G106" s="207">
        <f>SUM(H106:I106)</f>
        <v>19380</v>
      </c>
      <c r="H106" s="207">
        <v>19380</v>
      </c>
      <c r="I106" s="208">
        <v>0</v>
      </c>
      <c r="J106" s="208">
        <f>K106-G106</f>
        <v>0</v>
      </c>
      <c r="K106" s="209">
        <f>SUM(L106:M106)</f>
        <v>19380</v>
      </c>
      <c r="L106" s="207">
        <v>19380</v>
      </c>
      <c r="M106" s="214">
        <v>0</v>
      </c>
      <c r="N106" s="213"/>
    </row>
    <row r="107" spans="1:14" s="60" customFormat="1" ht="29.25" customHeight="1" thickBot="1">
      <c r="A107" s="86"/>
      <c r="B107" s="68" t="s">
        <v>55</v>
      </c>
      <c r="C107" s="58" t="s">
        <v>58</v>
      </c>
      <c r="D107" s="59"/>
      <c r="E107" s="96"/>
      <c r="F107" s="96"/>
      <c r="G107" s="96">
        <f>SUBTOTAL(9,G109:G110)</f>
        <v>44200</v>
      </c>
      <c r="H107" s="96">
        <f>SUBTOTAL(9,H109:H110)</f>
        <v>44200</v>
      </c>
      <c r="I107" s="96">
        <f>SUBTOTAL(9,I109:I110)</f>
        <v>0</v>
      </c>
      <c r="J107" s="96">
        <f>SUBTOTAL(9,I109:J110)</f>
        <v>0</v>
      </c>
      <c r="K107" s="95">
        <f>SUBTOTAL(9,K109:K110)</f>
        <v>44200</v>
      </c>
      <c r="L107" s="96">
        <f>SUBTOTAL(9,L109:L110)</f>
        <v>44200</v>
      </c>
      <c r="M107" s="102">
        <f>SUBTOTAL(9,M109:M110)</f>
        <v>0</v>
      </c>
      <c r="N107" s="311"/>
    </row>
    <row r="108" spans="1:14" s="47" customFormat="1" ht="29.25" customHeight="1">
      <c r="A108" s="87"/>
      <c r="B108" s="44" t="s">
        <v>56</v>
      </c>
      <c r="C108" s="45" t="s">
        <v>57</v>
      </c>
      <c r="D108" s="46"/>
      <c r="E108" s="103"/>
      <c r="F108" s="103"/>
      <c r="G108" s="103">
        <f aca="true" t="shared" si="46" ref="G108:M108">SUBTOTAL(9,G109:G110)</f>
        <v>44200</v>
      </c>
      <c r="H108" s="103">
        <f t="shared" si="46"/>
        <v>44200</v>
      </c>
      <c r="I108" s="103">
        <f t="shared" si="46"/>
        <v>0</v>
      </c>
      <c r="J108" s="103">
        <f t="shared" si="46"/>
        <v>0</v>
      </c>
      <c r="K108" s="104">
        <f t="shared" si="46"/>
        <v>44200</v>
      </c>
      <c r="L108" s="103">
        <f t="shared" si="46"/>
        <v>44200</v>
      </c>
      <c r="M108" s="105">
        <f t="shared" si="46"/>
        <v>0</v>
      </c>
      <c r="N108" s="318"/>
    </row>
    <row r="109" spans="1:14" s="69" customFormat="1" ht="22.5">
      <c r="A109" s="93">
        <v>64</v>
      </c>
      <c r="B109" s="23" t="s">
        <v>147</v>
      </c>
      <c r="C109" s="144" t="s">
        <v>148</v>
      </c>
      <c r="D109" s="31"/>
      <c r="E109" s="106"/>
      <c r="F109" s="120"/>
      <c r="G109" s="108">
        <f>H109+I109</f>
        <v>15200</v>
      </c>
      <c r="H109" s="108">
        <v>15200</v>
      </c>
      <c r="I109" s="33">
        <v>0</v>
      </c>
      <c r="J109" s="171">
        <f>K109-G109</f>
        <v>0</v>
      </c>
      <c r="K109" s="109">
        <f>L109+M109</f>
        <v>15200</v>
      </c>
      <c r="L109" s="108">
        <v>15200</v>
      </c>
      <c r="M109" s="94">
        <v>0</v>
      </c>
      <c r="N109" s="315"/>
    </row>
    <row r="110" spans="1:14" s="295" customFormat="1" ht="12" thickBot="1">
      <c r="A110" s="297">
        <v>65</v>
      </c>
      <c r="B110" s="298"/>
      <c r="C110" s="299" t="s">
        <v>150</v>
      </c>
      <c r="D110" s="299"/>
      <c r="E110" s="300"/>
      <c r="F110" s="301"/>
      <c r="G110" s="302">
        <f>H110+I110</f>
        <v>29000</v>
      </c>
      <c r="H110" s="302">
        <v>29000</v>
      </c>
      <c r="I110" s="302">
        <v>0</v>
      </c>
      <c r="J110" s="303">
        <f>K110-G110</f>
        <v>0</v>
      </c>
      <c r="K110" s="306">
        <f>L110+M110</f>
        <v>29000</v>
      </c>
      <c r="L110" s="304">
        <v>29000</v>
      </c>
      <c r="M110" s="305">
        <v>0</v>
      </c>
      <c r="N110" s="296"/>
    </row>
    <row r="111" spans="1:14" s="47" customFormat="1" ht="29.25" customHeight="1" thickBot="1">
      <c r="A111" s="416" t="s">
        <v>69</v>
      </c>
      <c r="B111" s="417"/>
      <c r="C111" s="418"/>
      <c r="D111" s="141"/>
      <c r="E111" s="142">
        <f aca="true" t="shared" si="47" ref="E111:N111">SUBTOTAL(9,E114:E117)</f>
        <v>1680000</v>
      </c>
      <c r="F111" s="142">
        <f t="shared" si="47"/>
        <v>630000</v>
      </c>
      <c r="G111" s="142">
        <f t="shared" si="47"/>
        <v>1050000</v>
      </c>
      <c r="H111" s="142">
        <f t="shared" si="47"/>
        <v>1050000</v>
      </c>
      <c r="I111" s="142">
        <f t="shared" si="47"/>
        <v>0</v>
      </c>
      <c r="J111" s="142">
        <f t="shared" si="47"/>
        <v>160000</v>
      </c>
      <c r="K111" s="142">
        <f t="shared" si="47"/>
        <v>1210000</v>
      </c>
      <c r="L111" s="142">
        <f t="shared" si="47"/>
        <v>1210000</v>
      </c>
      <c r="M111" s="180">
        <f t="shared" si="47"/>
        <v>0</v>
      </c>
      <c r="N111" s="202">
        <f t="shared" si="47"/>
        <v>-160000</v>
      </c>
    </row>
    <row r="112" spans="1:14" s="66" customFormat="1" ht="27.75" customHeight="1" thickBot="1">
      <c r="A112" s="91"/>
      <c r="B112" s="57" t="s">
        <v>1</v>
      </c>
      <c r="C112" s="58" t="s">
        <v>19</v>
      </c>
      <c r="D112" s="59"/>
      <c r="E112" s="96">
        <f aca="true" t="shared" si="48" ref="E112:N112">SUBTOTAL(9,E114)</f>
        <v>1100000</v>
      </c>
      <c r="F112" s="96">
        <f t="shared" si="48"/>
        <v>600000</v>
      </c>
      <c r="G112" s="96">
        <f t="shared" si="48"/>
        <v>500000</v>
      </c>
      <c r="H112" s="96">
        <f t="shared" si="48"/>
        <v>500000</v>
      </c>
      <c r="I112" s="96">
        <f t="shared" si="48"/>
        <v>0</v>
      </c>
      <c r="J112" s="96">
        <f t="shared" si="48"/>
        <v>160000</v>
      </c>
      <c r="K112" s="95">
        <f t="shared" si="48"/>
        <v>660000</v>
      </c>
      <c r="L112" s="96">
        <f t="shared" si="48"/>
        <v>660000</v>
      </c>
      <c r="M112" s="102">
        <f t="shared" si="48"/>
        <v>0</v>
      </c>
      <c r="N112" s="311">
        <f t="shared" si="48"/>
        <v>-160000</v>
      </c>
    </row>
    <row r="113" spans="1:14" s="47" customFormat="1" ht="55.5" customHeight="1">
      <c r="A113" s="92"/>
      <c r="B113" s="67" t="s">
        <v>5</v>
      </c>
      <c r="C113" s="48" t="s">
        <v>61</v>
      </c>
      <c r="D113" s="49"/>
      <c r="E113" s="127">
        <f aca="true" t="shared" si="49" ref="E113:N113">SUBTOTAL(9,E114)</f>
        <v>1100000</v>
      </c>
      <c r="F113" s="127">
        <f t="shared" si="49"/>
        <v>600000</v>
      </c>
      <c r="G113" s="127">
        <f t="shared" si="49"/>
        <v>500000</v>
      </c>
      <c r="H113" s="127">
        <f t="shared" si="49"/>
        <v>500000</v>
      </c>
      <c r="I113" s="127">
        <f t="shared" si="49"/>
        <v>0</v>
      </c>
      <c r="J113" s="127">
        <f t="shared" si="49"/>
        <v>160000</v>
      </c>
      <c r="K113" s="128">
        <f t="shared" si="49"/>
        <v>660000</v>
      </c>
      <c r="L113" s="127">
        <f t="shared" si="49"/>
        <v>660000</v>
      </c>
      <c r="M113" s="129">
        <f t="shared" si="49"/>
        <v>0</v>
      </c>
      <c r="N113" s="253">
        <f t="shared" si="49"/>
        <v>-160000</v>
      </c>
    </row>
    <row r="114" spans="1:14" s="8" customFormat="1" ht="23.25" thickBot="1">
      <c r="A114" s="183">
        <v>66</v>
      </c>
      <c r="B114" s="26"/>
      <c r="C114" s="30" t="s">
        <v>62</v>
      </c>
      <c r="D114" s="31" t="s">
        <v>44</v>
      </c>
      <c r="E114" s="106">
        <v>1100000</v>
      </c>
      <c r="F114" s="137">
        <v>600000</v>
      </c>
      <c r="G114" s="108">
        <f>H114+I114</f>
        <v>500000</v>
      </c>
      <c r="H114" s="108">
        <v>500000</v>
      </c>
      <c r="I114" s="32">
        <v>0</v>
      </c>
      <c r="J114" s="32">
        <f>K114-G114</f>
        <v>160000</v>
      </c>
      <c r="K114" s="109">
        <f>L114+M114</f>
        <v>660000</v>
      </c>
      <c r="L114" s="108">
        <v>660000</v>
      </c>
      <c r="M114" s="214">
        <v>0</v>
      </c>
      <c r="N114" s="213">
        <f>E114-F114-K114</f>
        <v>-160000</v>
      </c>
    </row>
    <row r="115" spans="1:14" s="60" customFormat="1" ht="29.25" customHeight="1" thickBot="1">
      <c r="A115" s="86"/>
      <c r="B115" s="68" t="s">
        <v>65</v>
      </c>
      <c r="C115" s="58" t="s">
        <v>2</v>
      </c>
      <c r="D115" s="59"/>
      <c r="E115" s="96">
        <f aca="true" t="shared" si="50" ref="E115:N115">SUBTOTAL(9,E117)</f>
        <v>580000</v>
      </c>
      <c r="F115" s="96">
        <f t="shared" si="50"/>
        <v>30000</v>
      </c>
      <c r="G115" s="96">
        <f t="shared" si="50"/>
        <v>550000</v>
      </c>
      <c r="H115" s="96">
        <f t="shared" si="50"/>
        <v>550000</v>
      </c>
      <c r="I115" s="96">
        <f t="shared" si="50"/>
        <v>0</v>
      </c>
      <c r="J115" s="96">
        <f t="shared" si="50"/>
        <v>0</v>
      </c>
      <c r="K115" s="95">
        <f t="shared" si="50"/>
        <v>550000</v>
      </c>
      <c r="L115" s="96">
        <f t="shared" si="50"/>
        <v>550000</v>
      </c>
      <c r="M115" s="102">
        <f t="shared" si="50"/>
        <v>0</v>
      </c>
      <c r="N115" s="311">
        <f t="shared" si="50"/>
        <v>0</v>
      </c>
    </row>
    <row r="116" spans="1:14" s="47" customFormat="1" ht="29.25" customHeight="1">
      <c r="A116" s="87"/>
      <c r="B116" s="44" t="s">
        <v>22</v>
      </c>
      <c r="C116" s="45" t="s">
        <v>23</v>
      </c>
      <c r="D116" s="46"/>
      <c r="E116" s="103">
        <f aca="true" t="shared" si="51" ref="E116:N116">SUBTOTAL(9,E117)</f>
        <v>580000</v>
      </c>
      <c r="F116" s="103">
        <f t="shared" si="51"/>
        <v>30000</v>
      </c>
      <c r="G116" s="103">
        <f t="shared" si="51"/>
        <v>550000</v>
      </c>
      <c r="H116" s="103">
        <f t="shared" si="51"/>
        <v>550000</v>
      </c>
      <c r="I116" s="103">
        <f t="shared" si="51"/>
        <v>0</v>
      </c>
      <c r="J116" s="103">
        <f t="shared" si="51"/>
        <v>0</v>
      </c>
      <c r="K116" s="104">
        <f t="shared" si="51"/>
        <v>550000</v>
      </c>
      <c r="L116" s="103">
        <f t="shared" si="51"/>
        <v>550000</v>
      </c>
      <c r="M116" s="105">
        <f t="shared" si="51"/>
        <v>0</v>
      </c>
      <c r="N116" s="318">
        <f t="shared" si="51"/>
        <v>0</v>
      </c>
    </row>
    <row r="117" spans="1:14" s="69" customFormat="1" ht="57" thickBot="1">
      <c r="A117" s="308">
        <v>67</v>
      </c>
      <c r="B117" s="335"/>
      <c r="C117" s="336" t="s">
        <v>63</v>
      </c>
      <c r="D117" s="226" t="s">
        <v>44</v>
      </c>
      <c r="E117" s="227">
        <v>580000</v>
      </c>
      <c r="F117" s="249">
        <v>30000</v>
      </c>
      <c r="G117" s="229">
        <f>H117+I117</f>
        <v>550000</v>
      </c>
      <c r="H117" s="229">
        <v>550000</v>
      </c>
      <c r="I117" s="50">
        <v>0</v>
      </c>
      <c r="J117" s="337">
        <f>K117-G117</f>
        <v>0</v>
      </c>
      <c r="K117" s="231">
        <f>L117+M117</f>
        <v>550000</v>
      </c>
      <c r="L117" s="229">
        <v>550000</v>
      </c>
      <c r="M117" s="214">
        <v>0</v>
      </c>
      <c r="N117" s="315">
        <f>E117-F117-K117</f>
        <v>0</v>
      </c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4:14" ht="12.75">
      <c r="D221" s="18"/>
      <c r="F221" s="19"/>
      <c r="J221" s="201"/>
      <c r="N221" s="51"/>
    </row>
    <row r="222" spans="4:14" ht="12.75">
      <c r="D222" s="18"/>
      <c r="F222" s="19"/>
      <c r="J222" s="201"/>
      <c r="N222" s="51"/>
    </row>
    <row r="223" spans="4:14" ht="12.75">
      <c r="D223" s="18"/>
      <c r="F223" s="19"/>
      <c r="J223" s="201"/>
      <c r="N223" s="51"/>
    </row>
    <row r="224" spans="4:14" ht="12.75">
      <c r="D224" s="18"/>
      <c r="F224" s="19"/>
      <c r="J224" s="201"/>
      <c r="N224" s="51"/>
    </row>
    <row r="225" spans="4:14" ht="12.75">
      <c r="D225" s="18"/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4" ht="12.75">
      <c r="F380" s="19"/>
      <c r="J380" s="201"/>
      <c r="N380" s="51"/>
    </row>
    <row r="381" spans="6:14" ht="12.75">
      <c r="F381" s="19"/>
      <c r="J381" s="201"/>
      <c r="N381" s="51"/>
    </row>
    <row r="382" spans="6:14" ht="12.75">
      <c r="F382" s="19"/>
      <c r="J382" s="201"/>
      <c r="N382" s="51"/>
    </row>
    <row r="383" spans="6:14" ht="12.75">
      <c r="F383" s="19"/>
      <c r="J383" s="201"/>
      <c r="N383" s="51"/>
    </row>
    <row r="384" spans="6:14" ht="12.75">
      <c r="F384" s="19"/>
      <c r="J384" s="201"/>
      <c r="N384" s="5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spans="6:10" ht="12.75">
      <c r="F397" s="19"/>
      <c r="J397" s="201"/>
    </row>
    <row r="398" spans="6:10" ht="12.75">
      <c r="F398" s="19"/>
      <c r="J398" s="201"/>
    </row>
    <row r="399" spans="6:10" ht="12.75">
      <c r="F399" s="19"/>
      <c r="J399" s="201"/>
    </row>
    <row r="400" spans="6:10" ht="12.75">
      <c r="F400" s="19"/>
      <c r="J400" s="201"/>
    </row>
    <row r="401" spans="6:10" ht="12.75">
      <c r="F401" s="19"/>
      <c r="J401" s="201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  <row r="893" ht="12.75">
      <c r="F893" s="19"/>
    </row>
    <row r="894" ht="12.75">
      <c r="F894" s="19"/>
    </row>
    <row r="895" ht="12.75">
      <c r="F895" s="19"/>
    </row>
    <row r="896" ht="12.75">
      <c r="F896" s="19"/>
    </row>
    <row r="897" ht="12.75">
      <c r="F897" s="19"/>
    </row>
  </sheetData>
  <mergeCells count="21">
    <mergeCell ref="A2:M2"/>
    <mergeCell ref="A11:C11"/>
    <mergeCell ref="A5:A7"/>
    <mergeCell ref="G5:I5"/>
    <mergeCell ref="H6:I6"/>
    <mergeCell ref="G6:G7"/>
    <mergeCell ref="J3:M3"/>
    <mergeCell ref="A89:C89"/>
    <mergeCell ref="A9:D9"/>
    <mergeCell ref="B5:B7"/>
    <mergeCell ref="E5:E7"/>
    <mergeCell ref="N5:N7"/>
    <mergeCell ref="F5:F7"/>
    <mergeCell ref="N3:AA3"/>
    <mergeCell ref="A111:C111"/>
    <mergeCell ref="K5:M5"/>
    <mergeCell ref="K6:K7"/>
    <mergeCell ref="L6:M6"/>
    <mergeCell ref="J5:J7"/>
    <mergeCell ref="C5:C7"/>
    <mergeCell ref="A10:C10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65" r:id="rId1"/>
  <headerFooter alignWithMargins="0">
    <oddFooter>&amp;C
Strona &amp;P z &amp;N
</oddFooter>
  </headerFooter>
  <rowBreaks count="1" manualBreakCount="1">
    <brk id="3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900"/>
  <sheetViews>
    <sheetView view="pageBreakPreview" zoomScaleNormal="75" zoomScaleSheetLayoutView="100" workbookViewId="0" topLeftCell="A91">
      <selection activeCell="G3" sqref="G3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86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87"/>
    </row>
    <row r="3" spans="1:27" s="1" customFormat="1" ht="45.75" customHeight="1">
      <c r="A3" s="28"/>
      <c r="B3" s="28"/>
      <c r="C3" s="28" t="s">
        <v>177</v>
      </c>
      <c r="D3" s="28"/>
      <c r="E3" s="28"/>
      <c r="F3" s="28"/>
      <c r="G3" s="28"/>
      <c r="H3" s="186"/>
      <c r="J3" s="401" t="s">
        <v>174</v>
      </c>
      <c r="K3" s="402"/>
      <c r="L3" s="402"/>
      <c r="M3" s="402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91" t="s">
        <v>8</v>
      </c>
      <c r="B5" s="384" t="s">
        <v>64</v>
      </c>
      <c r="C5" s="424" t="s">
        <v>0</v>
      </c>
      <c r="D5" s="145" t="s">
        <v>15</v>
      </c>
      <c r="E5" s="406" t="s">
        <v>11</v>
      </c>
      <c r="F5" s="412" t="s">
        <v>102</v>
      </c>
      <c r="G5" s="394" t="s">
        <v>120</v>
      </c>
      <c r="H5" s="395"/>
      <c r="I5" s="396"/>
      <c r="J5" s="421" t="s">
        <v>41</v>
      </c>
      <c r="K5" s="394" t="s">
        <v>121</v>
      </c>
      <c r="L5" s="395"/>
      <c r="M5" s="432"/>
      <c r="N5" s="429" t="s">
        <v>103</v>
      </c>
    </row>
    <row r="6" spans="1:14" s="5" customFormat="1" ht="16.5" customHeight="1">
      <c r="A6" s="392"/>
      <c r="B6" s="385"/>
      <c r="C6" s="425"/>
      <c r="D6" s="146" t="s">
        <v>16</v>
      </c>
      <c r="E6" s="407"/>
      <c r="F6" s="413"/>
      <c r="G6" s="399" t="s">
        <v>126</v>
      </c>
      <c r="H6" s="397" t="s">
        <v>12</v>
      </c>
      <c r="I6" s="398"/>
      <c r="J6" s="422"/>
      <c r="K6" s="437" t="s">
        <v>127</v>
      </c>
      <c r="L6" s="397" t="s">
        <v>12</v>
      </c>
      <c r="M6" s="433"/>
      <c r="N6" s="430"/>
    </row>
    <row r="7" spans="1:14" s="5" customFormat="1" ht="40.5" customHeight="1" thickBot="1">
      <c r="A7" s="393"/>
      <c r="B7" s="385"/>
      <c r="C7" s="425"/>
      <c r="D7" s="147" t="s">
        <v>17</v>
      </c>
      <c r="E7" s="408"/>
      <c r="F7" s="414"/>
      <c r="G7" s="400"/>
      <c r="H7" s="17" t="s">
        <v>13</v>
      </c>
      <c r="I7" s="17" t="s">
        <v>14</v>
      </c>
      <c r="J7" s="423"/>
      <c r="K7" s="438"/>
      <c r="L7" s="17" t="s">
        <v>13</v>
      </c>
      <c r="M7" s="307" t="s">
        <v>14</v>
      </c>
      <c r="N7" s="431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341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434" t="s">
        <v>7</v>
      </c>
      <c r="B9" s="435"/>
      <c r="C9" s="435"/>
      <c r="D9" s="436"/>
      <c r="E9" s="95">
        <f aca="true" t="shared" si="0" ref="E9:N9">SUBTOTAL(9,E15:E120)</f>
        <v>50532274</v>
      </c>
      <c r="F9" s="95">
        <f t="shared" si="0"/>
        <v>4882472</v>
      </c>
      <c r="G9" s="339">
        <f t="shared" si="0"/>
        <v>43996764</v>
      </c>
      <c r="H9" s="339">
        <f t="shared" si="0"/>
        <v>24435071</v>
      </c>
      <c r="I9" s="339">
        <f t="shared" si="0"/>
        <v>19561693</v>
      </c>
      <c r="J9" s="339">
        <f t="shared" si="0"/>
        <v>-6179542.719999999</v>
      </c>
      <c r="K9" s="339">
        <f t="shared" si="0"/>
        <v>37817221.28</v>
      </c>
      <c r="L9" s="339">
        <f t="shared" si="0"/>
        <v>18941392.48</v>
      </c>
      <c r="M9" s="340">
        <f t="shared" si="0"/>
        <v>18875828.8</v>
      </c>
      <c r="N9" s="310">
        <f t="shared" si="0"/>
        <v>8220034.719999999</v>
      </c>
    </row>
    <row r="10" spans="1:14" s="15" customFormat="1" ht="28.5" customHeight="1" thickBot="1">
      <c r="A10" s="426" t="s">
        <v>107</v>
      </c>
      <c r="B10" s="427"/>
      <c r="C10" s="428"/>
      <c r="D10" s="27"/>
      <c r="E10" s="96">
        <f>SUBTOTAL(9,E15:E106)</f>
        <v>48852274</v>
      </c>
      <c r="F10" s="96">
        <f>SUBTOTAL(9,F15:F106)</f>
        <v>4252472</v>
      </c>
      <c r="G10" s="96">
        <f aca="true" t="shared" si="1" ref="G10:M10">SUBTOTAL(9,G15:G113)</f>
        <v>42786764</v>
      </c>
      <c r="H10" s="96">
        <f t="shared" si="1"/>
        <v>23225071</v>
      </c>
      <c r="I10" s="96">
        <f t="shared" si="1"/>
        <v>19561693</v>
      </c>
      <c r="J10" s="96">
        <f t="shared" si="1"/>
        <v>-6179542.719999999</v>
      </c>
      <c r="K10" s="339">
        <f t="shared" si="1"/>
        <v>36607221.28</v>
      </c>
      <c r="L10" s="96">
        <f t="shared" si="1"/>
        <v>17731392.48</v>
      </c>
      <c r="M10" s="102">
        <f t="shared" si="1"/>
        <v>18875828.8</v>
      </c>
      <c r="N10" s="311">
        <f>SUBTOTAL(9,N15:N106)</f>
        <v>8380034.719999999</v>
      </c>
    </row>
    <row r="11" spans="1:14" s="15" customFormat="1" ht="28.5" customHeight="1" thickBot="1">
      <c r="A11" s="388" t="s">
        <v>10</v>
      </c>
      <c r="B11" s="389"/>
      <c r="C11" s="390"/>
      <c r="D11" s="141"/>
      <c r="E11" s="142">
        <f aca="true" t="shared" si="2" ref="E11:N11">SUBTOTAL(9,E15:E87)</f>
        <v>44805894</v>
      </c>
      <c r="F11" s="142">
        <f t="shared" si="2"/>
        <v>4252472</v>
      </c>
      <c r="G11" s="142">
        <f t="shared" si="2"/>
        <v>38485184</v>
      </c>
      <c r="H11" s="142">
        <f t="shared" si="2"/>
        <v>19026973</v>
      </c>
      <c r="I11" s="142">
        <f t="shared" si="2"/>
        <v>19458211</v>
      </c>
      <c r="J11" s="142">
        <f t="shared" si="2"/>
        <v>-6185613.719999999</v>
      </c>
      <c r="K11" s="359">
        <f t="shared" si="2"/>
        <v>32299570.28</v>
      </c>
      <c r="L11" s="142">
        <f t="shared" si="2"/>
        <v>13527223.48</v>
      </c>
      <c r="M11" s="180">
        <f t="shared" si="2"/>
        <v>18772346.8</v>
      </c>
      <c r="N11" s="312">
        <f t="shared" si="2"/>
        <v>8380034.719999999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SUBTOTAL(9,E14:E41)</f>
        <v>30569113</v>
      </c>
      <c r="F12" s="96">
        <f t="shared" si="3"/>
        <v>2287621</v>
      </c>
      <c r="G12" s="96">
        <f t="shared" si="3"/>
        <v>30351713</v>
      </c>
      <c r="H12" s="96">
        <f t="shared" si="3"/>
        <v>12341290</v>
      </c>
      <c r="I12" s="96">
        <f t="shared" si="3"/>
        <v>18010423</v>
      </c>
      <c r="J12" s="96">
        <f t="shared" si="3"/>
        <v>-4200863.719999999</v>
      </c>
      <c r="K12" s="339">
        <f t="shared" si="3"/>
        <v>26150849.28</v>
      </c>
      <c r="L12" s="96">
        <f t="shared" si="3"/>
        <v>8826290.48</v>
      </c>
      <c r="M12" s="102">
        <f t="shared" si="3"/>
        <v>17324558.8</v>
      </c>
      <c r="N12" s="311">
        <f t="shared" si="3"/>
        <v>2647142.719999999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SUBTOTAL(9,E14:E41)</f>
        <v>30569113</v>
      </c>
      <c r="F13" s="97">
        <f t="shared" si="4"/>
        <v>2287621</v>
      </c>
      <c r="G13" s="97">
        <f t="shared" si="4"/>
        <v>30351713</v>
      </c>
      <c r="H13" s="97">
        <f t="shared" si="4"/>
        <v>12341290</v>
      </c>
      <c r="I13" s="97">
        <f t="shared" si="4"/>
        <v>18010423</v>
      </c>
      <c r="J13" s="97">
        <f t="shared" si="4"/>
        <v>-4200863.719999999</v>
      </c>
      <c r="K13" s="343">
        <f t="shared" si="4"/>
        <v>26150849.28</v>
      </c>
      <c r="L13" s="97">
        <f t="shared" si="4"/>
        <v>8826290.48</v>
      </c>
      <c r="M13" s="98">
        <f t="shared" si="4"/>
        <v>17324558.8</v>
      </c>
      <c r="N13" s="313">
        <f t="shared" si="4"/>
        <v>2647142.719999999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>SUBTOTAL(9,E15:E23)</f>
        <v>4040500</v>
      </c>
      <c r="F14" s="154">
        <f>SUBTOTAL(9,F15:F23)</f>
        <v>255500</v>
      </c>
      <c r="G14" s="154">
        <f aca="true" t="shared" si="5" ref="G14:M14">SUBTOTAL(9,G15:G25)</f>
        <v>3940000</v>
      </c>
      <c r="H14" s="154">
        <f t="shared" si="5"/>
        <v>3940000</v>
      </c>
      <c r="I14" s="154">
        <f t="shared" si="5"/>
        <v>0</v>
      </c>
      <c r="J14" s="154">
        <f t="shared" si="5"/>
        <v>-2550000</v>
      </c>
      <c r="K14" s="344">
        <f t="shared" si="5"/>
        <v>1390000</v>
      </c>
      <c r="L14" s="154">
        <f t="shared" si="5"/>
        <v>1390000</v>
      </c>
      <c r="M14" s="329">
        <f t="shared" si="5"/>
        <v>0</v>
      </c>
      <c r="N14" s="311">
        <f>SUBTOTAL(9,N15:N23)</f>
        <v>2770000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5">H15+I15</f>
        <v>2500000</v>
      </c>
      <c r="H15" s="100">
        <v>2500000</v>
      </c>
      <c r="I15" s="42">
        <v>0</v>
      </c>
      <c r="J15" s="130">
        <f aca="true" t="shared" si="7" ref="J15:J25">K15-G15</f>
        <v>-2200000</v>
      </c>
      <c r="K15" s="345">
        <f aca="true" t="shared" si="8" ref="K15:K25">L15+M15</f>
        <v>300000</v>
      </c>
      <c r="L15" s="100">
        <v>300000</v>
      </c>
      <c r="M15" s="330">
        <v>0</v>
      </c>
      <c r="N15" s="314">
        <f>E15-F15-K15</f>
        <v>2200000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245000</v>
      </c>
      <c r="H16" s="100">
        <v>245000</v>
      </c>
      <c r="I16" s="36">
        <v>0</v>
      </c>
      <c r="J16" s="130">
        <f t="shared" si="7"/>
        <v>-200000</v>
      </c>
      <c r="K16" s="345">
        <f t="shared" si="8"/>
        <v>45000</v>
      </c>
      <c r="L16" s="100">
        <v>45000</v>
      </c>
      <c r="M16" s="330">
        <v>0</v>
      </c>
      <c r="N16" s="315">
        <f>E16-F16-K16</f>
        <v>500000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-70000</v>
      </c>
      <c r="K17" s="345">
        <f t="shared" si="8"/>
        <v>10000</v>
      </c>
      <c r="L17" s="100">
        <v>10000</v>
      </c>
      <c r="M17" s="330">
        <v>0</v>
      </c>
      <c r="N17" s="315">
        <f>E17-F17-K17</f>
        <v>70000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345">
        <f t="shared" si="8"/>
        <v>40000</v>
      </c>
      <c r="L18" s="100">
        <v>40000</v>
      </c>
      <c r="M18" s="330">
        <v>0</v>
      </c>
      <c r="N18" s="315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345">
        <f t="shared" si="8"/>
        <v>220000</v>
      </c>
      <c r="L19" s="100">
        <v>220000</v>
      </c>
      <c r="M19" s="330">
        <v>0</v>
      </c>
      <c r="N19" s="315">
        <f>E19-F19-K19</f>
        <v>0</v>
      </c>
    </row>
    <row r="20" spans="1:14" s="157" customFormat="1" ht="33.75">
      <c r="A20" s="85">
        <v>6</v>
      </c>
      <c r="B20" s="37"/>
      <c r="C20" s="34" t="s">
        <v>152</v>
      </c>
      <c r="D20" s="35"/>
      <c r="E20" s="99"/>
      <c r="F20" s="140"/>
      <c r="G20" s="100">
        <f t="shared" si="6"/>
        <v>50000</v>
      </c>
      <c r="H20" s="100">
        <v>50000</v>
      </c>
      <c r="I20" s="36">
        <v>0</v>
      </c>
      <c r="J20" s="130">
        <f t="shared" si="7"/>
        <v>-30000</v>
      </c>
      <c r="K20" s="345">
        <f t="shared" si="8"/>
        <v>20000</v>
      </c>
      <c r="L20" s="100">
        <v>20000</v>
      </c>
      <c r="M20" s="330">
        <v>0</v>
      </c>
      <c r="N20" s="315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345">
        <f t="shared" si="8"/>
        <v>100000</v>
      </c>
      <c r="L21" s="100">
        <v>100000</v>
      </c>
      <c r="M21" s="330">
        <v>0</v>
      </c>
      <c r="N21" s="315">
        <f>E21-F21-K21</f>
        <v>0</v>
      </c>
    </row>
    <row r="22" spans="1:14" s="157" customFormat="1" ht="33.75">
      <c r="A22" s="85">
        <v>8</v>
      </c>
      <c r="B22" s="37"/>
      <c r="C22" s="34" t="s">
        <v>129</v>
      </c>
      <c r="D22" s="35"/>
      <c r="E22" s="99"/>
      <c r="F22" s="140"/>
      <c r="G22" s="100">
        <f t="shared" si="6"/>
        <v>30000</v>
      </c>
      <c r="H22" s="100">
        <v>30000</v>
      </c>
      <c r="I22" s="36">
        <v>0</v>
      </c>
      <c r="J22" s="130">
        <f t="shared" si="7"/>
        <v>0</v>
      </c>
      <c r="K22" s="345">
        <f t="shared" si="8"/>
        <v>30000</v>
      </c>
      <c r="L22" s="100">
        <v>30000</v>
      </c>
      <c r="M22" s="330">
        <v>0</v>
      </c>
      <c r="N22" s="315"/>
    </row>
    <row r="23" spans="1:14" s="157" customFormat="1" ht="22.5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300000</v>
      </c>
      <c r="H23" s="100">
        <v>300000</v>
      </c>
      <c r="I23" s="36">
        <v>0</v>
      </c>
      <c r="J23" s="130">
        <f t="shared" si="7"/>
        <v>0</v>
      </c>
      <c r="K23" s="345">
        <f t="shared" si="8"/>
        <v>300000</v>
      </c>
      <c r="L23" s="100">
        <v>300000</v>
      </c>
      <c r="M23" s="330">
        <v>0</v>
      </c>
      <c r="N23" s="315">
        <f>E23-F23-K23</f>
        <v>0</v>
      </c>
    </row>
    <row r="24" spans="1:14" s="157" customFormat="1" ht="22.5">
      <c r="A24" s="85">
        <v>10</v>
      </c>
      <c r="B24" s="37"/>
      <c r="C24" s="34" t="s">
        <v>154</v>
      </c>
      <c r="D24" s="35"/>
      <c r="E24" s="99"/>
      <c r="F24" s="140"/>
      <c r="G24" s="100">
        <f t="shared" si="6"/>
        <v>350000</v>
      </c>
      <c r="H24" s="100">
        <v>350000</v>
      </c>
      <c r="I24" s="36">
        <v>0</v>
      </c>
      <c r="J24" s="130">
        <f t="shared" si="7"/>
        <v>-50000</v>
      </c>
      <c r="K24" s="345">
        <f t="shared" si="8"/>
        <v>300000</v>
      </c>
      <c r="L24" s="100">
        <v>300000</v>
      </c>
      <c r="M24" s="330">
        <v>0</v>
      </c>
      <c r="N24" s="315"/>
    </row>
    <row r="25" spans="1:14" s="157" customFormat="1" ht="34.5" thickBot="1">
      <c r="A25" s="85">
        <v>11</v>
      </c>
      <c r="B25" s="285"/>
      <c r="C25" s="286" t="s">
        <v>149</v>
      </c>
      <c r="D25" s="287"/>
      <c r="E25" s="288"/>
      <c r="F25" s="289"/>
      <c r="G25" s="290">
        <f t="shared" si="6"/>
        <v>25000</v>
      </c>
      <c r="H25" s="290">
        <v>25000</v>
      </c>
      <c r="I25" s="291">
        <v>0</v>
      </c>
      <c r="J25" s="292">
        <f t="shared" si="7"/>
        <v>0</v>
      </c>
      <c r="K25" s="346">
        <f t="shared" si="8"/>
        <v>25000</v>
      </c>
      <c r="L25" s="290">
        <v>25000</v>
      </c>
      <c r="M25" s="331">
        <v>0</v>
      </c>
      <c r="N25" s="316"/>
    </row>
    <row r="26" spans="1:28" s="166" customFormat="1" ht="16.5" thickBot="1">
      <c r="A26" s="158"/>
      <c r="B26" s="159"/>
      <c r="C26" s="160" t="s">
        <v>21</v>
      </c>
      <c r="D26" s="161"/>
      <c r="E26" s="162">
        <f aca="true" t="shared" si="9" ref="E26:N26">SUBTOTAL(9,E27:E41)</f>
        <v>26528613</v>
      </c>
      <c r="F26" s="162">
        <f t="shared" si="9"/>
        <v>2032121</v>
      </c>
      <c r="G26" s="162">
        <f t="shared" si="9"/>
        <v>26411713</v>
      </c>
      <c r="H26" s="162">
        <f t="shared" si="9"/>
        <v>8401290</v>
      </c>
      <c r="I26" s="162">
        <f t="shared" si="9"/>
        <v>18010423</v>
      </c>
      <c r="J26" s="163">
        <f t="shared" si="9"/>
        <v>-1650863.7199999988</v>
      </c>
      <c r="K26" s="347">
        <f t="shared" si="9"/>
        <v>24760849.28</v>
      </c>
      <c r="L26" s="162">
        <f t="shared" si="9"/>
        <v>7436290.48</v>
      </c>
      <c r="M26" s="332">
        <f t="shared" si="9"/>
        <v>17324558.8</v>
      </c>
      <c r="N26" s="317">
        <f t="shared" si="9"/>
        <v>-122857.28000000119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</row>
    <row r="27" spans="1:14" s="367" customFormat="1" ht="33.75">
      <c r="A27" s="376">
        <v>12</v>
      </c>
      <c r="B27" s="377"/>
      <c r="C27" s="30" t="s">
        <v>153</v>
      </c>
      <c r="D27" s="31" t="s">
        <v>97</v>
      </c>
      <c r="E27" s="106">
        <v>25332613</v>
      </c>
      <c r="F27" s="120">
        <v>1924121</v>
      </c>
      <c r="G27" s="108">
        <f>H27+I27</f>
        <v>24807213</v>
      </c>
      <c r="H27" s="108">
        <v>6796790</v>
      </c>
      <c r="I27" s="94">
        <v>18010423</v>
      </c>
      <c r="J27" s="378">
        <f>K27-G27</f>
        <v>-685863.7199999988</v>
      </c>
      <c r="K27" s="349">
        <f aca="true" t="shared" si="10" ref="K27:K41">L27+M27</f>
        <v>24121349.28</v>
      </c>
      <c r="L27" s="108">
        <v>6796790.48</v>
      </c>
      <c r="M27" s="94">
        <v>17324558.8</v>
      </c>
      <c r="N27" s="366">
        <f>E27-F27-K27</f>
        <v>-712857.2800000012</v>
      </c>
    </row>
    <row r="28" spans="1:14" s="170" customFormat="1" ht="22.5">
      <c r="A28" s="93">
        <v>13</v>
      </c>
      <c r="B28" s="338"/>
      <c r="C28" s="34" t="s">
        <v>162</v>
      </c>
      <c r="D28" s="35"/>
      <c r="E28" s="99"/>
      <c r="F28" s="140"/>
      <c r="G28" s="100">
        <f>H28+I28</f>
        <v>1500</v>
      </c>
      <c r="H28" s="100">
        <v>1500</v>
      </c>
      <c r="I28" s="36">
        <v>0</v>
      </c>
      <c r="J28" s="99">
        <f aca="true" t="shared" si="11" ref="J28:J41">K28-G28</f>
        <v>0</v>
      </c>
      <c r="K28" s="345">
        <f t="shared" si="10"/>
        <v>1500</v>
      </c>
      <c r="L28" s="100">
        <v>1500</v>
      </c>
      <c r="M28" s="330">
        <v>0</v>
      </c>
      <c r="N28" s="314"/>
    </row>
    <row r="29" spans="1:14" s="157" customFormat="1" ht="22.5">
      <c r="A29" s="93">
        <v>14</v>
      </c>
      <c r="B29" s="38"/>
      <c r="C29" s="34" t="s">
        <v>160</v>
      </c>
      <c r="D29" s="35" t="s">
        <v>44</v>
      </c>
      <c r="E29" s="99">
        <v>78000</v>
      </c>
      <c r="F29" s="140">
        <v>8000</v>
      </c>
      <c r="G29" s="100">
        <f aca="true" t="shared" si="12" ref="G29:G41">H29+I29</f>
        <v>70000</v>
      </c>
      <c r="H29" s="100">
        <v>70000</v>
      </c>
      <c r="I29" s="36">
        <v>0</v>
      </c>
      <c r="J29" s="130">
        <f t="shared" si="11"/>
        <v>0</v>
      </c>
      <c r="K29" s="345">
        <f t="shared" si="10"/>
        <v>70000</v>
      </c>
      <c r="L29" s="100">
        <v>70000</v>
      </c>
      <c r="M29" s="330">
        <v>0</v>
      </c>
      <c r="N29" s="314">
        <f>E29-F29-K29</f>
        <v>0</v>
      </c>
    </row>
    <row r="30" spans="1:14" s="157" customFormat="1" ht="22.5">
      <c r="A30" s="93">
        <v>15</v>
      </c>
      <c r="B30" s="39"/>
      <c r="C30" s="34" t="s">
        <v>76</v>
      </c>
      <c r="D30" s="35" t="s">
        <v>96</v>
      </c>
      <c r="E30" s="99">
        <v>250000</v>
      </c>
      <c r="F30" s="140">
        <v>0</v>
      </c>
      <c r="G30" s="100">
        <f t="shared" si="12"/>
        <v>600000</v>
      </c>
      <c r="H30" s="100">
        <v>600000</v>
      </c>
      <c r="I30" s="36">
        <v>0</v>
      </c>
      <c r="J30" s="171">
        <f t="shared" si="11"/>
        <v>-550000</v>
      </c>
      <c r="K30" s="345">
        <f t="shared" si="10"/>
        <v>50000</v>
      </c>
      <c r="L30" s="100">
        <v>50000</v>
      </c>
      <c r="M30" s="330">
        <v>0</v>
      </c>
      <c r="N30" s="315">
        <f>E30-F30-K30</f>
        <v>200000</v>
      </c>
    </row>
    <row r="31" spans="1:14" s="172" customFormat="1" ht="22.5">
      <c r="A31" s="93">
        <v>16</v>
      </c>
      <c r="B31" s="39"/>
      <c r="C31" s="34" t="s">
        <v>77</v>
      </c>
      <c r="D31" s="35" t="s">
        <v>44</v>
      </c>
      <c r="E31" s="99">
        <v>130000</v>
      </c>
      <c r="F31" s="140">
        <v>100000</v>
      </c>
      <c r="G31" s="100">
        <f t="shared" si="12"/>
        <v>130000</v>
      </c>
      <c r="H31" s="100">
        <v>130000</v>
      </c>
      <c r="I31" s="36">
        <v>0</v>
      </c>
      <c r="J31" s="130">
        <f t="shared" si="11"/>
        <v>0</v>
      </c>
      <c r="K31" s="345">
        <f t="shared" si="10"/>
        <v>130000</v>
      </c>
      <c r="L31" s="100">
        <v>130000</v>
      </c>
      <c r="M31" s="330">
        <v>0</v>
      </c>
      <c r="N31" s="315">
        <f>E31-F31-K31</f>
        <v>-100000</v>
      </c>
    </row>
    <row r="32" spans="1:14" s="157" customFormat="1" ht="33.75">
      <c r="A32" s="93">
        <v>17</v>
      </c>
      <c r="B32" s="39"/>
      <c r="C32" s="34" t="s">
        <v>78</v>
      </c>
      <c r="D32" s="35" t="s">
        <v>96</v>
      </c>
      <c r="E32" s="99">
        <v>130000</v>
      </c>
      <c r="F32" s="140">
        <v>0</v>
      </c>
      <c r="G32" s="100">
        <f t="shared" si="12"/>
        <v>30000</v>
      </c>
      <c r="H32" s="100">
        <v>30000</v>
      </c>
      <c r="I32" s="36">
        <v>0</v>
      </c>
      <c r="J32" s="130">
        <f t="shared" si="11"/>
        <v>0</v>
      </c>
      <c r="K32" s="345">
        <f t="shared" si="10"/>
        <v>30000</v>
      </c>
      <c r="L32" s="100">
        <v>30000</v>
      </c>
      <c r="M32" s="330">
        <v>0</v>
      </c>
      <c r="N32" s="315">
        <f>E32-F32-K32</f>
        <v>100000</v>
      </c>
    </row>
    <row r="33" spans="1:14" s="157" customFormat="1" ht="45">
      <c r="A33" s="93">
        <v>18</v>
      </c>
      <c r="B33" s="39"/>
      <c r="C33" s="34" t="s">
        <v>115</v>
      </c>
      <c r="D33" s="35" t="s">
        <v>96</v>
      </c>
      <c r="E33" s="99">
        <v>140000</v>
      </c>
      <c r="F33" s="140">
        <v>0</v>
      </c>
      <c r="G33" s="100">
        <f t="shared" si="12"/>
        <v>40000</v>
      </c>
      <c r="H33" s="100">
        <v>40000</v>
      </c>
      <c r="I33" s="36">
        <v>0</v>
      </c>
      <c r="J33" s="130">
        <f t="shared" si="11"/>
        <v>0</v>
      </c>
      <c r="K33" s="345">
        <f t="shared" si="10"/>
        <v>40000</v>
      </c>
      <c r="L33" s="100">
        <v>40000</v>
      </c>
      <c r="M33" s="330">
        <v>0</v>
      </c>
      <c r="N33" s="315">
        <f>E33-F33-K33</f>
        <v>100000</v>
      </c>
    </row>
    <row r="34" spans="1:14" s="157" customFormat="1" ht="22.5">
      <c r="A34" s="93">
        <v>19</v>
      </c>
      <c r="B34" s="39"/>
      <c r="C34" s="34" t="s">
        <v>122</v>
      </c>
      <c r="D34" s="35"/>
      <c r="E34" s="99"/>
      <c r="F34" s="140"/>
      <c r="G34" s="100">
        <f t="shared" si="12"/>
        <v>80000</v>
      </c>
      <c r="H34" s="100">
        <v>80000</v>
      </c>
      <c r="I34" s="36">
        <v>0</v>
      </c>
      <c r="J34" s="130">
        <f t="shared" si="11"/>
        <v>0</v>
      </c>
      <c r="K34" s="345">
        <f t="shared" si="10"/>
        <v>80000</v>
      </c>
      <c r="L34" s="100">
        <v>80000</v>
      </c>
      <c r="M34" s="330">
        <v>0</v>
      </c>
      <c r="N34" s="315"/>
    </row>
    <row r="35" spans="1:14" s="157" customFormat="1" ht="22.5">
      <c r="A35" s="93">
        <v>20</v>
      </c>
      <c r="B35" s="39"/>
      <c r="C35" s="34" t="s">
        <v>79</v>
      </c>
      <c r="D35" s="35" t="s">
        <v>96</v>
      </c>
      <c r="E35" s="99">
        <v>268000</v>
      </c>
      <c r="F35" s="140">
        <v>0</v>
      </c>
      <c r="G35" s="100">
        <f t="shared" si="12"/>
        <v>268000</v>
      </c>
      <c r="H35" s="100">
        <v>268000</v>
      </c>
      <c r="I35" s="36">
        <v>0</v>
      </c>
      <c r="J35" s="130">
        <f t="shared" si="11"/>
        <v>-240000</v>
      </c>
      <c r="K35" s="345">
        <f t="shared" si="10"/>
        <v>28000</v>
      </c>
      <c r="L35" s="100">
        <v>28000</v>
      </c>
      <c r="M35" s="330">
        <v>0</v>
      </c>
      <c r="N35" s="315">
        <f>E35-F35-K35</f>
        <v>240000</v>
      </c>
    </row>
    <row r="36" spans="1:14" s="157" customFormat="1" ht="45">
      <c r="A36" s="93">
        <v>21</v>
      </c>
      <c r="B36" s="40"/>
      <c r="C36" s="34" t="s">
        <v>80</v>
      </c>
      <c r="D36" s="35" t="s">
        <v>96</v>
      </c>
      <c r="E36" s="99">
        <v>50000</v>
      </c>
      <c r="F36" s="140">
        <v>0</v>
      </c>
      <c r="G36" s="100">
        <f t="shared" si="12"/>
        <v>50000</v>
      </c>
      <c r="H36" s="100">
        <v>50000</v>
      </c>
      <c r="I36" s="36">
        <v>0</v>
      </c>
      <c r="J36" s="130">
        <f t="shared" si="11"/>
        <v>-50000</v>
      </c>
      <c r="K36" s="345">
        <f t="shared" si="10"/>
        <v>0</v>
      </c>
      <c r="L36" s="100">
        <v>0</v>
      </c>
      <c r="M36" s="330">
        <v>0</v>
      </c>
      <c r="N36" s="315">
        <f>E36-F36-K36</f>
        <v>50000</v>
      </c>
    </row>
    <row r="37" spans="1:15" s="157" customFormat="1" ht="22.5">
      <c r="A37" s="93">
        <v>22</v>
      </c>
      <c r="B37" s="40"/>
      <c r="C37" s="34" t="s">
        <v>155</v>
      </c>
      <c r="D37" s="35"/>
      <c r="E37" s="99"/>
      <c r="F37" s="140"/>
      <c r="G37" s="100">
        <f>H37+I37</f>
        <v>15000</v>
      </c>
      <c r="H37" s="100">
        <v>15000</v>
      </c>
      <c r="I37" s="36">
        <v>0</v>
      </c>
      <c r="J37" s="130">
        <f>K37-G37</f>
        <v>-15000</v>
      </c>
      <c r="K37" s="345">
        <f>L37+M37</f>
        <v>0</v>
      </c>
      <c r="L37" s="100">
        <v>0</v>
      </c>
      <c r="M37" s="330">
        <v>0</v>
      </c>
      <c r="N37" s="315"/>
      <c r="O37" s="157" t="s">
        <v>175</v>
      </c>
    </row>
    <row r="38" spans="1:14" s="157" customFormat="1" ht="22.5">
      <c r="A38" s="93">
        <v>23</v>
      </c>
      <c r="B38" s="40"/>
      <c r="C38" s="34" t="s">
        <v>156</v>
      </c>
      <c r="D38" s="35"/>
      <c r="E38" s="99"/>
      <c r="F38" s="140"/>
      <c r="G38" s="100">
        <f>H38+I38</f>
        <v>30000</v>
      </c>
      <c r="H38" s="100">
        <v>30000</v>
      </c>
      <c r="I38" s="36">
        <v>0</v>
      </c>
      <c r="J38" s="130">
        <f>K38-G38</f>
        <v>-10000</v>
      </c>
      <c r="K38" s="345">
        <f>L38+M38</f>
        <v>20000</v>
      </c>
      <c r="L38" s="100">
        <v>20000</v>
      </c>
      <c r="M38" s="330">
        <v>0</v>
      </c>
      <c r="N38" s="315"/>
    </row>
    <row r="39" spans="1:14" s="157" customFormat="1" ht="33.75">
      <c r="A39" s="93">
        <v>24</v>
      </c>
      <c r="B39" s="40"/>
      <c r="C39" s="34" t="s">
        <v>142</v>
      </c>
      <c r="D39" s="35"/>
      <c r="E39" s="99"/>
      <c r="F39" s="140"/>
      <c r="G39" s="100">
        <f t="shared" si="12"/>
        <v>40000</v>
      </c>
      <c r="H39" s="100">
        <v>40000</v>
      </c>
      <c r="I39" s="36">
        <v>0</v>
      </c>
      <c r="J39" s="130">
        <f t="shared" si="11"/>
        <v>0</v>
      </c>
      <c r="K39" s="345">
        <f t="shared" si="10"/>
        <v>40000</v>
      </c>
      <c r="L39" s="100">
        <v>40000</v>
      </c>
      <c r="M39" s="330">
        <v>0</v>
      </c>
      <c r="N39" s="315"/>
    </row>
    <row r="40" spans="1:14" s="157" customFormat="1" ht="56.25">
      <c r="A40" s="93">
        <v>25</v>
      </c>
      <c r="B40" s="40"/>
      <c r="C40" s="34" t="s">
        <v>159</v>
      </c>
      <c r="D40" s="35"/>
      <c r="E40" s="99"/>
      <c r="F40" s="140"/>
      <c r="G40" s="100">
        <f t="shared" si="12"/>
        <v>100000</v>
      </c>
      <c r="H40" s="100">
        <v>100000</v>
      </c>
      <c r="I40" s="36">
        <v>0</v>
      </c>
      <c r="J40" s="130">
        <f t="shared" si="11"/>
        <v>-100000</v>
      </c>
      <c r="K40" s="345">
        <f t="shared" si="10"/>
        <v>0</v>
      </c>
      <c r="L40" s="100">
        <v>0</v>
      </c>
      <c r="M40" s="330">
        <v>0</v>
      </c>
      <c r="N40" s="315"/>
    </row>
    <row r="41" spans="1:14" s="157" customFormat="1" ht="23.25" thickBot="1">
      <c r="A41" s="85">
        <v>26</v>
      </c>
      <c r="B41" s="41"/>
      <c r="C41" s="143" t="s">
        <v>81</v>
      </c>
      <c r="D41" s="35" t="s">
        <v>96</v>
      </c>
      <c r="E41" s="99">
        <v>150000</v>
      </c>
      <c r="F41" s="140">
        <v>0</v>
      </c>
      <c r="G41" s="100">
        <f t="shared" si="12"/>
        <v>150000</v>
      </c>
      <c r="H41" s="100">
        <v>150000</v>
      </c>
      <c r="I41" s="36">
        <v>0</v>
      </c>
      <c r="J41" s="130">
        <f t="shared" si="11"/>
        <v>0</v>
      </c>
      <c r="K41" s="345">
        <f t="shared" si="10"/>
        <v>150000</v>
      </c>
      <c r="L41" s="100">
        <v>150000</v>
      </c>
      <c r="M41" s="330">
        <v>0</v>
      </c>
      <c r="N41" s="315">
        <f>E41-F41-K41</f>
        <v>0</v>
      </c>
    </row>
    <row r="42" spans="1:14" s="60" customFormat="1" ht="29.25" customHeight="1" thickBot="1">
      <c r="A42" s="56"/>
      <c r="B42" s="68" t="s">
        <v>65</v>
      </c>
      <c r="C42" s="58" t="s">
        <v>2</v>
      </c>
      <c r="D42" s="59"/>
      <c r="E42" s="96">
        <f aca="true" t="shared" si="13" ref="E42:N42">SUBTOTAL(9,E44:E58)</f>
        <v>5644487</v>
      </c>
      <c r="F42" s="96">
        <f t="shared" si="13"/>
        <v>1449487</v>
      </c>
      <c r="G42" s="96">
        <f t="shared" si="13"/>
        <v>5518788</v>
      </c>
      <c r="H42" s="96">
        <f t="shared" si="13"/>
        <v>4071000</v>
      </c>
      <c r="I42" s="96">
        <f t="shared" si="13"/>
        <v>1447788</v>
      </c>
      <c r="J42" s="96">
        <f t="shared" si="13"/>
        <v>-450000</v>
      </c>
      <c r="K42" s="339">
        <f t="shared" si="13"/>
        <v>5068788</v>
      </c>
      <c r="L42" s="96">
        <f t="shared" si="13"/>
        <v>3621000</v>
      </c>
      <c r="M42" s="102">
        <f t="shared" si="13"/>
        <v>1447788</v>
      </c>
      <c r="N42" s="311">
        <f t="shared" si="13"/>
        <v>-634788</v>
      </c>
    </row>
    <row r="43" spans="1:14" s="47" customFormat="1" ht="29.25" customHeight="1">
      <c r="A43" s="43"/>
      <c r="B43" s="44" t="s">
        <v>24</v>
      </c>
      <c r="C43" s="45" t="s">
        <v>45</v>
      </c>
      <c r="D43" s="46"/>
      <c r="E43" s="103">
        <f aca="true" t="shared" si="14" ref="E43:N43">SUBTOTAL(9,E44:E58)</f>
        <v>5644487</v>
      </c>
      <c r="F43" s="139">
        <f t="shared" si="14"/>
        <v>1449487</v>
      </c>
      <c r="G43" s="103">
        <f t="shared" si="14"/>
        <v>5518788</v>
      </c>
      <c r="H43" s="103">
        <f t="shared" si="14"/>
        <v>4071000</v>
      </c>
      <c r="I43" s="103">
        <f t="shared" si="14"/>
        <v>1447788</v>
      </c>
      <c r="J43" s="103">
        <f t="shared" si="14"/>
        <v>-450000</v>
      </c>
      <c r="K43" s="348">
        <f t="shared" si="14"/>
        <v>5068788</v>
      </c>
      <c r="L43" s="103">
        <f t="shared" si="14"/>
        <v>3621000</v>
      </c>
      <c r="M43" s="105">
        <f t="shared" si="14"/>
        <v>1447788</v>
      </c>
      <c r="N43" s="318">
        <f t="shared" si="14"/>
        <v>-634788</v>
      </c>
    </row>
    <row r="44" spans="1:14" s="69" customFormat="1" ht="45">
      <c r="A44" s="84">
        <v>27</v>
      </c>
      <c r="B44" s="25"/>
      <c r="C44" s="30" t="s">
        <v>82</v>
      </c>
      <c r="D44" s="31" t="s">
        <v>98</v>
      </c>
      <c r="E44" s="106">
        <v>1525259</v>
      </c>
      <c r="F44" s="120">
        <v>1025259</v>
      </c>
      <c r="G44" s="108">
        <f aca="true" t="shared" si="15" ref="G44:G58">H44+I44</f>
        <v>640000</v>
      </c>
      <c r="H44" s="108">
        <v>640000</v>
      </c>
      <c r="I44" s="33">
        <v>0</v>
      </c>
      <c r="J44" s="130">
        <f aca="true" t="shared" si="16" ref="J44:J58">K44-G44</f>
        <v>0</v>
      </c>
      <c r="K44" s="349">
        <f aca="true" t="shared" si="17" ref="K44:K58">L44+M44</f>
        <v>640000</v>
      </c>
      <c r="L44" s="108">
        <v>640000</v>
      </c>
      <c r="M44" s="94">
        <v>0</v>
      </c>
      <c r="N44" s="315">
        <f aca="true" t="shared" si="18" ref="N44:N54">E44-F44-K44</f>
        <v>-140000</v>
      </c>
    </row>
    <row r="45" spans="1:14" s="69" customFormat="1" ht="33.75">
      <c r="A45" s="84">
        <v>28</v>
      </c>
      <c r="B45" s="23"/>
      <c r="C45" s="30" t="s">
        <v>83</v>
      </c>
      <c r="D45" s="31" t="s">
        <v>99</v>
      </c>
      <c r="E45" s="106">
        <v>1500000</v>
      </c>
      <c r="F45" s="120">
        <v>100000</v>
      </c>
      <c r="G45" s="108">
        <f t="shared" si="15"/>
        <v>3047788</v>
      </c>
      <c r="H45" s="108">
        <v>1600000</v>
      </c>
      <c r="I45" s="33">
        <v>1447788</v>
      </c>
      <c r="J45" s="130">
        <f t="shared" si="16"/>
        <v>0</v>
      </c>
      <c r="K45" s="349">
        <f t="shared" si="17"/>
        <v>3047788</v>
      </c>
      <c r="L45" s="108">
        <v>1600000</v>
      </c>
      <c r="M45" s="94">
        <v>1447788</v>
      </c>
      <c r="N45" s="315">
        <f t="shared" si="18"/>
        <v>-1647788</v>
      </c>
    </row>
    <row r="46" spans="1:14" s="69" customFormat="1" ht="22.5">
      <c r="A46" s="84">
        <v>29</v>
      </c>
      <c r="B46" s="20"/>
      <c r="C46" s="30" t="s">
        <v>84</v>
      </c>
      <c r="D46" s="31" t="s">
        <v>98</v>
      </c>
      <c r="E46" s="106">
        <v>1097728</v>
      </c>
      <c r="F46" s="120">
        <v>262728</v>
      </c>
      <c r="G46" s="108">
        <f t="shared" si="15"/>
        <v>935000</v>
      </c>
      <c r="H46" s="108">
        <v>935000</v>
      </c>
      <c r="I46" s="33">
        <v>0</v>
      </c>
      <c r="J46" s="130">
        <f t="shared" si="16"/>
        <v>0</v>
      </c>
      <c r="K46" s="349">
        <f t="shared" si="17"/>
        <v>935000</v>
      </c>
      <c r="L46" s="108">
        <v>935000</v>
      </c>
      <c r="M46" s="94">
        <v>0</v>
      </c>
      <c r="N46" s="315">
        <f t="shared" si="18"/>
        <v>-100000</v>
      </c>
    </row>
    <row r="47" spans="1:14" s="69" customFormat="1" ht="33.75">
      <c r="A47" s="84">
        <v>30</v>
      </c>
      <c r="B47" s="24"/>
      <c r="C47" s="30" t="s">
        <v>161</v>
      </c>
      <c r="D47" s="31" t="s">
        <v>98</v>
      </c>
      <c r="E47" s="106">
        <v>561500</v>
      </c>
      <c r="F47" s="120">
        <v>31500</v>
      </c>
      <c r="G47" s="108">
        <f t="shared" si="15"/>
        <v>77000</v>
      </c>
      <c r="H47" s="108">
        <v>77000</v>
      </c>
      <c r="I47" s="33">
        <v>0</v>
      </c>
      <c r="J47" s="130">
        <f t="shared" si="16"/>
        <v>0</v>
      </c>
      <c r="K47" s="349">
        <f t="shared" si="17"/>
        <v>77000</v>
      </c>
      <c r="L47" s="108">
        <v>77000</v>
      </c>
      <c r="M47" s="94">
        <v>0</v>
      </c>
      <c r="N47" s="315">
        <f t="shared" si="18"/>
        <v>453000</v>
      </c>
    </row>
    <row r="48" spans="1:14" s="69" customFormat="1" ht="33.75">
      <c r="A48" s="84">
        <v>31</v>
      </c>
      <c r="B48" s="24"/>
      <c r="C48" s="30" t="s">
        <v>85</v>
      </c>
      <c r="D48" s="31" t="s">
        <v>44</v>
      </c>
      <c r="E48" s="106">
        <v>50000</v>
      </c>
      <c r="F48" s="120">
        <v>30000</v>
      </c>
      <c r="G48" s="108">
        <f t="shared" si="15"/>
        <v>20000</v>
      </c>
      <c r="H48" s="108">
        <v>20000</v>
      </c>
      <c r="I48" s="33">
        <v>0</v>
      </c>
      <c r="J48" s="130">
        <f t="shared" si="16"/>
        <v>0</v>
      </c>
      <c r="K48" s="349">
        <f t="shared" si="17"/>
        <v>20000</v>
      </c>
      <c r="L48" s="108">
        <v>20000</v>
      </c>
      <c r="M48" s="94">
        <v>0</v>
      </c>
      <c r="N48" s="315">
        <f t="shared" si="18"/>
        <v>0</v>
      </c>
    </row>
    <row r="49" spans="1:14" s="69" customFormat="1" ht="33.75">
      <c r="A49" s="84">
        <v>32</v>
      </c>
      <c r="B49" s="23"/>
      <c r="C49" s="30" t="s">
        <v>86</v>
      </c>
      <c r="D49" s="31" t="s">
        <v>96</v>
      </c>
      <c r="E49" s="106">
        <v>40000</v>
      </c>
      <c r="F49" s="120">
        <v>0</v>
      </c>
      <c r="G49" s="108">
        <f t="shared" si="15"/>
        <v>40000</v>
      </c>
      <c r="H49" s="108">
        <v>40000</v>
      </c>
      <c r="I49" s="33">
        <v>0</v>
      </c>
      <c r="J49" s="171">
        <f t="shared" si="16"/>
        <v>-40000</v>
      </c>
      <c r="K49" s="349">
        <f t="shared" si="17"/>
        <v>0</v>
      </c>
      <c r="L49" s="108">
        <v>0</v>
      </c>
      <c r="M49" s="94">
        <v>0</v>
      </c>
      <c r="N49" s="315">
        <f t="shared" si="18"/>
        <v>40000</v>
      </c>
    </row>
    <row r="50" spans="1:14" s="69" customFormat="1" ht="45">
      <c r="A50" s="84">
        <v>33</v>
      </c>
      <c r="B50" s="24"/>
      <c r="C50" s="30" t="s">
        <v>87</v>
      </c>
      <c r="D50" s="31" t="s">
        <v>74</v>
      </c>
      <c r="E50" s="106">
        <v>150000</v>
      </c>
      <c r="F50" s="120">
        <v>0</v>
      </c>
      <c r="G50" s="108">
        <f t="shared" si="15"/>
        <v>100000</v>
      </c>
      <c r="H50" s="108">
        <v>100000</v>
      </c>
      <c r="I50" s="33">
        <v>0</v>
      </c>
      <c r="J50" s="130">
        <f t="shared" si="16"/>
        <v>-90000</v>
      </c>
      <c r="K50" s="349">
        <f t="shared" si="17"/>
        <v>10000</v>
      </c>
      <c r="L50" s="108">
        <v>10000</v>
      </c>
      <c r="M50" s="94">
        <v>0</v>
      </c>
      <c r="N50" s="315">
        <f t="shared" si="18"/>
        <v>140000</v>
      </c>
    </row>
    <row r="51" spans="1:14" s="69" customFormat="1" ht="45">
      <c r="A51" s="84">
        <v>34</v>
      </c>
      <c r="B51" s="24"/>
      <c r="C51" s="30" t="s">
        <v>88</v>
      </c>
      <c r="D51" s="31" t="s">
        <v>96</v>
      </c>
      <c r="E51" s="106">
        <v>150000</v>
      </c>
      <c r="F51" s="120">
        <v>0</v>
      </c>
      <c r="G51" s="108">
        <f t="shared" si="15"/>
        <v>100000</v>
      </c>
      <c r="H51" s="108">
        <v>100000</v>
      </c>
      <c r="I51" s="33">
        <v>0</v>
      </c>
      <c r="J51" s="130">
        <f t="shared" si="16"/>
        <v>-90000</v>
      </c>
      <c r="K51" s="349">
        <f t="shared" si="17"/>
        <v>10000</v>
      </c>
      <c r="L51" s="108">
        <v>10000</v>
      </c>
      <c r="M51" s="94">
        <v>0</v>
      </c>
      <c r="N51" s="315">
        <f t="shared" si="18"/>
        <v>140000</v>
      </c>
    </row>
    <row r="52" spans="1:14" s="69" customFormat="1" ht="45">
      <c r="A52" s="84">
        <v>35</v>
      </c>
      <c r="B52" s="24"/>
      <c r="C52" s="30" t="s">
        <v>89</v>
      </c>
      <c r="D52" s="31" t="s">
        <v>96</v>
      </c>
      <c r="E52" s="106">
        <v>150000</v>
      </c>
      <c r="F52" s="120">
        <v>0</v>
      </c>
      <c r="G52" s="108">
        <f t="shared" si="15"/>
        <v>100000</v>
      </c>
      <c r="H52" s="108">
        <v>100000</v>
      </c>
      <c r="I52" s="33">
        <v>0</v>
      </c>
      <c r="J52" s="130">
        <f t="shared" si="16"/>
        <v>-90000</v>
      </c>
      <c r="K52" s="349">
        <f t="shared" si="17"/>
        <v>10000</v>
      </c>
      <c r="L52" s="108">
        <v>10000</v>
      </c>
      <c r="M52" s="94">
        <v>0</v>
      </c>
      <c r="N52" s="315">
        <f t="shared" si="18"/>
        <v>140000</v>
      </c>
    </row>
    <row r="53" spans="1:14" s="174" customFormat="1" ht="33.75">
      <c r="A53" s="84">
        <v>36</v>
      </c>
      <c r="B53" s="173"/>
      <c r="C53" s="30" t="s">
        <v>90</v>
      </c>
      <c r="D53" s="31" t="s">
        <v>96</v>
      </c>
      <c r="E53" s="106">
        <v>120000</v>
      </c>
      <c r="F53" s="120">
        <v>0</v>
      </c>
      <c r="G53" s="108">
        <f t="shared" si="15"/>
        <v>100000</v>
      </c>
      <c r="H53" s="108">
        <v>100000</v>
      </c>
      <c r="I53" s="33">
        <v>0</v>
      </c>
      <c r="J53" s="130">
        <f t="shared" si="16"/>
        <v>-90000</v>
      </c>
      <c r="K53" s="349">
        <f t="shared" si="17"/>
        <v>10000</v>
      </c>
      <c r="L53" s="108">
        <v>10000</v>
      </c>
      <c r="M53" s="94">
        <v>0</v>
      </c>
      <c r="N53" s="315">
        <f t="shared" si="18"/>
        <v>110000</v>
      </c>
    </row>
    <row r="54" spans="1:14" s="6" customFormat="1" ht="22.5">
      <c r="A54" s="84">
        <v>37</v>
      </c>
      <c r="B54" s="24"/>
      <c r="C54" s="144" t="s">
        <v>111</v>
      </c>
      <c r="D54" s="31" t="s">
        <v>96</v>
      </c>
      <c r="E54" s="106">
        <v>100000</v>
      </c>
      <c r="F54" s="120">
        <v>0</v>
      </c>
      <c r="G54" s="108">
        <f t="shared" si="15"/>
        <v>70000</v>
      </c>
      <c r="H54" s="108">
        <v>70000</v>
      </c>
      <c r="I54" s="33">
        <v>0</v>
      </c>
      <c r="J54" s="130">
        <f t="shared" si="16"/>
        <v>-50000</v>
      </c>
      <c r="K54" s="349">
        <f t="shared" si="17"/>
        <v>20000</v>
      </c>
      <c r="L54" s="108">
        <v>20000</v>
      </c>
      <c r="M54" s="94">
        <v>0</v>
      </c>
      <c r="N54" s="319">
        <f t="shared" si="18"/>
        <v>80000</v>
      </c>
    </row>
    <row r="55" spans="1:14" s="6" customFormat="1" ht="33.75">
      <c r="A55" s="84">
        <v>38</v>
      </c>
      <c r="B55" s="24"/>
      <c r="C55" s="144" t="s">
        <v>124</v>
      </c>
      <c r="D55" s="31"/>
      <c r="E55" s="106"/>
      <c r="F55" s="120"/>
      <c r="G55" s="108">
        <f t="shared" si="15"/>
        <v>160000</v>
      </c>
      <c r="H55" s="108">
        <v>160000</v>
      </c>
      <c r="I55" s="33">
        <v>0</v>
      </c>
      <c r="J55" s="130">
        <f t="shared" si="16"/>
        <v>0</v>
      </c>
      <c r="K55" s="349">
        <f t="shared" si="17"/>
        <v>160000</v>
      </c>
      <c r="L55" s="108">
        <v>160000</v>
      </c>
      <c r="M55" s="94">
        <v>0</v>
      </c>
      <c r="N55" s="319"/>
    </row>
    <row r="56" spans="1:14" s="6" customFormat="1" ht="22.5">
      <c r="A56" s="84">
        <v>39</v>
      </c>
      <c r="B56" s="24"/>
      <c r="C56" s="144" t="s">
        <v>134</v>
      </c>
      <c r="D56" s="31"/>
      <c r="E56" s="106"/>
      <c r="F56" s="120"/>
      <c r="G56" s="108">
        <f t="shared" si="15"/>
        <v>40000</v>
      </c>
      <c r="H56" s="108">
        <v>40000</v>
      </c>
      <c r="I56" s="33">
        <v>0</v>
      </c>
      <c r="J56" s="130">
        <f t="shared" si="16"/>
        <v>0</v>
      </c>
      <c r="K56" s="349">
        <f t="shared" si="17"/>
        <v>40000</v>
      </c>
      <c r="L56" s="108">
        <v>40000</v>
      </c>
      <c r="M56" s="94">
        <v>0</v>
      </c>
      <c r="N56" s="319"/>
    </row>
    <row r="57" spans="1:14" s="6" customFormat="1" ht="22.5">
      <c r="A57" s="84">
        <v>40</v>
      </c>
      <c r="B57" s="24"/>
      <c r="C57" s="144" t="s">
        <v>164</v>
      </c>
      <c r="D57" s="31"/>
      <c r="E57" s="106"/>
      <c r="F57" s="120"/>
      <c r="G57" s="108">
        <f t="shared" si="15"/>
        <v>39000</v>
      </c>
      <c r="H57" s="108">
        <v>39000</v>
      </c>
      <c r="I57" s="33">
        <v>0</v>
      </c>
      <c r="J57" s="130">
        <f t="shared" si="16"/>
        <v>0</v>
      </c>
      <c r="K57" s="349">
        <f t="shared" si="17"/>
        <v>39000</v>
      </c>
      <c r="L57" s="108">
        <v>39000</v>
      </c>
      <c r="M57" s="94">
        <v>0</v>
      </c>
      <c r="N57" s="319"/>
    </row>
    <row r="58" spans="1:14" s="6" customFormat="1" ht="23.25" thickBot="1">
      <c r="A58" s="84">
        <v>41</v>
      </c>
      <c r="B58" s="24"/>
      <c r="C58" s="144" t="s">
        <v>91</v>
      </c>
      <c r="D58" s="31" t="s">
        <v>96</v>
      </c>
      <c r="E58" s="106">
        <v>200000</v>
      </c>
      <c r="F58" s="120">
        <v>0</v>
      </c>
      <c r="G58" s="108">
        <f t="shared" si="15"/>
        <v>50000</v>
      </c>
      <c r="H58" s="108">
        <v>50000</v>
      </c>
      <c r="I58" s="190">
        <v>0</v>
      </c>
      <c r="J58" s="130">
        <f t="shared" si="16"/>
        <v>0</v>
      </c>
      <c r="K58" s="349">
        <f t="shared" si="17"/>
        <v>50000</v>
      </c>
      <c r="L58" s="108">
        <v>50000</v>
      </c>
      <c r="M58" s="94">
        <v>0</v>
      </c>
      <c r="N58" s="319">
        <f>E58-F58-K58</f>
        <v>150000</v>
      </c>
    </row>
    <row r="59" spans="1:14" s="60" customFormat="1" ht="27.75" customHeight="1" thickBot="1">
      <c r="A59" s="81"/>
      <c r="B59" s="57" t="s">
        <v>66</v>
      </c>
      <c r="C59" s="58" t="s">
        <v>6</v>
      </c>
      <c r="D59" s="59"/>
      <c r="E59" s="96">
        <f aca="true" t="shared" si="19" ref="E59:N59">SUBTOTAL(9,E61)</f>
        <v>2551464</v>
      </c>
      <c r="F59" s="96">
        <f t="shared" si="19"/>
        <v>151464</v>
      </c>
      <c r="G59" s="96">
        <f t="shared" si="19"/>
        <v>500000</v>
      </c>
      <c r="H59" s="96">
        <f t="shared" si="19"/>
        <v>500000</v>
      </c>
      <c r="I59" s="96">
        <f t="shared" si="19"/>
        <v>0</v>
      </c>
      <c r="J59" s="96">
        <f t="shared" si="19"/>
        <v>-450000</v>
      </c>
      <c r="K59" s="339">
        <f t="shared" si="19"/>
        <v>50000</v>
      </c>
      <c r="L59" s="96">
        <f t="shared" si="19"/>
        <v>50000</v>
      </c>
      <c r="M59" s="102">
        <f t="shared" si="19"/>
        <v>0</v>
      </c>
      <c r="N59" s="320">
        <f t="shared" si="19"/>
        <v>1900000</v>
      </c>
    </row>
    <row r="60" spans="1:14" s="47" customFormat="1" ht="29.25" customHeight="1">
      <c r="A60" s="82"/>
      <c r="B60" s="44" t="s">
        <v>25</v>
      </c>
      <c r="C60" s="45" t="s">
        <v>26</v>
      </c>
      <c r="D60" s="46"/>
      <c r="E60" s="110">
        <f aca="true" t="shared" si="20" ref="E60:N60">SUBTOTAL(9,E61)</f>
        <v>2551464</v>
      </c>
      <c r="F60" s="110">
        <f t="shared" si="20"/>
        <v>151464</v>
      </c>
      <c r="G60" s="103">
        <f t="shared" si="20"/>
        <v>500000</v>
      </c>
      <c r="H60" s="103">
        <f t="shared" si="20"/>
        <v>500000</v>
      </c>
      <c r="I60" s="103">
        <f t="shared" si="20"/>
        <v>0</v>
      </c>
      <c r="J60" s="103">
        <f t="shared" si="20"/>
        <v>-450000</v>
      </c>
      <c r="K60" s="348">
        <f t="shared" si="20"/>
        <v>50000</v>
      </c>
      <c r="L60" s="103">
        <f t="shared" si="20"/>
        <v>50000</v>
      </c>
      <c r="M60" s="105">
        <f t="shared" si="20"/>
        <v>0</v>
      </c>
      <c r="N60" s="321">
        <f t="shared" si="20"/>
        <v>1900000</v>
      </c>
    </row>
    <row r="61" spans="1:14" s="7" customFormat="1" ht="34.5" thickBot="1">
      <c r="A61" s="216">
        <v>42</v>
      </c>
      <c r="B61" s="22"/>
      <c r="C61" s="203" t="s">
        <v>46</v>
      </c>
      <c r="D61" s="204" t="s">
        <v>97</v>
      </c>
      <c r="E61" s="207">
        <v>2551464</v>
      </c>
      <c r="F61" s="217">
        <v>151464</v>
      </c>
      <c r="G61" s="207">
        <f>H61+I61</f>
        <v>500000</v>
      </c>
      <c r="H61" s="207">
        <v>500000</v>
      </c>
      <c r="I61" s="148">
        <v>0</v>
      </c>
      <c r="J61" s="198">
        <f>K61-G61</f>
        <v>-450000</v>
      </c>
      <c r="K61" s="350">
        <f>L61+M61</f>
        <v>50000</v>
      </c>
      <c r="L61" s="207">
        <v>50000</v>
      </c>
      <c r="M61" s="252">
        <v>0</v>
      </c>
      <c r="N61" s="322">
        <f>E61-(F61+G61)</f>
        <v>1900000</v>
      </c>
    </row>
    <row r="62" spans="1:14" s="6" customFormat="1" ht="13.5" thickBot="1">
      <c r="A62" s="150"/>
      <c r="B62" s="239" t="s">
        <v>35</v>
      </c>
      <c r="C62" s="240" t="s">
        <v>36</v>
      </c>
      <c r="D62" s="57"/>
      <c r="E62" s="260"/>
      <c r="F62" s="261"/>
      <c r="G62" s="260">
        <f aca="true" t="shared" si="21" ref="G62:M62">SUBTOTAL(9,G64)</f>
        <v>8683</v>
      </c>
      <c r="H62" s="260">
        <f t="shared" si="21"/>
        <v>8683</v>
      </c>
      <c r="I62" s="262">
        <f t="shared" si="21"/>
        <v>0</v>
      </c>
      <c r="J62" s="96">
        <f t="shared" si="21"/>
        <v>0</v>
      </c>
      <c r="K62" s="351">
        <f t="shared" si="21"/>
        <v>8683</v>
      </c>
      <c r="L62" s="260">
        <f t="shared" si="21"/>
        <v>8683</v>
      </c>
      <c r="M62" s="264">
        <f t="shared" si="21"/>
        <v>0</v>
      </c>
      <c r="N62" s="259"/>
    </row>
    <row r="63" spans="1:14" s="273" customFormat="1" ht="12.75">
      <c r="A63" s="265"/>
      <c r="B63" s="266" t="s">
        <v>37</v>
      </c>
      <c r="C63" s="274" t="s">
        <v>144</v>
      </c>
      <c r="D63" s="267"/>
      <c r="E63" s="268"/>
      <c r="F63" s="139"/>
      <c r="G63" s="268">
        <f aca="true" t="shared" si="22" ref="G63:M63">SUBTOTAL(9,G64)</f>
        <v>8683</v>
      </c>
      <c r="H63" s="268">
        <f t="shared" si="22"/>
        <v>8683</v>
      </c>
      <c r="I63" s="269">
        <f t="shared" si="22"/>
        <v>0</v>
      </c>
      <c r="J63" s="103">
        <f t="shared" si="22"/>
        <v>0</v>
      </c>
      <c r="K63" s="352">
        <f t="shared" si="22"/>
        <v>8683</v>
      </c>
      <c r="L63" s="268">
        <f t="shared" si="22"/>
        <v>8683</v>
      </c>
      <c r="M63" s="271">
        <f t="shared" si="22"/>
        <v>0</v>
      </c>
      <c r="N63" s="272"/>
    </row>
    <row r="64" spans="1:14" s="275" customFormat="1" ht="23.25" thickBot="1">
      <c r="A64" s="216">
        <v>43</v>
      </c>
      <c r="B64" s="309"/>
      <c r="C64" s="203" t="s">
        <v>145</v>
      </c>
      <c r="D64" s="204"/>
      <c r="E64" s="207"/>
      <c r="F64" s="217"/>
      <c r="G64" s="207">
        <f>H64+I64</f>
        <v>8683</v>
      </c>
      <c r="H64" s="207">
        <v>8683</v>
      </c>
      <c r="I64" s="148">
        <v>0</v>
      </c>
      <c r="J64" s="198">
        <f>K64-G64</f>
        <v>0</v>
      </c>
      <c r="K64" s="350">
        <f>L64+M64</f>
        <v>8683</v>
      </c>
      <c r="L64" s="207">
        <v>8683</v>
      </c>
      <c r="M64" s="252">
        <v>0</v>
      </c>
      <c r="N64" s="236"/>
    </row>
    <row r="65" spans="1:14" s="7" customFormat="1" ht="26.25" thickBot="1">
      <c r="A65" s="238"/>
      <c r="B65" s="239" t="s">
        <v>135</v>
      </c>
      <c r="C65" s="240" t="s">
        <v>139</v>
      </c>
      <c r="D65" s="241"/>
      <c r="E65" s="242"/>
      <c r="F65" s="243"/>
      <c r="G65" s="368">
        <f aca="true" t="shared" si="23" ref="G65:M65">SUBTOTAL(9,G67)</f>
        <v>130000</v>
      </c>
      <c r="H65" s="368">
        <f t="shared" si="23"/>
        <v>130000</v>
      </c>
      <c r="I65" s="369">
        <f t="shared" si="23"/>
        <v>0</v>
      </c>
      <c r="J65" s="370">
        <f t="shared" si="23"/>
        <v>0</v>
      </c>
      <c r="K65" s="371">
        <f t="shared" si="23"/>
        <v>130000</v>
      </c>
      <c r="L65" s="368">
        <f t="shared" si="23"/>
        <v>130000</v>
      </c>
      <c r="M65" s="372">
        <f t="shared" si="23"/>
        <v>0</v>
      </c>
      <c r="N65" s="236"/>
    </row>
    <row r="66" spans="1:14" s="7" customFormat="1" ht="12.75">
      <c r="A66" s="182"/>
      <c r="B66" s="237" t="s">
        <v>136</v>
      </c>
      <c r="C66" s="248" t="s">
        <v>137</v>
      </c>
      <c r="D66" s="233"/>
      <c r="E66" s="234"/>
      <c r="F66" s="235"/>
      <c r="G66" s="373">
        <f aca="true" t="shared" si="24" ref="G66:M66">SUBTOTAL(9,G67)</f>
        <v>130000</v>
      </c>
      <c r="H66" s="373">
        <f t="shared" si="24"/>
        <v>130000</v>
      </c>
      <c r="I66" s="373">
        <f t="shared" si="24"/>
        <v>0</v>
      </c>
      <c r="J66" s="373">
        <f t="shared" si="24"/>
        <v>0</v>
      </c>
      <c r="K66" s="374">
        <f t="shared" si="24"/>
        <v>130000</v>
      </c>
      <c r="L66" s="373">
        <f t="shared" si="24"/>
        <v>130000</v>
      </c>
      <c r="M66" s="375">
        <f t="shared" si="24"/>
        <v>0</v>
      </c>
      <c r="N66" s="236"/>
    </row>
    <row r="67" spans="1:14" s="7" customFormat="1" ht="34.5" thickBot="1">
      <c r="A67" s="188">
        <v>44</v>
      </c>
      <c r="B67" s="189"/>
      <c r="C67" s="225" t="s">
        <v>146</v>
      </c>
      <c r="D67" s="226"/>
      <c r="E67" s="229"/>
      <c r="F67" s="249"/>
      <c r="G67" s="229">
        <f>H67+I67</f>
        <v>130000</v>
      </c>
      <c r="H67" s="229">
        <v>130000</v>
      </c>
      <c r="I67" s="50">
        <v>0</v>
      </c>
      <c r="J67" s="250">
        <f>K67-G67</f>
        <v>0</v>
      </c>
      <c r="K67" s="354">
        <f>L67+M67</f>
        <v>130000</v>
      </c>
      <c r="L67" s="229">
        <v>130000</v>
      </c>
      <c r="M67" s="214">
        <v>0</v>
      </c>
      <c r="N67" s="236"/>
    </row>
    <row r="68" spans="1:14" s="66" customFormat="1" ht="27.75" customHeight="1" thickBot="1">
      <c r="A68" s="83"/>
      <c r="B68" s="57" t="s">
        <v>67</v>
      </c>
      <c r="C68" s="58" t="s">
        <v>3</v>
      </c>
      <c r="D68" s="59"/>
      <c r="E68" s="96">
        <f aca="true" t="shared" si="25" ref="E68:N68">SUBTOTAL(9,E70:E78)</f>
        <v>5635830</v>
      </c>
      <c r="F68" s="96">
        <f t="shared" si="25"/>
        <v>288900</v>
      </c>
      <c r="G68" s="96">
        <f t="shared" si="25"/>
        <v>1142000</v>
      </c>
      <c r="H68" s="96">
        <f t="shared" si="25"/>
        <v>1142000</v>
      </c>
      <c r="I68" s="96">
        <f t="shared" si="25"/>
        <v>0</v>
      </c>
      <c r="J68" s="96">
        <f t="shared" si="25"/>
        <v>-704750</v>
      </c>
      <c r="K68" s="339">
        <f t="shared" si="25"/>
        <v>437250</v>
      </c>
      <c r="L68" s="96">
        <f t="shared" si="25"/>
        <v>437250</v>
      </c>
      <c r="M68" s="102">
        <f t="shared" si="25"/>
        <v>0</v>
      </c>
      <c r="N68" s="215">
        <f t="shared" si="25"/>
        <v>4956680</v>
      </c>
    </row>
    <row r="69" spans="1:14" s="47" customFormat="1" ht="29.25" customHeight="1">
      <c r="A69" s="82"/>
      <c r="B69" s="44" t="s">
        <v>27</v>
      </c>
      <c r="C69" s="45" t="s">
        <v>28</v>
      </c>
      <c r="D69" s="46"/>
      <c r="E69" s="110">
        <f>SUBTOTAL(9,E70:E73)</f>
        <v>5586080</v>
      </c>
      <c r="F69" s="110">
        <f>SUBTOTAL(9,F70:F73)</f>
        <v>288900</v>
      </c>
      <c r="G69" s="103">
        <f aca="true" t="shared" si="26" ref="G69:M69">SUBTOTAL(9,G70:G76)</f>
        <v>1092250</v>
      </c>
      <c r="H69" s="103">
        <f t="shared" si="26"/>
        <v>1092250</v>
      </c>
      <c r="I69" s="103">
        <f t="shared" si="26"/>
        <v>0</v>
      </c>
      <c r="J69" s="103">
        <f t="shared" si="26"/>
        <v>-655000</v>
      </c>
      <c r="K69" s="348">
        <f t="shared" si="26"/>
        <v>437250</v>
      </c>
      <c r="L69" s="103">
        <f t="shared" si="26"/>
        <v>437250</v>
      </c>
      <c r="M69" s="105">
        <f t="shared" si="26"/>
        <v>0</v>
      </c>
      <c r="N69" s="323">
        <f>SUBTOTAL(9,N70:N73)</f>
        <v>4906930</v>
      </c>
    </row>
    <row r="70" spans="1:14" s="69" customFormat="1" ht="90">
      <c r="A70" s="84">
        <v>45</v>
      </c>
      <c r="B70" s="20"/>
      <c r="C70" s="30" t="s">
        <v>128</v>
      </c>
      <c r="D70" s="31" t="s">
        <v>100</v>
      </c>
      <c r="E70" s="106">
        <v>4726080</v>
      </c>
      <c r="F70" s="120">
        <v>88900</v>
      </c>
      <c r="G70" s="108">
        <f aca="true" t="shared" si="27" ref="G70:G76">H70+I70</f>
        <v>15250</v>
      </c>
      <c r="H70" s="108">
        <v>15250</v>
      </c>
      <c r="I70" s="33">
        <v>0</v>
      </c>
      <c r="J70" s="115">
        <f aca="true" t="shared" si="28" ref="J70:J76">K70-G70</f>
        <v>0</v>
      </c>
      <c r="K70" s="349">
        <f aca="true" t="shared" si="29" ref="K70:K76">L70+M70</f>
        <v>15250</v>
      </c>
      <c r="L70" s="108">
        <v>15250</v>
      </c>
      <c r="M70" s="94">
        <v>0</v>
      </c>
      <c r="N70" s="324">
        <f>E70-F70-K70</f>
        <v>4621930</v>
      </c>
    </row>
    <row r="71" spans="1:14" s="6" customFormat="1" ht="22.5">
      <c r="A71" s="84">
        <v>46</v>
      </c>
      <c r="B71" s="20"/>
      <c r="C71" s="30" t="s">
        <v>93</v>
      </c>
      <c r="D71" s="31" t="s">
        <v>96</v>
      </c>
      <c r="E71" s="106">
        <v>500000</v>
      </c>
      <c r="F71" s="136">
        <v>0</v>
      </c>
      <c r="G71" s="108">
        <f t="shared" si="27"/>
        <v>200000</v>
      </c>
      <c r="H71" s="108">
        <v>200000</v>
      </c>
      <c r="I71" s="33">
        <v>0</v>
      </c>
      <c r="J71" s="115">
        <f t="shared" si="28"/>
        <v>-175000</v>
      </c>
      <c r="K71" s="349">
        <f t="shared" si="29"/>
        <v>25000</v>
      </c>
      <c r="L71" s="108">
        <v>25000</v>
      </c>
      <c r="M71" s="94">
        <v>0</v>
      </c>
      <c r="N71" s="324">
        <f>E71-F71-K71</f>
        <v>475000</v>
      </c>
    </row>
    <row r="72" spans="1:14" s="6" customFormat="1" ht="56.25">
      <c r="A72" s="276">
        <v>47</v>
      </c>
      <c r="B72" s="277"/>
      <c r="C72" s="278" t="s">
        <v>49</v>
      </c>
      <c r="D72" s="279" t="s">
        <v>101</v>
      </c>
      <c r="E72" s="280">
        <v>230000</v>
      </c>
      <c r="F72" s="136">
        <v>100000</v>
      </c>
      <c r="G72" s="281">
        <f t="shared" si="27"/>
        <v>190000</v>
      </c>
      <c r="H72" s="281">
        <v>190000</v>
      </c>
      <c r="I72" s="282">
        <v>0</v>
      </c>
      <c r="J72" s="283">
        <f t="shared" si="28"/>
        <v>0</v>
      </c>
      <c r="K72" s="355">
        <f t="shared" si="29"/>
        <v>190000</v>
      </c>
      <c r="L72" s="281">
        <v>190000</v>
      </c>
      <c r="M72" s="334">
        <v>0</v>
      </c>
      <c r="N72" s="324">
        <f>E72-F72-K72</f>
        <v>-60000</v>
      </c>
    </row>
    <row r="73" spans="1:14" s="69" customFormat="1" ht="22.5">
      <c r="A73" s="84">
        <v>48</v>
      </c>
      <c r="B73" s="20"/>
      <c r="C73" s="30" t="s">
        <v>50</v>
      </c>
      <c r="D73" s="31" t="s">
        <v>44</v>
      </c>
      <c r="E73" s="106">
        <v>130000</v>
      </c>
      <c r="F73" s="138">
        <v>100000</v>
      </c>
      <c r="G73" s="108">
        <f t="shared" si="27"/>
        <v>160000</v>
      </c>
      <c r="H73" s="108">
        <v>160000</v>
      </c>
      <c r="I73" s="33">
        <v>0</v>
      </c>
      <c r="J73" s="120">
        <f t="shared" si="28"/>
        <v>0</v>
      </c>
      <c r="K73" s="349">
        <f t="shared" si="29"/>
        <v>160000</v>
      </c>
      <c r="L73" s="108">
        <v>160000</v>
      </c>
      <c r="M73" s="94">
        <v>0</v>
      </c>
      <c r="N73" s="324">
        <f>E73-F73-K73</f>
        <v>-130000</v>
      </c>
    </row>
    <row r="74" spans="1:14" s="69" customFormat="1" ht="22.5">
      <c r="A74" s="84">
        <v>49</v>
      </c>
      <c r="B74" s="20"/>
      <c r="C74" s="30" t="s">
        <v>157</v>
      </c>
      <c r="D74" s="31"/>
      <c r="E74" s="106"/>
      <c r="F74" s="138"/>
      <c r="G74" s="108">
        <f t="shared" si="27"/>
        <v>500000</v>
      </c>
      <c r="H74" s="108">
        <v>500000</v>
      </c>
      <c r="I74" s="33">
        <v>0</v>
      </c>
      <c r="J74" s="120">
        <f t="shared" si="28"/>
        <v>-480000</v>
      </c>
      <c r="K74" s="349">
        <f t="shared" si="29"/>
        <v>20000</v>
      </c>
      <c r="L74" s="108">
        <v>20000</v>
      </c>
      <c r="M74" s="94">
        <v>0</v>
      </c>
      <c r="N74" s="325"/>
    </row>
    <row r="75" spans="1:14" s="69" customFormat="1" ht="33.75">
      <c r="A75" s="84">
        <v>50</v>
      </c>
      <c r="B75" s="20"/>
      <c r="C75" s="30" t="s">
        <v>165</v>
      </c>
      <c r="D75" s="31"/>
      <c r="E75" s="106"/>
      <c r="F75" s="138"/>
      <c r="G75" s="108">
        <f t="shared" si="27"/>
        <v>18000</v>
      </c>
      <c r="H75" s="108">
        <v>18000</v>
      </c>
      <c r="I75" s="33">
        <v>0</v>
      </c>
      <c r="J75" s="120">
        <f t="shared" si="28"/>
        <v>0</v>
      </c>
      <c r="K75" s="349">
        <f t="shared" si="29"/>
        <v>18000</v>
      </c>
      <c r="L75" s="108">
        <v>18000</v>
      </c>
      <c r="M75" s="94">
        <v>0</v>
      </c>
      <c r="N75" s="325"/>
    </row>
    <row r="76" spans="1:14" s="69" customFormat="1" ht="23.25" thickBot="1">
      <c r="A76" s="84">
        <v>51</v>
      </c>
      <c r="B76" s="20"/>
      <c r="C76" s="30" t="s">
        <v>151</v>
      </c>
      <c r="D76" s="31"/>
      <c r="E76" s="106"/>
      <c r="F76" s="138"/>
      <c r="G76" s="108">
        <f t="shared" si="27"/>
        <v>9000</v>
      </c>
      <c r="H76" s="108">
        <v>9000</v>
      </c>
      <c r="I76" s="33">
        <v>0</v>
      </c>
      <c r="J76" s="120">
        <f t="shared" si="28"/>
        <v>0</v>
      </c>
      <c r="K76" s="349">
        <f t="shared" si="29"/>
        <v>9000</v>
      </c>
      <c r="L76" s="108">
        <v>9000</v>
      </c>
      <c r="M76" s="94">
        <v>0</v>
      </c>
      <c r="N76" s="325"/>
    </row>
    <row r="77" spans="1:14" s="47" customFormat="1" ht="29.25" customHeight="1">
      <c r="A77" s="220"/>
      <c r="B77" s="53" t="s">
        <v>39</v>
      </c>
      <c r="C77" s="54" t="s">
        <v>40</v>
      </c>
      <c r="D77" s="55"/>
      <c r="E77" s="221">
        <f aca="true" t="shared" si="30" ref="E77:N77">SUBTOTAL(9,E78)</f>
        <v>49750</v>
      </c>
      <c r="F77" s="221">
        <f t="shared" si="30"/>
        <v>0</v>
      </c>
      <c r="G77" s="125">
        <f t="shared" si="30"/>
        <v>49750</v>
      </c>
      <c r="H77" s="125">
        <f t="shared" si="30"/>
        <v>49750</v>
      </c>
      <c r="I77" s="125">
        <f t="shared" si="30"/>
        <v>0</v>
      </c>
      <c r="J77" s="125">
        <f t="shared" si="30"/>
        <v>-49750</v>
      </c>
      <c r="K77" s="356">
        <f t="shared" si="30"/>
        <v>0</v>
      </c>
      <c r="L77" s="125">
        <f t="shared" si="30"/>
        <v>0</v>
      </c>
      <c r="M77" s="181">
        <f t="shared" si="30"/>
        <v>0</v>
      </c>
      <c r="N77" s="326">
        <f t="shared" si="30"/>
        <v>49750</v>
      </c>
    </row>
    <row r="78" spans="1:14" s="69" customFormat="1" ht="34.5" thickBot="1">
      <c r="A78" s="182">
        <v>52</v>
      </c>
      <c r="B78" s="21"/>
      <c r="C78" s="30" t="s">
        <v>51</v>
      </c>
      <c r="D78" s="31" t="s">
        <v>96</v>
      </c>
      <c r="E78" s="107">
        <v>49750</v>
      </c>
      <c r="F78" s="108">
        <v>0</v>
      </c>
      <c r="G78" s="108">
        <f>H78+I78</f>
        <v>49750</v>
      </c>
      <c r="H78" s="32">
        <v>49750</v>
      </c>
      <c r="I78" s="117">
        <v>0</v>
      </c>
      <c r="J78" s="118">
        <f>K78-G78</f>
        <v>-49750</v>
      </c>
      <c r="K78" s="349">
        <f>L78+M78</f>
        <v>0</v>
      </c>
      <c r="L78" s="108">
        <v>0</v>
      </c>
      <c r="M78" s="94">
        <v>0</v>
      </c>
      <c r="N78" s="324">
        <f>E78-F78-K78</f>
        <v>49750</v>
      </c>
    </row>
    <row r="79" spans="1:14" s="16" customFormat="1" ht="33" customHeight="1" thickBot="1">
      <c r="A79" s="83"/>
      <c r="B79" s="57" t="s">
        <v>68</v>
      </c>
      <c r="C79" s="58" t="s">
        <v>4</v>
      </c>
      <c r="D79" s="59"/>
      <c r="E79" s="96">
        <f aca="true" t="shared" si="31" ref="E79:N79">SUBTOTAL(9,E81:E83)</f>
        <v>230000</v>
      </c>
      <c r="F79" s="96">
        <f t="shared" si="31"/>
        <v>0</v>
      </c>
      <c r="G79" s="96">
        <f t="shared" si="31"/>
        <v>400000</v>
      </c>
      <c r="H79" s="96">
        <f t="shared" si="31"/>
        <v>400000</v>
      </c>
      <c r="I79" s="96">
        <f t="shared" si="31"/>
        <v>0</v>
      </c>
      <c r="J79" s="96">
        <f t="shared" si="31"/>
        <v>-40000</v>
      </c>
      <c r="K79" s="339">
        <f t="shared" si="31"/>
        <v>360000</v>
      </c>
      <c r="L79" s="96">
        <f t="shared" si="31"/>
        <v>360000</v>
      </c>
      <c r="M79" s="102">
        <f t="shared" si="31"/>
        <v>0</v>
      </c>
      <c r="N79" s="311">
        <f t="shared" si="31"/>
        <v>-170000</v>
      </c>
    </row>
    <row r="80" spans="1:14" s="47" customFormat="1" ht="29.25" customHeight="1">
      <c r="A80" s="82"/>
      <c r="B80" s="44" t="s">
        <v>31</v>
      </c>
      <c r="C80" s="45" t="s">
        <v>32</v>
      </c>
      <c r="D80" s="46"/>
      <c r="E80" s="103">
        <f aca="true" t="shared" si="32" ref="E80:N80">SUBTOTAL(9,E81:E83)</f>
        <v>230000</v>
      </c>
      <c r="F80" s="103">
        <f t="shared" si="32"/>
        <v>0</v>
      </c>
      <c r="G80" s="103">
        <f t="shared" si="32"/>
        <v>400000</v>
      </c>
      <c r="H80" s="103">
        <f t="shared" si="32"/>
        <v>400000</v>
      </c>
      <c r="I80" s="103">
        <f t="shared" si="32"/>
        <v>0</v>
      </c>
      <c r="J80" s="103">
        <f t="shared" si="32"/>
        <v>-40000</v>
      </c>
      <c r="K80" s="348">
        <f t="shared" si="32"/>
        <v>360000</v>
      </c>
      <c r="L80" s="103">
        <f t="shared" si="32"/>
        <v>360000</v>
      </c>
      <c r="M80" s="105">
        <f t="shared" si="32"/>
        <v>0</v>
      </c>
      <c r="N80" s="318">
        <f t="shared" si="32"/>
        <v>-170000</v>
      </c>
    </row>
    <row r="81" spans="1:14" s="62" customFormat="1" ht="22.5">
      <c r="A81" s="84">
        <v>53</v>
      </c>
      <c r="B81" s="20"/>
      <c r="C81" s="30" t="s">
        <v>168</v>
      </c>
      <c r="D81" s="31" t="s">
        <v>96</v>
      </c>
      <c r="E81" s="120">
        <v>80000</v>
      </c>
      <c r="F81" s="121">
        <v>0</v>
      </c>
      <c r="G81" s="108">
        <f>H81+I81</f>
        <v>40000</v>
      </c>
      <c r="H81" s="108">
        <v>40000</v>
      </c>
      <c r="I81" s="33">
        <v>0</v>
      </c>
      <c r="J81" s="122">
        <f>K81-G81</f>
        <v>-40000</v>
      </c>
      <c r="K81" s="349">
        <f>L81+M81</f>
        <v>0</v>
      </c>
      <c r="L81" s="108">
        <v>0</v>
      </c>
      <c r="M81" s="94">
        <v>0</v>
      </c>
      <c r="N81" s="324">
        <f>E81-(F81+G81)</f>
        <v>40000</v>
      </c>
    </row>
    <row r="82" spans="1:14" s="62" customFormat="1" ht="33.75">
      <c r="A82" s="182">
        <v>54</v>
      </c>
      <c r="B82" s="21"/>
      <c r="C82" s="30" t="s">
        <v>167</v>
      </c>
      <c r="D82" s="31" t="s">
        <v>96</v>
      </c>
      <c r="E82" s="120">
        <v>50000</v>
      </c>
      <c r="F82" s="123">
        <v>0</v>
      </c>
      <c r="G82" s="108">
        <f>H82+I82</f>
        <v>30000</v>
      </c>
      <c r="H82" s="108">
        <v>30000</v>
      </c>
      <c r="I82" s="148">
        <v>0</v>
      </c>
      <c r="J82" s="122">
        <f>K82-G82</f>
        <v>0</v>
      </c>
      <c r="K82" s="349">
        <f>L82+M82</f>
        <v>30000</v>
      </c>
      <c r="L82" s="108">
        <v>30000</v>
      </c>
      <c r="M82" s="94"/>
      <c r="N82" s="324">
        <f>E82-(F82+G82)</f>
        <v>20000</v>
      </c>
    </row>
    <row r="83" spans="1:14" s="62" customFormat="1" ht="23.25" thickBot="1">
      <c r="A83" s="188">
        <v>55</v>
      </c>
      <c r="B83" s="189"/>
      <c r="C83" s="30" t="s">
        <v>52</v>
      </c>
      <c r="D83" s="31" t="s">
        <v>96</v>
      </c>
      <c r="E83" s="120">
        <v>100000</v>
      </c>
      <c r="F83" s="123">
        <v>0</v>
      </c>
      <c r="G83" s="108">
        <f>H83+I83</f>
        <v>330000</v>
      </c>
      <c r="H83" s="108">
        <v>330000</v>
      </c>
      <c r="I83" s="50">
        <v>0</v>
      </c>
      <c r="J83" s="124">
        <f>K83-G83</f>
        <v>0</v>
      </c>
      <c r="K83" s="349">
        <f>L83+M83</f>
        <v>330000</v>
      </c>
      <c r="L83" s="108">
        <v>330000</v>
      </c>
      <c r="M83" s="94">
        <v>0</v>
      </c>
      <c r="N83" s="324">
        <f>E83-(F83+G83)</f>
        <v>-230000</v>
      </c>
    </row>
    <row r="84" spans="1:14" s="16" customFormat="1" ht="33" customHeight="1" thickBot="1">
      <c r="A84" s="83"/>
      <c r="B84" s="57" t="s">
        <v>55</v>
      </c>
      <c r="C84" s="57" t="s">
        <v>58</v>
      </c>
      <c r="D84" s="59"/>
      <c r="E84" s="96">
        <f aca="true" t="shared" si="33" ref="E84:N84">SUBTOTAL(9,E86:E87)</f>
        <v>175000</v>
      </c>
      <c r="F84" s="96">
        <f t="shared" si="33"/>
        <v>75000</v>
      </c>
      <c r="G84" s="96">
        <f t="shared" si="33"/>
        <v>434000</v>
      </c>
      <c r="H84" s="96">
        <f t="shared" si="33"/>
        <v>434000</v>
      </c>
      <c r="I84" s="96">
        <f t="shared" si="33"/>
        <v>0</v>
      </c>
      <c r="J84" s="96">
        <f t="shared" si="33"/>
        <v>-340000</v>
      </c>
      <c r="K84" s="339">
        <f t="shared" si="33"/>
        <v>94000</v>
      </c>
      <c r="L84" s="96">
        <f t="shared" si="33"/>
        <v>94000</v>
      </c>
      <c r="M84" s="102">
        <f t="shared" si="33"/>
        <v>0</v>
      </c>
      <c r="N84" s="311">
        <f t="shared" si="33"/>
        <v>-319000</v>
      </c>
    </row>
    <row r="85" spans="1:14" s="47" customFormat="1" ht="67.5" customHeight="1">
      <c r="A85" s="82"/>
      <c r="B85" s="44" t="s">
        <v>56</v>
      </c>
      <c r="C85" s="45" t="s">
        <v>57</v>
      </c>
      <c r="D85" s="46"/>
      <c r="E85" s="103">
        <f aca="true" t="shared" si="34" ref="E85:N85">SUBTOTAL(9,E86:E87)</f>
        <v>175000</v>
      </c>
      <c r="F85" s="103">
        <f t="shared" si="34"/>
        <v>75000</v>
      </c>
      <c r="G85" s="103">
        <f t="shared" si="34"/>
        <v>434000</v>
      </c>
      <c r="H85" s="103">
        <f t="shared" si="34"/>
        <v>434000</v>
      </c>
      <c r="I85" s="103">
        <f t="shared" si="34"/>
        <v>0</v>
      </c>
      <c r="J85" s="103">
        <f t="shared" si="34"/>
        <v>-340000</v>
      </c>
      <c r="K85" s="348">
        <f t="shared" si="34"/>
        <v>94000</v>
      </c>
      <c r="L85" s="103">
        <f t="shared" si="34"/>
        <v>94000</v>
      </c>
      <c r="M85" s="105">
        <f t="shared" si="34"/>
        <v>0</v>
      </c>
      <c r="N85" s="318">
        <f t="shared" si="34"/>
        <v>-319000</v>
      </c>
    </row>
    <row r="86" spans="1:14" s="7" customFormat="1" ht="22.5">
      <c r="A86" s="84">
        <v>56</v>
      </c>
      <c r="B86" s="20"/>
      <c r="C86" s="144" t="s">
        <v>92</v>
      </c>
      <c r="D86" s="31" t="s">
        <v>44</v>
      </c>
      <c r="E86" s="108">
        <v>175000</v>
      </c>
      <c r="F86" s="120">
        <v>75000</v>
      </c>
      <c r="G86" s="108">
        <f>H86+I86</f>
        <v>419000</v>
      </c>
      <c r="H86" s="108">
        <v>419000</v>
      </c>
      <c r="I86" s="33">
        <v>0</v>
      </c>
      <c r="J86" s="199">
        <f>K86-G86</f>
        <v>-340000</v>
      </c>
      <c r="K86" s="349">
        <f>L86+M86</f>
        <v>79000</v>
      </c>
      <c r="L86" s="108">
        <v>79000</v>
      </c>
      <c r="M86" s="94">
        <v>0</v>
      </c>
      <c r="N86" s="324">
        <f>E86-(F86+G86)</f>
        <v>-319000</v>
      </c>
    </row>
    <row r="87" spans="1:14" s="7" customFormat="1" ht="13.5" thickBot="1">
      <c r="A87" s="84">
        <v>57</v>
      </c>
      <c r="B87" s="20"/>
      <c r="C87" s="144" t="s">
        <v>158</v>
      </c>
      <c r="D87" s="31"/>
      <c r="E87" s="108"/>
      <c r="F87" s="177"/>
      <c r="G87" s="108">
        <f>H87+I87</f>
        <v>15000</v>
      </c>
      <c r="H87" s="108">
        <v>15000</v>
      </c>
      <c r="I87" s="33">
        <v>0</v>
      </c>
      <c r="J87" s="115">
        <f>K87-G87</f>
        <v>0</v>
      </c>
      <c r="K87" s="349">
        <f>L87+M87</f>
        <v>15000</v>
      </c>
      <c r="L87" s="108">
        <v>15000</v>
      </c>
      <c r="M87" s="94">
        <v>0</v>
      </c>
      <c r="N87" s="324"/>
    </row>
    <row r="88" spans="1:14" s="15" customFormat="1" ht="28.5" customHeight="1" thickBot="1">
      <c r="A88" s="388" t="s">
        <v>9</v>
      </c>
      <c r="B88" s="389"/>
      <c r="C88" s="390"/>
      <c r="D88" s="141"/>
      <c r="E88" s="142">
        <f>SUBTOTAL(9,E91:E106)</f>
        <v>4046380</v>
      </c>
      <c r="F88" s="142">
        <f>SUBTOTAL(9,F91:F106)</f>
        <v>0</v>
      </c>
      <c r="G88" s="142">
        <f aca="true" t="shared" si="35" ref="G88:M88">SUBTOTAL(9,G91:G113)</f>
        <v>4301580</v>
      </c>
      <c r="H88" s="142">
        <f t="shared" si="35"/>
        <v>4198098</v>
      </c>
      <c r="I88" s="142">
        <f t="shared" si="35"/>
        <v>103482</v>
      </c>
      <c r="J88" s="142">
        <f t="shared" si="35"/>
        <v>6071</v>
      </c>
      <c r="K88" s="342">
        <f t="shared" si="35"/>
        <v>4307651</v>
      </c>
      <c r="L88" s="142">
        <f t="shared" si="35"/>
        <v>4204169</v>
      </c>
      <c r="M88" s="180">
        <f t="shared" si="35"/>
        <v>103482</v>
      </c>
      <c r="N88" s="327">
        <f>SUBTOTAL(9,N91:N106)</f>
        <v>0</v>
      </c>
    </row>
    <row r="89" spans="1:14" s="60" customFormat="1" ht="27.75" customHeight="1" thickBot="1">
      <c r="A89" s="56"/>
      <c r="B89" s="57" t="s">
        <v>66</v>
      </c>
      <c r="C89" s="58" t="s">
        <v>6</v>
      </c>
      <c r="D89" s="59"/>
      <c r="E89" s="96">
        <f aca="true" t="shared" si="36" ref="E89:N89">SUBTOTAL(9,E91)</f>
        <v>3971000</v>
      </c>
      <c r="F89" s="96">
        <f t="shared" si="36"/>
        <v>0</v>
      </c>
      <c r="G89" s="96">
        <f t="shared" si="36"/>
        <v>3971000</v>
      </c>
      <c r="H89" s="96">
        <f t="shared" si="36"/>
        <v>3971000</v>
      </c>
      <c r="I89" s="96">
        <f t="shared" si="36"/>
        <v>0</v>
      </c>
      <c r="J89" s="96">
        <f t="shared" si="36"/>
        <v>0</v>
      </c>
      <c r="K89" s="339">
        <f t="shared" si="36"/>
        <v>3971000</v>
      </c>
      <c r="L89" s="96">
        <f t="shared" si="36"/>
        <v>3971000</v>
      </c>
      <c r="M89" s="102">
        <f t="shared" si="36"/>
        <v>0</v>
      </c>
      <c r="N89" s="311">
        <f t="shared" si="36"/>
        <v>0</v>
      </c>
    </row>
    <row r="90" spans="1:14" s="47" customFormat="1" ht="29.25" customHeight="1">
      <c r="A90" s="43"/>
      <c r="B90" s="44" t="s">
        <v>33</v>
      </c>
      <c r="C90" s="45" t="s">
        <v>34</v>
      </c>
      <c r="D90" s="46"/>
      <c r="E90" s="103">
        <f aca="true" t="shared" si="37" ref="E90:N90">SUBTOTAL(9,E91)</f>
        <v>3971000</v>
      </c>
      <c r="F90" s="103">
        <f t="shared" si="37"/>
        <v>0</v>
      </c>
      <c r="G90" s="103">
        <f t="shared" si="37"/>
        <v>3971000</v>
      </c>
      <c r="H90" s="103">
        <f t="shared" si="37"/>
        <v>3971000</v>
      </c>
      <c r="I90" s="103">
        <f t="shared" si="37"/>
        <v>0</v>
      </c>
      <c r="J90" s="103">
        <f t="shared" si="37"/>
        <v>0</v>
      </c>
      <c r="K90" s="348">
        <f t="shared" si="37"/>
        <v>3971000</v>
      </c>
      <c r="L90" s="103">
        <f t="shared" si="37"/>
        <v>3971000</v>
      </c>
      <c r="M90" s="105">
        <f t="shared" si="37"/>
        <v>0</v>
      </c>
      <c r="N90" s="318">
        <f t="shared" si="37"/>
        <v>0</v>
      </c>
    </row>
    <row r="91" spans="1:14" s="61" customFormat="1" ht="23.25" customHeight="1" thickBot="1">
      <c r="A91" s="85">
        <v>58</v>
      </c>
      <c r="B91" s="26"/>
      <c r="C91" s="30" t="s">
        <v>112</v>
      </c>
      <c r="D91" s="31" t="s">
        <v>117</v>
      </c>
      <c r="E91" s="106">
        <v>3971000</v>
      </c>
      <c r="F91" s="137"/>
      <c r="G91" s="108">
        <f>H91+I91</f>
        <v>3971000</v>
      </c>
      <c r="H91" s="108">
        <v>3971000</v>
      </c>
      <c r="I91" s="32">
        <v>0</v>
      </c>
      <c r="J91" s="32">
        <f>K91-G91</f>
        <v>0</v>
      </c>
      <c r="K91" s="349">
        <f>SUM(L91:M91)</f>
        <v>3971000</v>
      </c>
      <c r="L91" s="108">
        <v>3971000</v>
      </c>
      <c r="M91" s="214">
        <v>0</v>
      </c>
      <c r="N91" s="213"/>
    </row>
    <row r="92" spans="1:14" s="60" customFormat="1" ht="27.75" customHeight="1" thickBot="1">
      <c r="A92" s="86"/>
      <c r="B92" s="57" t="s">
        <v>35</v>
      </c>
      <c r="C92" s="58" t="s">
        <v>36</v>
      </c>
      <c r="D92" s="59"/>
      <c r="E92" s="96">
        <f aca="true" t="shared" si="38" ref="E92:N92">SUBTOTAL(9,E94:E98)</f>
        <v>56000</v>
      </c>
      <c r="F92" s="96">
        <f t="shared" si="38"/>
        <v>0</v>
      </c>
      <c r="G92" s="96">
        <f t="shared" si="38"/>
        <v>260000</v>
      </c>
      <c r="H92" s="96">
        <f t="shared" si="38"/>
        <v>156518</v>
      </c>
      <c r="I92" s="96">
        <f t="shared" si="38"/>
        <v>103482</v>
      </c>
      <c r="J92" s="96">
        <f t="shared" si="38"/>
        <v>0</v>
      </c>
      <c r="K92" s="339">
        <f t="shared" si="38"/>
        <v>260000</v>
      </c>
      <c r="L92" s="96">
        <f t="shared" si="38"/>
        <v>156518</v>
      </c>
      <c r="M92" s="102">
        <f t="shared" si="38"/>
        <v>103482</v>
      </c>
      <c r="N92" s="320">
        <f t="shared" si="38"/>
        <v>0</v>
      </c>
    </row>
    <row r="93" spans="1:14" s="47" customFormat="1" ht="29.25" customHeight="1">
      <c r="A93" s="87"/>
      <c r="B93" s="44" t="s">
        <v>59</v>
      </c>
      <c r="C93" s="45" t="s">
        <v>60</v>
      </c>
      <c r="D93" s="46"/>
      <c r="E93" s="103">
        <f aca="true" t="shared" si="39" ref="E93:N93">SUBTOTAL(9,E94)</f>
        <v>6000</v>
      </c>
      <c r="F93" s="103">
        <f t="shared" si="39"/>
        <v>0</v>
      </c>
      <c r="G93" s="103">
        <f t="shared" si="39"/>
        <v>6000</v>
      </c>
      <c r="H93" s="103">
        <f t="shared" si="39"/>
        <v>6000</v>
      </c>
      <c r="I93" s="103">
        <f t="shared" si="39"/>
        <v>0</v>
      </c>
      <c r="J93" s="103">
        <f t="shared" si="39"/>
        <v>0</v>
      </c>
      <c r="K93" s="348">
        <f t="shared" si="39"/>
        <v>6000</v>
      </c>
      <c r="L93" s="103">
        <f t="shared" si="39"/>
        <v>6000</v>
      </c>
      <c r="M93" s="105">
        <f t="shared" si="39"/>
        <v>0</v>
      </c>
      <c r="N93" s="318">
        <f t="shared" si="39"/>
        <v>0</v>
      </c>
    </row>
    <row r="94" spans="1:14" s="62" customFormat="1" ht="23.25" thickBot="1">
      <c r="A94" s="93">
        <v>59</v>
      </c>
      <c r="B94" s="210"/>
      <c r="C94" s="30" t="s">
        <v>113</v>
      </c>
      <c r="D94" s="31" t="s">
        <v>117</v>
      </c>
      <c r="E94" s="106">
        <v>6000</v>
      </c>
      <c r="F94" s="121"/>
      <c r="G94" s="108">
        <f>H94+I94</f>
        <v>6000</v>
      </c>
      <c r="H94" s="108">
        <v>6000</v>
      </c>
      <c r="I94" s="32">
        <v>0</v>
      </c>
      <c r="J94" s="32">
        <f>K94-G94</f>
        <v>0</v>
      </c>
      <c r="K94" s="349">
        <f>SUM(L94:M94)</f>
        <v>6000</v>
      </c>
      <c r="L94" s="108">
        <v>6000</v>
      </c>
      <c r="M94" s="94">
        <v>0</v>
      </c>
      <c r="N94" s="213"/>
    </row>
    <row r="95" spans="1:14" s="47" customFormat="1" ht="29.25" customHeight="1">
      <c r="A95" s="92"/>
      <c r="B95" s="67" t="s">
        <v>37</v>
      </c>
      <c r="C95" s="48" t="s">
        <v>38</v>
      </c>
      <c r="D95" s="49"/>
      <c r="E95" s="127">
        <f>SUBTOTAL(9,E98:E98)</f>
        <v>50000</v>
      </c>
      <c r="F95" s="127">
        <f>SUBTOTAL(9,F98:F98)</f>
        <v>0</v>
      </c>
      <c r="G95" s="127">
        <f aca="true" t="shared" si="40" ref="G95:M95">SUBTOTAL(9,G96:G98)</f>
        <v>254000</v>
      </c>
      <c r="H95" s="127">
        <f t="shared" si="40"/>
        <v>150518</v>
      </c>
      <c r="I95" s="127">
        <f t="shared" si="40"/>
        <v>103482</v>
      </c>
      <c r="J95" s="127">
        <f t="shared" si="40"/>
        <v>0</v>
      </c>
      <c r="K95" s="357">
        <f t="shared" si="40"/>
        <v>254000</v>
      </c>
      <c r="L95" s="127">
        <f t="shared" si="40"/>
        <v>150518</v>
      </c>
      <c r="M95" s="129">
        <f t="shared" si="40"/>
        <v>103482</v>
      </c>
      <c r="N95" s="318">
        <f>SUBTOTAL(9,N98:N98)</f>
        <v>0</v>
      </c>
    </row>
    <row r="96" spans="1:14" s="47" customFormat="1" ht="29.25" customHeight="1">
      <c r="A96" s="294">
        <v>60</v>
      </c>
      <c r="B96" s="53"/>
      <c r="C96" s="258" t="s">
        <v>143</v>
      </c>
      <c r="D96" s="55"/>
      <c r="E96" s="125"/>
      <c r="F96" s="125"/>
      <c r="G96" s="108">
        <f>H96+I96</f>
        <v>45000</v>
      </c>
      <c r="H96" s="108">
        <v>45000</v>
      </c>
      <c r="I96" s="33">
        <v>0</v>
      </c>
      <c r="J96" s="33">
        <f>K96-G96</f>
        <v>0</v>
      </c>
      <c r="K96" s="349">
        <f>SUM(L96:M96)</f>
        <v>45000</v>
      </c>
      <c r="L96" s="108">
        <v>45000</v>
      </c>
      <c r="M96" s="94">
        <v>0</v>
      </c>
      <c r="N96" s="253"/>
    </row>
    <row r="97" spans="1:14" s="47" customFormat="1" ht="29.25" customHeight="1">
      <c r="A97" s="294">
        <v>61</v>
      </c>
      <c r="B97" s="53"/>
      <c r="C97" s="258" t="s">
        <v>169</v>
      </c>
      <c r="D97" s="55"/>
      <c r="E97" s="125"/>
      <c r="F97" s="125"/>
      <c r="G97" s="108">
        <f>H97+I97</f>
        <v>195000</v>
      </c>
      <c r="H97" s="108">
        <v>91518</v>
      </c>
      <c r="I97" s="33">
        <v>103482</v>
      </c>
      <c r="J97" s="33">
        <f>K97-G97</f>
        <v>0</v>
      </c>
      <c r="K97" s="349">
        <f>SUM(L97:M97)</f>
        <v>195000</v>
      </c>
      <c r="L97" s="108">
        <v>91518</v>
      </c>
      <c r="M97" s="94">
        <v>103482</v>
      </c>
      <c r="N97" s="253"/>
    </row>
    <row r="98" spans="1:14" s="62" customFormat="1" ht="23.25" thickBot="1">
      <c r="A98" s="183">
        <v>62</v>
      </c>
      <c r="B98" s="237"/>
      <c r="C98" s="149" t="s">
        <v>114</v>
      </c>
      <c r="D98" s="233" t="s">
        <v>117</v>
      </c>
      <c r="E98" s="254">
        <v>50000</v>
      </c>
      <c r="F98" s="218"/>
      <c r="G98" s="234">
        <f>H98+I98</f>
        <v>14000</v>
      </c>
      <c r="H98" s="234">
        <v>14000</v>
      </c>
      <c r="I98" s="255">
        <v>0</v>
      </c>
      <c r="J98" s="255">
        <f>K98-G98</f>
        <v>0</v>
      </c>
      <c r="K98" s="353">
        <f>SUM(L98:M98)</f>
        <v>14000</v>
      </c>
      <c r="L98" s="234">
        <v>14000</v>
      </c>
      <c r="M98" s="257">
        <v>0</v>
      </c>
      <c r="N98" s="213"/>
    </row>
    <row r="99" spans="1:14" s="66" customFormat="1" ht="27.75" customHeight="1" thickBot="1">
      <c r="A99" s="91"/>
      <c r="B99" s="57" t="s">
        <v>67</v>
      </c>
      <c r="C99" s="58" t="s">
        <v>3</v>
      </c>
      <c r="D99" s="59"/>
      <c r="E99" s="96">
        <f aca="true" t="shared" si="41" ref="E99:N99">SUBTOTAL(9,E101:E106)</f>
        <v>19380</v>
      </c>
      <c r="F99" s="96">
        <f t="shared" si="41"/>
        <v>0</v>
      </c>
      <c r="G99" s="96">
        <f t="shared" si="41"/>
        <v>19380</v>
      </c>
      <c r="H99" s="96">
        <f t="shared" si="41"/>
        <v>19380</v>
      </c>
      <c r="I99" s="96">
        <f t="shared" si="41"/>
        <v>0</v>
      </c>
      <c r="J99" s="96">
        <f t="shared" si="41"/>
        <v>6071</v>
      </c>
      <c r="K99" s="339">
        <f t="shared" si="41"/>
        <v>25451</v>
      </c>
      <c r="L99" s="96">
        <f t="shared" si="41"/>
        <v>25451</v>
      </c>
      <c r="M99" s="102">
        <f t="shared" si="41"/>
        <v>0</v>
      </c>
      <c r="N99" s="251">
        <f t="shared" si="41"/>
        <v>0</v>
      </c>
    </row>
    <row r="100" spans="1:14" s="47" customFormat="1" ht="29.25" customHeight="1">
      <c r="A100" s="90"/>
      <c r="B100" s="53" t="s">
        <v>27</v>
      </c>
      <c r="C100" s="54" t="s">
        <v>28</v>
      </c>
      <c r="D100" s="55"/>
      <c r="E100" s="125">
        <f aca="true" t="shared" si="42" ref="E100:N100">SUBTOTAL(9,E101:E102)</f>
        <v>0</v>
      </c>
      <c r="F100" s="125">
        <f t="shared" si="42"/>
        <v>0</v>
      </c>
      <c r="G100" s="125">
        <f t="shared" si="42"/>
        <v>0</v>
      </c>
      <c r="H100" s="125">
        <f t="shared" si="42"/>
        <v>0</v>
      </c>
      <c r="I100" s="125">
        <f t="shared" si="42"/>
        <v>0</v>
      </c>
      <c r="J100" s="125">
        <f t="shared" si="42"/>
        <v>6071</v>
      </c>
      <c r="K100" s="356">
        <f t="shared" si="42"/>
        <v>6071</v>
      </c>
      <c r="L100" s="125">
        <f t="shared" si="42"/>
        <v>6071</v>
      </c>
      <c r="M100" s="181">
        <f t="shared" si="42"/>
        <v>0</v>
      </c>
      <c r="N100" s="328">
        <f t="shared" si="42"/>
        <v>0</v>
      </c>
    </row>
    <row r="101" spans="1:14" s="8" customFormat="1" ht="12.75">
      <c r="A101" s="93">
        <v>63</v>
      </c>
      <c r="B101" s="20" t="s">
        <v>147</v>
      </c>
      <c r="C101" s="30" t="s">
        <v>176</v>
      </c>
      <c r="D101" s="31"/>
      <c r="E101" s="106"/>
      <c r="F101" s="138"/>
      <c r="G101" s="234">
        <f>H101+I101</f>
        <v>0</v>
      </c>
      <c r="H101" s="234">
        <v>0</v>
      </c>
      <c r="I101" s="255">
        <v>0</v>
      </c>
      <c r="J101" s="255">
        <f>K101-G101</f>
        <v>6071</v>
      </c>
      <c r="K101" s="353">
        <f>SUM(L101:M101)</f>
        <v>6071</v>
      </c>
      <c r="L101" s="234">
        <v>6071</v>
      </c>
      <c r="M101" s="257">
        <v>0</v>
      </c>
      <c r="N101" s="213"/>
    </row>
    <row r="102" spans="1:14" s="8" customFormat="1" ht="23.25" hidden="1" thickBot="1">
      <c r="A102" s="89">
        <v>44</v>
      </c>
      <c r="B102" s="22"/>
      <c r="C102" s="30" t="s">
        <v>105</v>
      </c>
      <c r="D102" s="31"/>
      <c r="E102" s="106"/>
      <c r="F102" s="137"/>
      <c r="G102" s="108">
        <f>H102+I102</f>
        <v>0</v>
      </c>
      <c r="H102" s="108"/>
      <c r="I102" s="32"/>
      <c r="J102" s="32"/>
      <c r="K102" s="349"/>
      <c r="L102" s="108"/>
      <c r="M102" s="94"/>
      <c r="N102" s="213"/>
    </row>
    <row r="103" spans="1:14" s="47" customFormat="1" ht="29.25" customHeight="1" hidden="1">
      <c r="A103" s="87"/>
      <c r="B103" s="44" t="s">
        <v>29</v>
      </c>
      <c r="C103" s="45" t="s">
        <v>30</v>
      </c>
      <c r="D103" s="46"/>
      <c r="E103" s="103">
        <f aca="true" t="shared" si="43" ref="E103:N103">SUBTOTAL(9,E104)</f>
        <v>0</v>
      </c>
      <c r="F103" s="103">
        <f t="shared" si="43"/>
        <v>0</v>
      </c>
      <c r="G103" s="103">
        <f t="shared" si="43"/>
        <v>0</v>
      </c>
      <c r="H103" s="103">
        <f t="shared" si="43"/>
        <v>0</v>
      </c>
      <c r="I103" s="103">
        <f t="shared" si="43"/>
        <v>0</v>
      </c>
      <c r="J103" s="103">
        <f t="shared" si="43"/>
        <v>0</v>
      </c>
      <c r="K103" s="348">
        <f t="shared" si="43"/>
        <v>0</v>
      </c>
      <c r="L103" s="103">
        <f t="shared" si="43"/>
        <v>0</v>
      </c>
      <c r="M103" s="105">
        <f t="shared" si="43"/>
        <v>0</v>
      </c>
      <c r="N103" s="318">
        <f t="shared" si="43"/>
        <v>0</v>
      </c>
    </row>
    <row r="104" spans="1:14" s="8" customFormat="1" ht="12.75" hidden="1">
      <c r="A104" s="89">
        <v>64</v>
      </c>
      <c r="B104" s="22"/>
      <c r="C104" s="52" t="s">
        <v>106</v>
      </c>
      <c r="D104" s="31"/>
      <c r="E104" s="106"/>
      <c r="F104" s="137"/>
      <c r="G104" s="108">
        <f>H104+I104</f>
        <v>0</v>
      </c>
      <c r="H104" s="108"/>
      <c r="I104" s="32"/>
      <c r="J104" s="32"/>
      <c r="K104" s="349"/>
      <c r="L104" s="108"/>
      <c r="M104" s="94"/>
      <c r="N104" s="213"/>
    </row>
    <row r="105" spans="1:14" s="47" customFormat="1" ht="29.25" customHeight="1">
      <c r="A105" s="90"/>
      <c r="B105" s="53" t="s">
        <v>39</v>
      </c>
      <c r="C105" s="54" t="s">
        <v>40</v>
      </c>
      <c r="D105" s="55" t="s">
        <v>118</v>
      </c>
      <c r="E105" s="125">
        <f aca="true" t="shared" si="44" ref="E105:N105">SUBTOTAL(9,E106:E106)</f>
        <v>19380</v>
      </c>
      <c r="F105" s="125">
        <f t="shared" si="44"/>
        <v>0</v>
      </c>
      <c r="G105" s="125">
        <f t="shared" si="44"/>
        <v>19380</v>
      </c>
      <c r="H105" s="125">
        <f t="shared" si="44"/>
        <v>19380</v>
      </c>
      <c r="I105" s="125">
        <f t="shared" si="44"/>
        <v>0</v>
      </c>
      <c r="J105" s="125">
        <f t="shared" si="44"/>
        <v>0</v>
      </c>
      <c r="K105" s="356">
        <f t="shared" si="44"/>
        <v>19380</v>
      </c>
      <c r="L105" s="125">
        <f t="shared" si="44"/>
        <v>19380</v>
      </c>
      <c r="M105" s="181">
        <f t="shared" si="44"/>
        <v>0</v>
      </c>
      <c r="N105" s="328">
        <f t="shared" si="44"/>
        <v>0</v>
      </c>
    </row>
    <row r="106" spans="1:14" s="8" customFormat="1" ht="23.25" thickBot="1">
      <c r="A106" s="89">
        <v>64</v>
      </c>
      <c r="B106" s="22"/>
      <c r="C106" s="203" t="s">
        <v>105</v>
      </c>
      <c r="D106" s="204" t="s">
        <v>117</v>
      </c>
      <c r="E106" s="205">
        <v>19380</v>
      </c>
      <c r="F106" s="206"/>
      <c r="G106" s="207">
        <f>SUM(H106:I106)</f>
        <v>19380</v>
      </c>
      <c r="H106" s="207">
        <v>19380</v>
      </c>
      <c r="I106" s="208">
        <v>0</v>
      </c>
      <c r="J106" s="208">
        <f>K106-G106</f>
        <v>0</v>
      </c>
      <c r="K106" s="350">
        <f>SUM(L106:M106)</f>
        <v>19380</v>
      </c>
      <c r="L106" s="207">
        <v>19380</v>
      </c>
      <c r="M106" s="214">
        <v>0</v>
      </c>
      <c r="N106" s="213"/>
    </row>
    <row r="107" spans="1:14" s="47" customFormat="1" ht="29.25" customHeight="1" thickBot="1">
      <c r="A107" s="87"/>
      <c r="B107" s="44" t="s">
        <v>170</v>
      </c>
      <c r="C107" s="45" t="s">
        <v>171</v>
      </c>
      <c r="D107" s="46"/>
      <c r="E107" s="103"/>
      <c r="F107" s="103"/>
      <c r="G107" s="103">
        <f aca="true" t="shared" si="45" ref="G107:M108">SUBTOTAL(9,G108:G109)</f>
        <v>7000</v>
      </c>
      <c r="H107" s="103">
        <f t="shared" si="45"/>
        <v>7000</v>
      </c>
      <c r="I107" s="103">
        <f t="shared" si="45"/>
        <v>0</v>
      </c>
      <c r="J107" s="103">
        <f t="shared" si="45"/>
        <v>0</v>
      </c>
      <c r="K107" s="348">
        <f t="shared" si="45"/>
        <v>7000</v>
      </c>
      <c r="L107" s="103">
        <f t="shared" si="45"/>
        <v>7000</v>
      </c>
      <c r="M107" s="105">
        <f t="shared" si="45"/>
        <v>0</v>
      </c>
      <c r="N107" s="318"/>
    </row>
    <row r="108" spans="1:14" s="8" customFormat="1" ht="22.5">
      <c r="A108" s="167">
        <v>65</v>
      </c>
      <c r="B108" s="361" t="s">
        <v>147</v>
      </c>
      <c r="C108" s="362" t="s">
        <v>172</v>
      </c>
      <c r="D108" s="363"/>
      <c r="E108" s="364"/>
      <c r="F108" s="365"/>
      <c r="G108" s="103">
        <f t="shared" si="45"/>
        <v>7000</v>
      </c>
      <c r="H108" s="103">
        <f t="shared" si="45"/>
        <v>7000</v>
      </c>
      <c r="I108" s="103">
        <f t="shared" si="45"/>
        <v>0</v>
      </c>
      <c r="J108" s="103">
        <f t="shared" si="45"/>
        <v>0</v>
      </c>
      <c r="K108" s="348">
        <f t="shared" si="45"/>
        <v>7000</v>
      </c>
      <c r="L108" s="103">
        <f t="shared" si="45"/>
        <v>7000</v>
      </c>
      <c r="M108" s="103">
        <f t="shared" si="45"/>
        <v>0</v>
      </c>
      <c r="N108" s="360"/>
    </row>
    <row r="109" spans="1:14" s="8" customFormat="1" ht="13.5" thickBot="1">
      <c r="A109" s="183">
        <v>66</v>
      </c>
      <c r="B109" s="21"/>
      <c r="C109" s="149" t="s">
        <v>173</v>
      </c>
      <c r="D109" s="233"/>
      <c r="E109" s="254"/>
      <c r="F109" s="218"/>
      <c r="G109" s="302">
        <f>H109+I109</f>
        <v>7000</v>
      </c>
      <c r="H109" s="302">
        <v>7000</v>
      </c>
      <c r="I109" s="302">
        <v>0</v>
      </c>
      <c r="J109" s="303">
        <f>K109-G109</f>
        <v>0</v>
      </c>
      <c r="K109" s="358">
        <f>L109+M109</f>
        <v>7000</v>
      </c>
      <c r="L109" s="304">
        <v>7000</v>
      </c>
      <c r="M109" s="305">
        <v>0</v>
      </c>
      <c r="N109" s="360"/>
    </row>
    <row r="110" spans="1:14" s="60" customFormat="1" ht="29.25" customHeight="1" thickBot="1">
      <c r="A110" s="86"/>
      <c r="B110" s="68" t="s">
        <v>55</v>
      </c>
      <c r="C110" s="58" t="s">
        <v>58</v>
      </c>
      <c r="D110" s="59"/>
      <c r="E110" s="96"/>
      <c r="F110" s="96"/>
      <c r="G110" s="96">
        <f>SUBTOTAL(9,G112:G113)</f>
        <v>44200</v>
      </c>
      <c r="H110" s="96">
        <f>SUBTOTAL(9,H112:H113)</f>
        <v>44200</v>
      </c>
      <c r="I110" s="96">
        <f>SUBTOTAL(9,I112:I113)</f>
        <v>0</v>
      </c>
      <c r="J110" s="96">
        <f>SUBTOTAL(9,I112:J113)</f>
        <v>0</v>
      </c>
      <c r="K110" s="339">
        <f>SUBTOTAL(9,K112:K113)</f>
        <v>44200</v>
      </c>
      <c r="L110" s="96">
        <f>SUBTOTAL(9,L112:L113)</f>
        <v>44200</v>
      </c>
      <c r="M110" s="102">
        <f>SUBTOTAL(9,M112:M113)</f>
        <v>0</v>
      </c>
      <c r="N110" s="311"/>
    </row>
    <row r="111" spans="1:14" s="47" customFormat="1" ht="29.25" customHeight="1">
      <c r="A111" s="87"/>
      <c r="B111" s="44" t="s">
        <v>56</v>
      </c>
      <c r="C111" s="45" t="s">
        <v>57</v>
      </c>
      <c r="D111" s="46"/>
      <c r="E111" s="103"/>
      <c r="F111" s="103"/>
      <c r="G111" s="103">
        <f aca="true" t="shared" si="46" ref="G111:M111">SUBTOTAL(9,G112:G113)</f>
        <v>44200</v>
      </c>
      <c r="H111" s="103">
        <f t="shared" si="46"/>
        <v>44200</v>
      </c>
      <c r="I111" s="103">
        <f t="shared" si="46"/>
        <v>0</v>
      </c>
      <c r="J111" s="103">
        <f t="shared" si="46"/>
        <v>0</v>
      </c>
      <c r="K111" s="348">
        <f t="shared" si="46"/>
        <v>44200</v>
      </c>
      <c r="L111" s="103">
        <f t="shared" si="46"/>
        <v>44200</v>
      </c>
      <c r="M111" s="105">
        <f t="shared" si="46"/>
        <v>0</v>
      </c>
      <c r="N111" s="318"/>
    </row>
    <row r="112" spans="1:14" s="69" customFormat="1" ht="22.5">
      <c r="A112" s="93">
        <v>67</v>
      </c>
      <c r="B112" s="23" t="s">
        <v>147</v>
      </c>
      <c r="C112" s="144" t="s">
        <v>148</v>
      </c>
      <c r="D112" s="31"/>
      <c r="E112" s="106"/>
      <c r="F112" s="120"/>
      <c r="G112" s="108">
        <f>H112+I112</f>
        <v>15200</v>
      </c>
      <c r="H112" s="108">
        <v>15200</v>
      </c>
      <c r="I112" s="33">
        <v>0</v>
      </c>
      <c r="J112" s="171">
        <f>K112-G112</f>
        <v>0</v>
      </c>
      <c r="K112" s="349">
        <f>L112+M112</f>
        <v>15200</v>
      </c>
      <c r="L112" s="108">
        <v>15200</v>
      </c>
      <c r="M112" s="94">
        <v>0</v>
      </c>
      <c r="N112" s="315"/>
    </row>
    <row r="113" spans="1:14" s="295" customFormat="1" ht="12" thickBot="1">
      <c r="A113" s="297">
        <v>68</v>
      </c>
      <c r="B113" s="298"/>
      <c r="C113" s="299" t="s">
        <v>150</v>
      </c>
      <c r="D113" s="299"/>
      <c r="E113" s="300"/>
      <c r="F113" s="301"/>
      <c r="G113" s="302">
        <f>H113+I113</f>
        <v>29000</v>
      </c>
      <c r="H113" s="302">
        <v>29000</v>
      </c>
      <c r="I113" s="302">
        <v>0</v>
      </c>
      <c r="J113" s="303">
        <f>K113-G113</f>
        <v>0</v>
      </c>
      <c r="K113" s="358">
        <f>L113+M113</f>
        <v>29000</v>
      </c>
      <c r="L113" s="304">
        <v>29000</v>
      </c>
      <c r="M113" s="305">
        <v>0</v>
      </c>
      <c r="N113" s="296"/>
    </row>
    <row r="114" spans="1:14" s="47" customFormat="1" ht="29.25" customHeight="1" thickBot="1">
      <c r="A114" s="416" t="s">
        <v>69</v>
      </c>
      <c r="B114" s="417"/>
      <c r="C114" s="418"/>
      <c r="D114" s="141"/>
      <c r="E114" s="142">
        <f aca="true" t="shared" si="47" ref="E114:N114">SUBTOTAL(9,E117:E120)</f>
        <v>1680000</v>
      </c>
      <c r="F114" s="142">
        <f t="shared" si="47"/>
        <v>630000</v>
      </c>
      <c r="G114" s="142">
        <f t="shared" si="47"/>
        <v>1210000</v>
      </c>
      <c r="H114" s="142">
        <f t="shared" si="47"/>
        <v>1210000</v>
      </c>
      <c r="I114" s="142">
        <f t="shared" si="47"/>
        <v>0</v>
      </c>
      <c r="J114" s="142">
        <f t="shared" si="47"/>
        <v>0</v>
      </c>
      <c r="K114" s="342">
        <f t="shared" si="47"/>
        <v>1210000</v>
      </c>
      <c r="L114" s="142">
        <f t="shared" si="47"/>
        <v>1210000</v>
      </c>
      <c r="M114" s="180">
        <f t="shared" si="47"/>
        <v>0</v>
      </c>
      <c r="N114" s="202">
        <f t="shared" si="47"/>
        <v>-160000</v>
      </c>
    </row>
    <row r="115" spans="1:14" s="66" customFormat="1" ht="27.75" customHeight="1" thickBot="1">
      <c r="A115" s="91"/>
      <c r="B115" s="57" t="s">
        <v>1</v>
      </c>
      <c r="C115" s="58" t="s">
        <v>19</v>
      </c>
      <c r="D115" s="59"/>
      <c r="E115" s="96">
        <f aca="true" t="shared" si="48" ref="E115:N115">SUBTOTAL(9,E117)</f>
        <v>1100000</v>
      </c>
      <c r="F115" s="96">
        <f t="shared" si="48"/>
        <v>600000</v>
      </c>
      <c r="G115" s="96">
        <f t="shared" si="48"/>
        <v>660000</v>
      </c>
      <c r="H115" s="96">
        <f t="shared" si="48"/>
        <v>660000</v>
      </c>
      <c r="I115" s="96">
        <f t="shared" si="48"/>
        <v>0</v>
      </c>
      <c r="J115" s="96">
        <f t="shared" si="48"/>
        <v>0</v>
      </c>
      <c r="K115" s="339">
        <f t="shared" si="48"/>
        <v>660000</v>
      </c>
      <c r="L115" s="96">
        <f t="shared" si="48"/>
        <v>660000</v>
      </c>
      <c r="M115" s="102">
        <f t="shared" si="48"/>
        <v>0</v>
      </c>
      <c r="N115" s="311">
        <f t="shared" si="48"/>
        <v>-160000</v>
      </c>
    </row>
    <row r="116" spans="1:14" s="47" customFormat="1" ht="55.5" customHeight="1">
      <c r="A116" s="92"/>
      <c r="B116" s="67" t="s">
        <v>5</v>
      </c>
      <c r="C116" s="48" t="s">
        <v>61</v>
      </c>
      <c r="D116" s="49"/>
      <c r="E116" s="127">
        <f aca="true" t="shared" si="49" ref="E116:N116">SUBTOTAL(9,E117)</f>
        <v>1100000</v>
      </c>
      <c r="F116" s="127">
        <f t="shared" si="49"/>
        <v>600000</v>
      </c>
      <c r="G116" s="127">
        <f t="shared" si="49"/>
        <v>660000</v>
      </c>
      <c r="H116" s="127">
        <f t="shared" si="49"/>
        <v>660000</v>
      </c>
      <c r="I116" s="127">
        <f t="shared" si="49"/>
        <v>0</v>
      </c>
      <c r="J116" s="127">
        <f t="shared" si="49"/>
        <v>0</v>
      </c>
      <c r="K116" s="357">
        <f t="shared" si="49"/>
        <v>660000</v>
      </c>
      <c r="L116" s="127">
        <f t="shared" si="49"/>
        <v>660000</v>
      </c>
      <c r="M116" s="129">
        <f t="shared" si="49"/>
        <v>0</v>
      </c>
      <c r="N116" s="253">
        <f t="shared" si="49"/>
        <v>-160000</v>
      </c>
    </row>
    <row r="117" spans="1:14" s="8" customFormat="1" ht="23.25" thickBot="1">
      <c r="A117" s="183">
        <v>69</v>
      </c>
      <c r="B117" s="26"/>
      <c r="C117" s="30" t="s">
        <v>62</v>
      </c>
      <c r="D117" s="31" t="s">
        <v>44</v>
      </c>
      <c r="E117" s="106">
        <v>1100000</v>
      </c>
      <c r="F117" s="137">
        <v>600000</v>
      </c>
      <c r="G117" s="108">
        <f>H117+I117</f>
        <v>660000</v>
      </c>
      <c r="H117" s="108">
        <v>660000</v>
      </c>
      <c r="I117" s="32">
        <v>0</v>
      </c>
      <c r="J117" s="32">
        <f>K117-G117</f>
        <v>0</v>
      </c>
      <c r="K117" s="349">
        <f>L117+M117</f>
        <v>660000</v>
      </c>
      <c r="L117" s="108">
        <v>660000</v>
      </c>
      <c r="M117" s="214">
        <v>0</v>
      </c>
      <c r="N117" s="213">
        <f>E117-F117-K117</f>
        <v>-160000</v>
      </c>
    </row>
    <row r="118" spans="1:14" s="60" customFormat="1" ht="29.25" customHeight="1" thickBot="1">
      <c r="A118" s="86"/>
      <c r="B118" s="68" t="s">
        <v>65</v>
      </c>
      <c r="C118" s="58" t="s">
        <v>2</v>
      </c>
      <c r="D118" s="59"/>
      <c r="E118" s="96">
        <f aca="true" t="shared" si="50" ref="E118:N118">SUBTOTAL(9,E120)</f>
        <v>580000</v>
      </c>
      <c r="F118" s="96">
        <f t="shared" si="50"/>
        <v>30000</v>
      </c>
      <c r="G118" s="96">
        <f t="shared" si="50"/>
        <v>550000</v>
      </c>
      <c r="H118" s="96">
        <f t="shared" si="50"/>
        <v>550000</v>
      </c>
      <c r="I118" s="96">
        <f t="shared" si="50"/>
        <v>0</v>
      </c>
      <c r="J118" s="96">
        <f t="shared" si="50"/>
        <v>0</v>
      </c>
      <c r="K118" s="339">
        <f t="shared" si="50"/>
        <v>550000</v>
      </c>
      <c r="L118" s="96">
        <f t="shared" si="50"/>
        <v>550000</v>
      </c>
      <c r="M118" s="102">
        <f t="shared" si="50"/>
        <v>0</v>
      </c>
      <c r="N118" s="311">
        <f t="shared" si="50"/>
        <v>0</v>
      </c>
    </row>
    <row r="119" spans="1:14" s="47" customFormat="1" ht="29.25" customHeight="1">
      <c r="A119" s="87"/>
      <c r="B119" s="44" t="s">
        <v>22</v>
      </c>
      <c r="C119" s="45" t="s">
        <v>23</v>
      </c>
      <c r="D119" s="46"/>
      <c r="E119" s="103">
        <f aca="true" t="shared" si="51" ref="E119:N119">SUBTOTAL(9,E120)</f>
        <v>580000</v>
      </c>
      <c r="F119" s="103">
        <f t="shared" si="51"/>
        <v>30000</v>
      </c>
      <c r="G119" s="103">
        <f t="shared" si="51"/>
        <v>550000</v>
      </c>
      <c r="H119" s="103">
        <f t="shared" si="51"/>
        <v>550000</v>
      </c>
      <c r="I119" s="103">
        <f t="shared" si="51"/>
        <v>0</v>
      </c>
      <c r="J119" s="103">
        <f t="shared" si="51"/>
        <v>0</v>
      </c>
      <c r="K119" s="348">
        <f t="shared" si="51"/>
        <v>550000</v>
      </c>
      <c r="L119" s="103">
        <f t="shared" si="51"/>
        <v>550000</v>
      </c>
      <c r="M119" s="105">
        <f t="shared" si="51"/>
        <v>0</v>
      </c>
      <c r="N119" s="318">
        <f t="shared" si="51"/>
        <v>0</v>
      </c>
    </row>
    <row r="120" spans="1:14" s="69" customFormat="1" ht="57" thickBot="1">
      <c r="A120" s="308">
        <v>70</v>
      </c>
      <c r="B120" s="335"/>
      <c r="C120" s="336" t="s">
        <v>63</v>
      </c>
      <c r="D120" s="226" t="s">
        <v>44</v>
      </c>
      <c r="E120" s="227">
        <v>580000</v>
      </c>
      <c r="F120" s="249">
        <v>30000</v>
      </c>
      <c r="G120" s="229">
        <f>H120+I120</f>
        <v>550000</v>
      </c>
      <c r="H120" s="229">
        <v>550000</v>
      </c>
      <c r="I120" s="50">
        <v>0</v>
      </c>
      <c r="J120" s="337">
        <f>K120-G120</f>
        <v>0</v>
      </c>
      <c r="K120" s="354">
        <f>L120+M120</f>
        <v>550000</v>
      </c>
      <c r="L120" s="229">
        <v>550000</v>
      </c>
      <c r="M120" s="214">
        <v>0</v>
      </c>
      <c r="N120" s="315">
        <f>E120-F120-K120</f>
        <v>0</v>
      </c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4:14" ht="12.75">
      <c r="D221" s="18"/>
      <c r="F221" s="19"/>
      <c r="J221" s="201"/>
      <c r="N221" s="51"/>
    </row>
    <row r="222" spans="4:14" ht="12.75">
      <c r="D222" s="18"/>
      <c r="F222" s="19"/>
      <c r="J222" s="201"/>
      <c r="N222" s="51"/>
    </row>
    <row r="223" spans="4:14" ht="12.75">
      <c r="D223" s="18"/>
      <c r="F223" s="19"/>
      <c r="J223" s="201"/>
      <c r="N223" s="51"/>
    </row>
    <row r="224" spans="4:14" ht="12.75">
      <c r="D224" s="18"/>
      <c r="F224" s="19"/>
      <c r="J224" s="201"/>
      <c r="N224" s="51"/>
    </row>
    <row r="225" spans="4:14" ht="12.75">
      <c r="D225" s="18"/>
      <c r="F225" s="19"/>
      <c r="J225" s="201"/>
      <c r="N225" s="51"/>
    </row>
    <row r="226" spans="4:14" ht="12.75">
      <c r="D226" s="18"/>
      <c r="F226" s="19"/>
      <c r="J226" s="201"/>
      <c r="N226" s="51"/>
    </row>
    <row r="227" spans="4:14" ht="12.75">
      <c r="D227" s="18"/>
      <c r="F227" s="19"/>
      <c r="J227" s="201"/>
      <c r="N227" s="51"/>
    </row>
    <row r="228" spans="4:14" ht="12.75">
      <c r="D228" s="18"/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4" ht="12.75">
      <c r="F380" s="19"/>
      <c r="J380" s="201"/>
      <c r="N380" s="51"/>
    </row>
    <row r="381" spans="6:14" ht="12.75">
      <c r="F381" s="19"/>
      <c r="J381" s="201"/>
      <c r="N381" s="51"/>
    </row>
    <row r="382" spans="6:14" ht="12.75">
      <c r="F382" s="19"/>
      <c r="J382" s="201"/>
      <c r="N382" s="51"/>
    </row>
    <row r="383" spans="6:14" ht="12.75">
      <c r="F383" s="19"/>
      <c r="J383" s="201"/>
      <c r="N383" s="51"/>
    </row>
    <row r="384" spans="6:14" ht="12.75">
      <c r="F384" s="19"/>
      <c r="J384" s="201"/>
      <c r="N384" s="51"/>
    </row>
    <row r="385" spans="6:14" ht="12.75">
      <c r="F385" s="19"/>
      <c r="J385" s="201"/>
      <c r="N385" s="51"/>
    </row>
    <row r="386" spans="6:14" ht="12.75">
      <c r="F386" s="19"/>
      <c r="J386" s="201"/>
      <c r="N386" s="51"/>
    </row>
    <row r="387" spans="6:14" ht="12.75">
      <c r="F387" s="19"/>
      <c r="J387" s="201"/>
      <c r="N387" s="5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spans="6:10" ht="12.75">
      <c r="F397" s="19"/>
      <c r="J397" s="201"/>
    </row>
    <row r="398" spans="6:10" ht="12.75">
      <c r="F398" s="19"/>
      <c r="J398" s="201"/>
    </row>
    <row r="399" spans="6:10" ht="12.75">
      <c r="F399" s="19"/>
      <c r="J399" s="201"/>
    </row>
    <row r="400" spans="6:10" ht="12.75">
      <c r="F400" s="19"/>
      <c r="J400" s="201"/>
    </row>
    <row r="401" spans="6:10" ht="12.75">
      <c r="F401" s="19"/>
      <c r="J401" s="201"/>
    </row>
    <row r="402" spans="6:10" ht="12.75">
      <c r="F402" s="19"/>
      <c r="J402" s="201"/>
    </row>
    <row r="403" spans="6:10" ht="12.75">
      <c r="F403" s="19"/>
      <c r="J403" s="201"/>
    </row>
    <row r="404" spans="6:10" ht="12.75">
      <c r="F404" s="19"/>
      <c r="J404" s="201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  <row r="893" ht="12.75">
      <c r="F893" s="19"/>
    </row>
    <row r="894" ht="12.75">
      <c r="F894" s="19"/>
    </row>
    <row r="895" ht="12.75">
      <c r="F895" s="19"/>
    </row>
    <row r="896" ht="12.75">
      <c r="F896" s="19"/>
    </row>
    <row r="897" ht="12.75">
      <c r="F897" s="19"/>
    </row>
    <row r="898" ht="12.75">
      <c r="F898" s="19"/>
    </row>
    <row r="899" ht="12.75">
      <c r="F899" s="19"/>
    </row>
    <row r="900" ht="12.75">
      <c r="F900" s="19"/>
    </row>
  </sheetData>
  <mergeCells count="21">
    <mergeCell ref="N5:N7"/>
    <mergeCell ref="F5:F7"/>
    <mergeCell ref="N3:AA3"/>
    <mergeCell ref="A114:C114"/>
    <mergeCell ref="K5:M5"/>
    <mergeCell ref="K6:K7"/>
    <mergeCell ref="L6:M6"/>
    <mergeCell ref="J5:J7"/>
    <mergeCell ref="C5:C7"/>
    <mergeCell ref="A10:C10"/>
    <mergeCell ref="A88:C88"/>
    <mergeCell ref="A9:D9"/>
    <mergeCell ref="B5:B7"/>
    <mergeCell ref="E5:E7"/>
    <mergeCell ref="A2:M2"/>
    <mergeCell ref="A11:C11"/>
    <mergeCell ref="A5:A7"/>
    <mergeCell ref="G5:I5"/>
    <mergeCell ref="H6:I6"/>
    <mergeCell ref="G6:G7"/>
    <mergeCell ref="J3:M3"/>
  </mergeCells>
  <printOptions horizontalCentered="1"/>
  <pageMargins left="0.1968503937007874" right="0.1968503937007874" top="0.3937007874015748" bottom="0.5905511811023623" header="0.5118110236220472" footer="0.11811023622047245"/>
  <pageSetup fitToHeight="5" horizontalDpi="300" verticalDpi="300" orientation="landscape" paperSize="9" scale="62" r:id="rId1"/>
  <headerFooter alignWithMargins="0">
    <oddFooter>&amp;C
Strona &amp;P z &amp;N
</oddFooter>
  </headerFooter>
  <rowBreaks count="2" manualBreakCount="2">
    <brk id="29" max="13" man="1"/>
    <brk id="5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901"/>
  <sheetViews>
    <sheetView tabSelected="1" view="pageBreakPreview" zoomScaleNormal="75" zoomScaleSheetLayoutView="100" workbookViewId="0" topLeftCell="J1">
      <selection activeCell="S5" sqref="S5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86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87"/>
    </row>
    <row r="3" spans="1:27" s="1" customFormat="1" ht="45.75" customHeight="1">
      <c r="A3" s="28"/>
      <c r="B3" s="28"/>
      <c r="C3" s="28"/>
      <c r="D3" s="28"/>
      <c r="E3" s="28"/>
      <c r="F3" s="28"/>
      <c r="G3" s="28"/>
      <c r="H3" s="186"/>
      <c r="J3" s="401" t="s">
        <v>180</v>
      </c>
      <c r="K3" s="402"/>
      <c r="L3" s="402"/>
      <c r="M3" s="402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91" t="s">
        <v>8</v>
      </c>
      <c r="B5" s="384" t="s">
        <v>64</v>
      </c>
      <c r="C5" s="424" t="s">
        <v>0</v>
      </c>
      <c r="D5" s="145" t="s">
        <v>15</v>
      </c>
      <c r="E5" s="406" t="s">
        <v>11</v>
      </c>
      <c r="F5" s="412" t="s">
        <v>102</v>
      </c>
      <c r="G5" s="394" t="s">
        <v>120</v>
      </c>
      <c r="H5" s="395"/>
      <c r="I5" s="396"/>
      <c r="J5" s="421" t="s">
        <v>41</v>
      </c>
      <c r="K5" s="394" t="s">
        <v>121</v>
      </c>
      <c r="L5" s="395"/>
      <c r="M5" s="432"/>
      <c r="N5" s="429" t="s">
        <v>103</v>
      </c>
    </row>
    <row r="6" spans="1:14" s="5" customFormat="1" ht="16.5" customHeight="1">
      <c r="A6" s="392"/>
      <c r="B6" s="385"/>
      <c r="C6" s="425"/>
      <c r="D6" s="146" t="s">
        <v>16</v>
      </c>
      <c r="E6" s="407"/>
      <c r="F6" s="413"/>
      <c r="G6" s="399" t="s">
        <v>126</v>
      </c>
      <c r="H6" s="397" t="s">
        <v>12</v>
      </c>
      <c r="I6" s="398"/>
      <c r="J6" s="422"/>
      <c r="K6" s="437" t="s">
        <v>127</v>
      </c>
      <c r="L6" s="397" t="s">
        <v>12</v>
      </c>
      <c r="M6" s="433"/>
      <c r="N6" s="430"/>
    </row>
    <row r="7" spans="1:14" s="5" customFormat="1" ht="40.5" customHeight="1" thickBot="1">
      <c r="A7" s="393"/>
      <c r="B7" s="385"/>
      <c r="C7" s="425"/>
      <c r="D7" s="147" t="s">
        <v>17</v>
      </c>
      <c r="E7" s="408"/>
      <c r="F7" s="414"/>
      <c r="G7" s="400"/>
      <c r="H7" s="17" t="s">
        <v>13</v>
      </c>
      <c r="I7" s="17" t="s">
        <v>14</v>
      </c>
      <c r="J7" s="423"/>
      <c r="K7" s="438"/>
      <c r="L7" s="17" t="s">
        <v>13</v>
      </c>
      <c r="M7" s="307" t="s">
        <v>14</v>
      </c>
      <c r="N7" s="431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341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434" t="s">
        <v>7</v>
      </c>
      <c r="B9" s="435"/>
      <c r="C9" s="435"/>
      <c r="D9" s="436"/>
      <c r="E9" s="95">
        <f aca="true" t="shared" si="0" ref="E9:N9">SUBTOTAL(9,E15:E121)</f>
        <v>50532274</v>
      </c>
      <c r="F9" s="95">
        <f t="shared" si="0"/>
        <v>4882472</v>
      </c>
      <c r="G9" s="339">
        <f t="shared" si="0"/>
        <v>43996764</v>
      </c>
      <c r="H9" s="339">
        <f t="shared" si="0"/>
        <v>24435071</v>
      </c>
      <c r="I9" s="339">
        <f t="shared" si="0"/>
        <v>19561693</v>
      </c>
      <c r="J9" s="339">
        <f t="shared" si="0"/>
        <v>-6179542.719999999</v>
      </c>
      <c r="K9" s="339">
        <f t="shared" si="0"/>
        <v>37817221.28</v>
      </c>
      <c r="L9" s="339">
        <f t="shared" si="0"/>
        <v>18941392.48</v>
      </c>
      <c r="M9" s="340">
        <f t="shared" si="0"/>
        <v>18875828.8</v>
      </c>
      <c r="N9" s="310">
        <f t="shared" si="0"/>
        <v>8220034.719999999</v>
      </c>
    </row>
    <row r="10" spans="1:14" s="15" customFormat="1" ht="28.5" customHeight="1" thickBot="1">
      <c r="A10" s="426" t="s">
        <v>107</v>
      </c>
      <c r="B10" s="427"/>
      <c r="C10" s="428"/>
      <c r="D10" s="27"/>
      <c r="E10" s="96">
        <f>SUBTOTAL(9,E15:E107)</f>
        <v>48852274</v>
      </c>
      <c r="F10" s="96">
        <f>SUBTOTAL(9,F15:F107)</f>
        <v>4252472</v>
      </c>
      <c r="G10" s="96">
        <f aca="true" t="shared" si="1" ref="G10:M10">SUBTOTAL(9,G15:G114)</f>
        <v>42786764</v>
      </c>
      <c r="H10" s="96">
        <f t="shared" si="1"/>
        <v>23225071</v>
      </c>
      <c r="I10" s="96">
        <f t="shared" si="1"/>
        <v>19561693</v>
      </c>
      <c r="J10" s="96">
        <f t="shared" si="1"/>
        <v>-6179542.719999999</v>
      </c>
      <c r="K10" s="339">
        <f t="shared" si="1"/>
        <v>36607221.28</v>
      </c>
      <c r="L10" s="96">
        <f t="shared" si="1"/>
        <v>17731392.48</v>
      </c>
      <c r="M10" s="102">
        <f t="shared" si="1"/>
        <v>18875828.8</v>
      </c>
      <c r="N10" s="311">
        <f>SUBTOTAL(9,N15:N107)</f>
        <v>8380034.719999999</v>
      </c>
    </row>
    <row r="11" spans="1:14" s="15" customFormat="1" ht="28.5" customHeight="1" thickBot="1">
      <c r="A11" s="388" t="s">
        <v>10</v>
      </c>
      <c r="B11" s="389"/>
      <c r="C11" s="390"/>
      <c r="D11" s="141"/>
      <c r="E11" s="142">
        <f aca="true" t="shared" si="2" ref="E11:N11">SUBTOTAL(9,E15:E87)</f>
        <v>44805894</v>
      </c>
      <c r="F11" s="142">
        <f t="shared" si="2"/>
        <v>4252472</v>
      </c>
      <c r="G11" s="142">
        <f t="shared" si="2"/>
        <v>38485184</v>
      </c>
      <c r="H11" s="142">
        <f t="shared" si="2"/>
        <v>19026973</v>
      </c>
      <c r="I11" s="142">
        <f t="shared" si="2"/>
        <v>19458211</v>
      </c>
      <c r="J11" s="142">
        <f t="shared" si="2"/>
        <v>-6185613.719999999</v>
      </c>
      <c r="K11" s="359">
        <f t="shared" si="2"/>
        <v>32299570.28</v>
      </c>
      <c r="L11" s="142">
        <f t="shared" si="2"/>
        <v>13527223.48</v>
      </c>
      <c r="M11" s="180">
        <f t="shared" si="2"/>
        <v>18772346.8</v>
      </c>
      <c r="N11" s="312">
        <f t="shared" si="2"/>
        <v>8380034.719999999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SUBTOTAL(9,E14:E41)</f>
        <v>30569113</v>
      </c>
      <c r="F12" s="96">
        <f t="shared" si="3"/>
        <v>2287621</v>
      </c>
      <c r="G12" s="96">
        <f t="shared" si="3"/>
        <v>30351713</v>
      </c>
      <c r="H12" s="96">
        <f t="shared" si="3"/>
        <v>12341290</v>
      </c>
      <c r="I12" s="96">
        <f t="shared" si="3"/>
        <v>18010423</v>
      </c>
      <c r="J12" s="96">
        <f t="shared" si="3"/>
        <v>-4200863.719999999</v>
      </c>
      <c r="K12" s="339">
        <f t="shared" si="3"/>
        <v>26150849.28</v>
      </c>
      <c r="L12" s="96">
        <f t="shared" si="3"/>
        <v>8826290.48</v>
      </c>
      <c r="M12" s="102">
        <f t="shared" si="3"/>
        <v>17324558.8</v>
      </c>
      <c r="N12" s="311">
        <f t="shared" si="3"/>
        <v>2647142.719999999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SUBTOTAL(9,E14:E41)</f>
        <v>30569113</v>
      </c>
      <c r="F13" s="97">
        <f t="shared" si="4"/>
        <v>2287621</v>
      </c>
      <c r="G13" s="97">
        <f t="shared" si="4"/>
        <v>30351713</v>
      </c>
      <c r="H13" s="97">
        <f t="shared" si="4"/>
        <v>12341290</v>
      </c>
      <c r="I13" s="97">
        <f t="shared" si="4"/>
        <v>18010423</v>
      </c>
      <c r="J13" s="97">
        <f t="shared" si="4"/>
        <v>-4200863.719999999</v>
      </c>
      <c r="K13" s="343">
        <f t="shared" si="4"/>
        <v>26150849.28</v>
      </c>
      <c r="L13" s="97">
        <f t="shared" si="4"/>
        <v>8826290.48</v>
      </c>
      <c r="M13" s="98">
        <f t="shared" si="4"/>
        <v>17324558.8</v>
      </c>
      <c r="N13" s="313">
        <f t="shared" si="4"/>
        <v>2647142.719999999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>SUBTOTAL(9,E15:E23)</f>
        <v>4040500</v>
      </c>
      <c r="F14" s="154">
        <f>SUBTOTAL(9,F15:F23)</f>
        <v>255500</v>
      </c>
      <c r="G14" s="154">
        <f aca="true" t="shared" si="5" ref="G14:M14">SUBTOTAL(9,G15:G25)</f>
        <v>3940000</v>
      </c>
      <c r="H14" s="154">
        <f t="shared" si="5"/>
        <v>3940000</v>
      </c>
      <c r="I14" s="154">
        <f t="shared" si="5"/>
        <v>0</v>
      </c>
      <c r="J14" s="154">
        <f t="shared" si="5"/>
        <v>-2550000</v>
      </c>
      <c r="K14" s="344">
        <f t="shared" si="5"/>
        <v>1390000</v>
      </c>
      <c r="L14" s="154">
        <f t="shared" si="5"/>
        <v>1390000</v>
      </c>
      <c r="M14" s="329">
        <f t="shared" si="5"/>
        <v>0</v>
      </c>
      <c r="N14" s="311">
        <f>SUBTOTAL(9,N15:N23)</f>
        <v>2770000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5">H15+I15</f>
        <v>2500000</v>
      </c>
      <c r="H15" s="100">
        <v>2500000</v>
      </c>
      <c r="I15" s="42">
        <v>0</v>
      </c>
      <c r="J15" s="130">
        <f aca="true" t="shared" si="7" ref="J15:J25">K15-G15</f>
        <v>-2200000</v>
      </c>
      <c r="K15" s="345">
        <f aca="true" t="shared" si="8" ref="K15:K25">L15+M15</f>
        <v>300000</v>
      </c>
      <c r="L15" s="100">
        <v>300000</v>
      </c>
      <c r="M15" s="330">
        <v>0</v>
      </c>
      <c r="N15" s="314">
        <f>E15-F15-K15</f>
        <v>2200000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245000</v>
      </c>
      <c r="H16" s="100">
        <v>245000</v>
      </c>
      <c r="I16" s="36">
        <v>0</v>
      </c>
      <c r="J16" s="130">
        <f t="shared" si="7"/>
        <v>-200000</v>
      </c>
      <c r="K16" s="345">
        <f t="shared" si="8"/>
        <v>45000</v>
      </c>
      <c r="L16" s="100">
        <v>45000</v>
      </c>
      <c r="M16" s="330">
        <v>0</v>
      </c>
      <c r="N16" s="315">
        <f>E16-F16-K16</f>
        <v>500000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-70000</v>
      </c>
      <c r="K17" s="345">
        <f t="shared" si="8"/>
        <v>10000</v>
      </c>
      <c r="L17" s="100">
        <v>10000</v>
      </c>
      <c r="M17" s="330">
        <v>0</v>
      </c>
      <c r="N17" s="315">
        <f>E17-F17-K17</f>
        <v>70000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345">
        <f t="shared" si="8"/>
        <v>40000</v>
      </c>
      <c r="L18" s="100">
        <v>40000</v>
      </c>
      <c r="M18" s="330">
        <v>0</v>
      </c>
      <c r="N18" s="315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345">
        <f t="shared" si="8"/>
        <v>220000</v>
      </c>
      <c r="L19" s="100">
        <v>220000</v>
      </c>
      <c r="M19" s="330">
        <v>0</v>
      </c>
      <c r="N19" s="315">
        <f>E19-F19-K19</f>
        <v>0</v>
      </c>
    </row>
    <row r="20" spans="1:14" s="157" customFormat="1" ht="33.75">
      <c r="A20" s="85">
        <v>6</v>
      </c>
      <c r="B20" s="37"/>
      <c r="C20" s="34" t="s">
        <v>152</v>
      </c>
      <c r="D20" s="35"/>
      <c r="E20" s="99"/>
      <c r="F20" s="140"/>
      <c r="G20" s="100">
        <f t="shared" si="6"/>
        <v>50000</v>
      </c>
      <c r="H20" s="100">
        <v>50000</v>
      </c>
      <c r="I20" s="36">
        <v>0</v>
      </c>
      <c r="J20" s="130">
        <f t="shared" si="7"/>
        <v>-30000</v>
      </c>
      <c r="K20" s="345">
        <f t="shared" si="8"/>
        <v>20000</v>
      </c>
      <c r="L20" s="100">
        <v>20000</v>
      </c>
      <c r="M20" s="330">
        <v>0</v>
      </c>
      <c r="N20" s="315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345">
        <f t="shared" si="8"/>
        <v>100000</v>
      </c>
      <c r="L21" s="100">
        <v>100000</v>
      </c>
      <c r="M21" s="330">
        <v>0</v>
      </c>
      <c r="N21" s="315">
        <f>E21-F21-K21</f>
        <v>0</v>
      </c>
    </row>
    <row r="22" spans="1:14" s="157" customFormat="1" ht="33.75">
      <c r="A22" s="85">
        <v>8</v>
      </c>
      <c r="B22" s="37"/>
      <c r="C22" s="34" t="s">
        <v>129</v>
      </c>
      <c r="D22" s="35"/>
      <c r="E22" s="99"/>
      <c r="F22" s="140"/>
      <c r="G22" s="100">
        <f t="shared" si="6"/>
        <v>30000</v>
      </c>
      <c r="H22" s="100">
        <v>30000</v>
      </c>
      <c r="I22" s="36">
        <v>0</v>
      </c>
      <c r="J22" s="130">
        <f t="shared" si="7"/>
        <v>0</v>
      </c>
      <c r="K22" s="345">
        <f t="shared" si="8"/>
        <v>30000</v>
      </c>
      <c r="L22" s="100">
        <v>30000</v>
      </c>
      <c r="M22" s="330">
        <v>0</v>
      </c>
      <c r="N22" s="315"/>
    </row>
    <row r="23" spans="1:14" s="157" customFormat="1" ht="22.5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300000</v>
      </c>
      <c r="H23" s="100">
        <v>300000</v>
      </c>
      <c r="I23" s="36">
        <v>0</v>
      </c>
      <c r="J23" s="130">
        <f t="shared" si="7"/>
        <v>0</v>
      </c>
      <c r="K23" s="345">
        <f t="shared" si="8"/>
        <v>300000</v>
      </c>
      <c r="L23" s="100">
        <v>300000</v>
      </c>
      <c r="M23" s="330">
        <v>0</v>
      </c>
      <c r="N23" s="315">
        <f>E23-F23-K23</f>
        <v>0</v>
      </c>
    </row>
    <row r="24" spans="1:14" s="157" customFormat="1" ht="22.5">
      <c r="A24" s="85">
        <v>10</v>
      </c>
      <c r="B24" s="37"/>
      <c r="C24" s="34" t="s">
        <v>154</v>
      </c>
      <c r="D24" s="35"/>
      <c r="E24" s="99"/>
      <c r="F24" s="140"/>
      <c r="G24" s="100">
        <f t="shared" si="6"/>
        <v>350000</v>
      </c>
      <c r="H24" s="100">
        <v>350000</v>
      </c>
      <c r="I24" s="36">
        <v>0</v>
      </c>
      <c r="J24" s="130">
        <f t="shared" si="7"/>
        <v>-50000</v>
      </c>
      <c r="K24" s="345">
        <f t="shared" si="8"/>
        <v>300000</v>
      </c>
      <c r="L24" s="100">
        <v>300000</v>
      </c>
      <c r="M24" s="330">
        <v>0</v>
      </c>
      <c r="N24" s="315"/>
    </row>
    <row r="25" spans="1:14" s="157" customFormat="1" ht="34.5" thickBot="1">
      <c r="A25" s="85">
        <v>11</v>
      </c>
      <c r="B25" s="285"/>
      <c r="C25" s="286" t="s">
        <v>149</v>
      </c>
      <c r="D25" s="287"/>
      <c r="E25" s="288"/>
      <c r="F25" s="289"/>
      <c r="G25" s="290">
        <f t="shared" si="6"/>
        <v>25000</v>
      </c>
      <c r="H25" s="290">
        <v>25000</v>
      </c>
      <c r="I25" s="291">
        <v>0</v>
      </c>
      <c r="J25" s="292">
        <f t="shared" si="7"/>
        <v>0</v>
      </c>
      <c r="K25" s="346">
        <f t="shared" si="8"/>
        <v>25000</v>
      </c>
      <c r="L25" s="290">
        <v>25000</v>
      </c>
      <c r="M25" s="331">
        <v>0</v>
      </c>
      <c r="N25" s="316"/>
    </row>
    <row r="26" spans="1:28" s="166" customFormat="1" ht="16.5" thickBot="1">
      <c r="A26" s="158"/>
      <c r="B26" s="159"/>
      <c r="C26" s="160" t="s">
        <v>21</v>
      </c>
      <c r="D26" s="161"/>
      <c r="E26" s="162">
        <f aca="true" t="shared" si="9" ref="E26:N26">SUBTOTAL(9,E27:E41)</f>
        <v>26528613</v>
      </c>
      <c r="F26" s="162">
        <f t="shared" si="9"/>
        <v>2032121</v>
      </c>
      <c r="G26" s="162">
        <f t="shared" si="9"/>
        <v>26411713</v>
      </c>
      <c r="H26" s="162">
        <f t="shared" si="9"/>
        <v>8401290</v>
      </c>
      <c r="I26" s="162">
        <f t="shared" si="9"/>
        <v>18010423</v>
      </c>
      <c r="J26" s="163">
        <f t="shared" si="9"/>
        <v>-1650863.7199999988</v>
      </c>
      <c r="K26" s="347">
        <f t="shared" si="9"/>
        <v>24760849.28</v>
      </c>
      <c r="L26" s="162">
        <f t="shared" si="9"/>
        <v>7436290.48</v>
      </c>
      <c r="M26" s="332">
        <f t="shared" si="9"/>
        <v>17324558.8</v>
      </c>
      <c r="N26" s="317">
        <f t="shared" si="9"/>
        <v>-122857.28000000119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</row>
    <row r="27" spans="1:14" s="367" customFormat="1" ht="33.75">
      <c r="A27" s="376">
        <v>12</v>
      </c>
      <c r="B27" s="377"/>
      <c r="C27" s="30" t="s">
        <v>153</v>
      </c>
      <c r="D27" s="31" t="s">
        <v>97</v>
      </c>
      <c r="E27" s="106">
        <v>25332613</v>
      </c>
      <c r="F27" s="120">
        <v>1924121</v>
      </c>
      <c r="G27" s="108">
        <f aca="true" t="shared" si="10" ref="G27:G41">H27+I27</f>
        <v>24807213</v>
      </c>
      <c r="H27" s="108">
        <v>6796790</v>
      </c>
      <c r="I27" s="94">
        <v>18010423</v>
      </c>
      <c r="J27" s="378">
        <f aca="true" t="shared" si="11" ref="J27:J41">K27-G27</f>
        <v>-685863.7199999988</v>
      </c>
      <c r="K27" s="349">
        <f aca="true" t="shared" si="12" ref="K27:K41">L27+M27</f>
        <v>24121349.28</v>
      </c>
      <c r="L27" s="108">
        <v>6796790.48</v>
      </c>
      <c r="M27" s="94">
        <v>17324558.8</v>
      </c>
      <c r="N27" s="366">
        <f>E27-F27-K27</f>
        <v>-712857.2800000012</v>
      </c>
    </row>
    <row r="28" spans="1:14" s="170" customFormat="1" ht="22.5">
      <c r="A28" s="93">
        <v>13</v>
      </c>
      <c r="B28" s="338"/>
      <c r="C28" s="34" t="s">
        <v>162</v>
      </c>
      <c r="D28" s="35"/>
      <c r="E28" s="99"/>
      <c r="F28" s="140"/>
      <c r="G28" s="100">
        <f t="shared" si="10"/>
        <v>1500</v>
      </c>
      <c r="H28" s="100">
        <v>1500</v>
      </c>
      <c r="I28" s="36">
        <v>0</v>
      </c>
      <c r="J28" s="99">
        <f t="shared" si="11"/>
        <v>0</v>
      </c>
      <c r="K28" s="345">
        <f t="shared" si="12"/>
        <v>1500</v>
      </c>
      <c r="L28" s="100">
        <v>1500</v>
      </c>
      <c r="M28" s="330">
        <v>0</v>
      </c>
      <c r="N28" s="314"/>
    </row>
    <row r="29" spans="1:14" s="157" customFormat="1" ht="22.5">
      <c r="A29" s="93">
        <v>14</v>
      </c>
      <c r="B29" s="38"/>
      <c r="C29" s="34" t="s">
        <v>160</v>
      </c>
      <c r="D29" s="35" t="s">
        <v>44</v>
      </c>
      <c r="E29" s="99">
        <v>78000</v>
      </c>
      <c r="F29" s="140">
        <v>8000</v>
      </c>
      <c r="G29" s="100">
        <f t="shared" si="10"/>
        <v>70000</v>
      </c>
      <c r="H29" s="100">
        <v>70000</v>
      </c>
      <c r="I29" s="36">
        <v>0</v>
      </c>
      <c r="J29" s="130">
        <f t="shared" si="11"/>
        <v>0</v>
      </c>
      <c r="K29" s="345">
        <f t="shared" si="12"/>
        <v>70000</v>
      </c>
      <c r="L29" s="100">
        <v>70000</v>
      </c>
      <c r="M29" s="330">
        <v>0</v>
      </c>
      <c r="N29" s="314">
        <f>E29-F29-K29</f>
        <v>0</v>
      </c>
    </row>
    <row r="30" spans="1:14" s="157" customFormat="1" ht="22.5">
      <c r="A30" s="93">
        <v>15</v>
      </c>
      <c r="B30" s="39"/>
      <c r="C30" s="34" t="s">
        <v>76</v>
      </c>
      <c r="D30" s="35" t="s">
        <v>96</v>
      </c>
      <c r="E30" s="99">
        <v>250000</v>
      </c>
      <c r="F30" s="140">
        <v>0</v>
      </c>
      <c r="G30" s="100">
        <f t="shared" si="10"/>
        <v>600000</v>
      </c>
      <c r="H30" s="100">
        <v>600000</v>
      </c>
      <c r="I30" s="36">
        <v>0</v>
      </c>
      <c r="J30" s="171">
        <f t="shared" si="11"/>
        <v>-550000</v>
      </c>
      <c r="K30" s="345">
        <f t="shared" si="12"/>
        <v>50000</v>
      </c>
      <c r="L30" s="100">
        <v>50000</v>
      </c>
      <c r="M30" s="330">
        <v>0</v>
      </c>
      <c r="N30" s="315">
        <f>E30-F30-K30</f>
        <v>200000</v>
      </c>
    </row>
    <row r="31" spans="1:14" s="172" customFormat="1" ht="22.5">
      <c r="A31" s="93">
        <v>16</v>
      </c>
      <c r="B31" s="39"/>
      <c r="C31" s="34" t="s">
        <v>77</v>
      </c>
      <c r="D31" s="35" t="s">
        <v>44</v>
      </c>
      <c r="E31" s="99">
        <v>130000</v>
      </c>
      <c r="F31" s="140">
        <v>100000</v>
      </c>
      <c r="G31" s="100">
        <f t="shared" si="10"/>
        <v>130000</v>
      </c>
      <c r="H31" s="100">
        <v>130000</v>
      </c>
      <c r="I31" s="36">
        <v>0</v>
      </c>
      <c r="J31" s="130">
        <f t="shared" si="11"/>
        <v>0</v>
      </c>
      <c r="K31" s="345">
        <f t="shared" si="12"/>
        <v>130000</v>
      </c>
      <c r="L31" s="100">
        <v>130000</v>
      </c>
      <c r="M31" s="330">
        <v>0</v>
      </c>
      <c r="N31" s="315">
        <f>E31-F31-K31</f>
        <v>-100000</v>
      </c>
    </row>
    <row r="32" spans="1:14" s="157" customFormat="1" ht="33.75">
      <c r="A32" s="93">
        <v>17</v>
      </c>
      <c r="B32" s="39"/>
      <c r="C32" s="34" t="s">
        <v>78</v>
      </c>
      <c r="D32" s="35" t="s">
        <v>96</v>
      </c>
      <c r="E32" s="99">
        <v>130000</v>
      </c>
      <c r="F32" s="140">
        <v>0</v>
      </c>
      <c r="G32" s="100">
        <f t="shared" si="10"/>
        <v>30000</v>
      </c>
      <c r="H32" s="100">
        <v>30000</v>
      </c>
      <c r="I32" s="36">
        <v>0</v>
      </c>
      <c r="J32" s="130">
        <f t="shared" si="11"/>
        <v>0</v>
      </c>
      <c r="K32" s="345">
        <f t="shared" si="12"/>
        <v>30000</v>
      </c>
      <c r="L32" s="100">
        <v>30000</v>
      </c>
      <c r="M32" s="330">
        <v>0</v>
      </c>
      <c r="N32" s="315">
        <f>E32-F32-K32</f>
        <v>100000</v>
      </c>
    </row>
    <row r="33" spans="1:14" s="157" customFormat="1" ht="45">
      <c r="A33" s="93">
        <v>18</v>
      </c>
      <c r="B33" s="39"/>
      <c r="C33" s="34" t="s">
        <v>115</v>
      </c>
      <c r="D33" s="35" t="s">
        <v>96</v>
      </c>
      <c r="E33" s="99">
        <v>140000</v>
      </c>
      <c r="F33" s="140">
        <v>0</v>
      </c>
      <c r="G33" s="100">
        <f t="shared" si="10"/>
        <v>40000</v>
      </c>
      <c r="H33" s="100">
        <v>40000</v>
      </c>
      <c r="I33" s="36">
        <v>0</v>
      </c>
      <c r="J33" s="130">
        <f t="shared" si="11"/>
        <v>0</v>
      </c>
      <c r="K33" s="345">
        <f t="shared" si="12"/>
        <v>40000</v>
      </c>
      <c r="L33" s="100">
        <v>40000</v>
      </c>
      <c r="M33" s="330">
        <v>0</v>
      </c>
      <c r="N33" s="315">
        <f>E33-F33-K33</f>
        <v>100000</v>
      </c>
    </row>
    <row r="34" spans="1:14" s="157" customFormat="1" ht="22.5">
      <c r="A34" s="93">
        <v>19</v>
      </c>
      <c r="B34" s="39"/>
      <c r="C34" s="34" t="s">
        <v>122</v>
      </c>
      <c r="D34" s="35"/>
      <c r="E34" s="99"/>
      <c r="F34" s="140"/>
      <c r="G34" s="100">
        <f t="shared" si="10"/>
        <v>80000</v>
      </c>
      <c r="H34" s="100">
        <v>80000</v>
      </c>
      <c r="I34" s="36">
        <v>0</v>
      </c>
      <c r="J34" s="130">
        <f t="shared" si="11"/>
        <v>0</v>
      </c>
      <c r="K34" s="345">
        <f t="shared" si="12"/>
        <v>80000</v>
      </c>
      <c r="L34" s="100">
        <v>80000</v>
      </c>
      <c r="M34" s="330">
        <v>0</v>
      </c>
      <c r="N34" s="315"/>
    </row>
    <row r="35" spans="1:14" s="157" customFormat="1" ht="22.5">
      <c r="A35" s="93">
        <v>20</v>
      </c>
      <c r="B35" s="39"/>
      <c r="C35" s="34" t="s">
        <v>79</v>
      </c>
      <c r="D35" s="35" t="s">
        <v>96</v>
      </c>
      <c r="E35" s="99">
        <v>268000</v>
      </c>
      <c r="F35" s="140">
        <v>0</v>
      </c>
      <c r="G35" s="100">
        <f t="shared" si="10"/>
        <v>268000</v>
      </c>
      <c r="H35" s="100">
        <v>268000</v>
      </c>
      <c r="I35" s="36">
        <v>0</v>
      </c>
      <c r="J35" s="130">
        <f t="shared" si="11"/>
        <v>-240000</v>
      </c>
      <c r="K35" s="345">
        <f t="shared" si="12"/>
        <v>28000</v>
      </c>
      <c r="L35" s="100">
        <v>28000</v>
      </c>
      <c r="M35" s="330">
        <v>0</v>
      </c>
      <c r="N35" s="315">
        <f>E35-F35-K35</f>
        <v>240000</v>
      </c>
    </row>
    <row r="36" spans="1:14" s="157" customFormat="1" ht="45">
      <c r="A36" s="93">
        <v>21</v>
      </c>
      <c r="B36" s="40"/>
      <c r="C36" s="34" t="s">
        <v>80</v>
      </c>
      <c r="D36" s="35" t="s">
        <v>96</v>
      </c>
      <c r="E36" s="99">
        <v>50000</v>
      </c>
      <c r="F36" s="140">
        <v>0</v>
      </c>
      <c r="G36" s="100">
        <f t="shared" si="10"/>
        <v>50000</v>
      </c>
      <c r="H36" s="100">
        <v>50000</v>
      </c>
      <c r="I36" s="36">
        <v>0</v>
      </c>
      <c r="J36" s="130">
        <f t="shared" si="11"/>
        <v>-50000</v>
      </c>
      <c r="K36" s="345">
        <f t="shared" si="12"/>
        <v>0</v>
      </c>
      <c r="L36" s="100">
        <v>0</v>
      </c>
      <c r="M36" s="330">
        <v>0</v>
      </c>
      <c r="N36" s="315">
        <f>E36-F36-K36</f>
        <v>50000</v>
      </c>
    </row>
    <row r="37" spans="1:15" s="157" customFormat="1" ht="22.5">
      <c r="A37" s="93">
        <v>22</v>
      </c>
      <c r="B37" s="40"/>
      <c r="C37" s="34" t="s">
        <v>155</v>
      </c>
      <c r="D37" s="35"/>
      <c r="E37" s="99"/>
      <c r="F37" s="140"/>
      <c r="G37" s="100">
        <f t="shared" si="10"/>
        <v>15000</v>
      </c>
      <c r="H37" s="100">
        <v>15000</v>
      </c>
      <c r="I37" s="36">
        <v>0</v>
      </c>
      <c r="J37" s="130">
        <f t="shared" si="11"/>
        <v>-15000</v>
      </c>
      <c r="K37" s="345">
        <f t="shared" si="12"/>
        <v>0</v>
      </c>
      <c r="L37" s="100">
        <v>0</v>
      </c>
      <c r="M37" s="330">
        <v>0</v>
      </c>
      <c r="N37" s="315"/>
      <c r="O37" s="157" t="s">
        <v>175</v>
      </c>
    </row>
    <row r="38" spans="1:14" s="157" customFormat="1" ht="22.5">
      <c r="A38" s="93">
        <v>23</v>
      </c>
      <c r="B38" s="40"/>
      <c r="C38" s="34" t="s">
        <v>156</v>
      </c>
      <c r="D38" s="35"/>
      <c r="E38" s="99"/>
      <c r="F38" s="140"/>
      <c r="G38" s="100">
        <f t="shared" si="10"/>
        <v>30000</v>
      </c>
      <c r="H38" s="100">
        <v>30000</v>
      </c>
      <c r="I38" s="36">
        <v>0</v>
      </c>
      <c r="J38" s="130">
        <f t="shared" si="11"/>
        <v>-10000</v>
      </c>
      <c r="K38" s="345">
        <f t="shared" si="12"/>
        <v>20000</v>
      </c>
      <c r="L38" s="100">
        <v>20000</v>
      </c>
      <c r="M38" s="330">
        <v>0</v>
      </c>
      <c r="N38" s="315"/>
    </row>
    <row r="39" spans="1:14" s="157" customFormat="1" ht="33.75">
      <c r="A39" s="93">
        <v>24</v>
      </c>
      <c r="B39" s="40"/>
      <c r="C39" s="34" t="s">
        <v>142</v>
      </c>
      <c r="D39" s="35"/>
      <c r="E39" s="99"/>
      <c r="F39" s="140"/>
      <c r="G39" s="100">
        <f t="shared" si="10"/>
        <v>40000</v>
      </c>
      <c r="H39" s="100">
        <v>40000</v>
      </c>
      <c r="I39" s="36">
        <v>0</v>
      </c>
      <c r="J39" s="130">
        <f t="shared" si="11"/>
        <v>0</v>
      </c>
      <c r="K39" s="345">
        <f t="shared" si="12"/>
        <v>40000</v>
      </c>
      <c r="L39" s="100">
        <v>40000</v>
      </c>
      <c r="M39" s="330">
        <v>0</v>
      </c>
      <c r="N39" s="315"/>
    </row>
    <row r="40" spans="1:14" s="157" customFormat="1" ht="56.25">
      <c r="A40" s="93">
        <v>25</v>
      </c>
      <c r="B40" s="40"/>
      <c r="C40" s="34" t="s">
        <v>159</v>
      </c>
      <c r="D40" s="35"/>
      <c r="E40" s="99"/>
      <c r="F40" s="140"/>
      <c r="G40" s="100">
        <f t="shared" si="10"/>
        <v>100000</v>
      </c>
      <c r="H40" s="100">
        <v>100000</v>
      </c>
      <c r="I40" s="36">
        <v>0</v>
      </c>
      <c r="J40" s="130">
        <f t="shared" si="11"/>
        <v>-100000</v>
      </c>
      <c r="K40" s="345">
        <f t="shared" si="12"/>
        <v>0</v>
      </c>
      <c r="L40" s="100">
        <v>0</v>
      </c>
      <c r="M40" s="330">
        <v>0</v>
      </c>
      <c r="N40" s="315"/>
    </row>
    <row r="41" spans="1:14" s="157" customFormat="1" ht="23.25" thickBot="1">
      <c r="A41" s="85">
        <v>26</v>
      </c>
      <c r="B41" s="41"/>
      <c r="C41" s="143" t="s">
        <v>81</v>
      </c>
      <c r="D41" s="35" t="s">
        <v>96</v>
      </c>
      <c r="E41" s="99">
        <v>150000</v>
      </c>
      <c r="F41" s="140">
        <v>0</v>
      </c>
      <c r="G41" s="100">
        <f t="shared" si="10"/>
        <v>150000</v>
      </c>
      <c r="H41" s="100">
        <v>150000</v>
      </c>
      <c r="I41" s="36">
        <v>0</v>
      </c>
      <c r="J41" s="130">
        <f t="shared" si="11"/>
        <v>0</v>
      </c>
      <c r="K41" s="345">
        <f t="shared" si="12"/>
        <v>150000</v>
      </c>
      <c r="L41" s="100">
        <v>150000</v>
      </c>
      <c r="M41" s="330">
        <v>0</v>
      </c>
      <c r="N41" s="315">
        <f>E41-F41-K41</f>
        <v>0</v>
      </c>
    </row>
    <row r="42" spans="1:14" s="60" customFormat="1" ht="29.25" customHeight="1" thickBot="1">
      <c r="A42" s="56"/>
      <c r="B42" s="68" t="s">
        <v>65</v>
      </c>
      <c r="C42" s="58" t="s">
        <v>2</v>
      </c>
      <c r="D42" s="59"/>
      <c r="E42" s="96">
        <f aca="true" t="shared" si="13" ref="E42:N42">SUBTOTAL(9,E44:E58)</f>
        <v>5644487</v>
      </c>
      <c r="F42" s="96">
        <f t="shared" si="13"/>
        <v>1449487</v>
      </c>
      <c r="G42" s="96">
        <f t="shared" si="13"/>
        <v>5518788</v>
      </c>
      <c r="H42" s="96">
        <f t="shared" si="13"/>
        <v>4071000</v>
      </c>
      <c r="I42" s="96">
        <f t="shared" si="13"/>
        <v>1447788</v>
      </c>
      <c r="J42" s="96">
        <f t="shared" si="13"/>
        <v>-450000</v>
      </c>
      <c r="K42" s="339">
        <f t="shared" si="13"/>
        <v>5068788</v>
      </c>
      <c r="L42" s="96">
        <f t="shared" si="13"/>
        <v>3621000</v>
      </c>
      <c r="M42" s="102">
        <f t="shared" si="13"/>
        <v>1447788</v>
      </c>
      <c r="N42" s="311">
        <f t="shared" si="13"/>
        <v>-634788</v>
      </c>
    </row>
    <row r="43" spans="1:14" s="47" customFormat="1" ht="29.25" customHeight="1">
      <c r="A43" s="43"/>
      <c r="B43" s="44" t="s">
        <v>24</v>
      </c>
      <c r="C43" s="45" t="s">
        <v>45</v>
      </c>
      <c r="D43" s="46"/>
      <c r="E43" s="103">
        <f aca="true" t="shared" si="14" ref="E43:N43">SUBTOTAL(9,E44:E58)</f>
        <v>5644487</v>
      </c>
      <c r="F43" s="139">
        <f t="shared" si="14"/>
        <v>1449487</v>
      </c>
      <c r="G43" s="103">
        <f t="shared" si="14"/>
        <v>5518788</v>
      </c>
      <c r="H43" s="103">
        <f t="shared" si="14"/>
        <v>4071000</v>
      </c>
      <c r="I43" s="103">
        <f t="shared" si="14"/>
        <v>1447788</v>
      </c>
      <c r="J43" s="103">
        <f t="shared" si="14"/>
        <v>-450000</v>
      </c>
      <c r="K43" s="348">
        <f t="shared" si="14"/>
        <v>5068788</v>
      </c>
      <c r="L43" s="103">
        <f t="shared" si="14"/>
        <v>3621000</v>
      </c>
      <c r="M43" s="105">
        <f t="shared" si="14"/>
        <v>1447788</v>
      </c>
      <c r="N43" s="318">
        <f t="shared" si="14"/>
        <v>-634788</v>
      </c>
    </row>
    <row r="44" spans="1:14" s="69" customFormat="1" ht="45">
      <c r="A44" s="84">
        <v>27</v>
      </c>
      <c r="B44" s="25"/>
      <c r="C44" s="30" t="s">
        <v>82</v>
      </c>
      <c r="D44" s="31" t="s">
        <v>98</v>
      </c>
      <c r="E44" s="106">
        <v>1525259</v>
      </c>
      <c r="F44" s="120">
        <v>1025259</v>
      </c>
      <c r="G44" s="108">
        <f aca="true" t="shared" si="15" ref="G44:G58">H44+I44</f>
        <v>640000</v>
      </c>
      <c r="H44" s="108">
        <v>640000</v>
      </c>
      <c r="I44" s="33">
        <v>0</v>
      </c>
      <c r="J44" s="130">
        <f aca="true" t="shared" si="16" ref="J44:J58">K44-G44</f>
        <v>0</v>
      </c>
      <c r="K44" s="349">
        <f aca="true" t="shared" si="17" ref="K44:K58">L44+M44</f>
        <v>640000</v>
      </c>
      <c r="L44" s="108">
        <v>640000</v>
      </c>
      <c r="M44" s="94">
        <v>0</v>
      </c>
      <c r="N44" s="315">
        <f aca="true" t="shared" si="18" ref="N44:N54">E44-F44-K44</f>
        <v>-140000</v>
      </c>
    </row>
    <row r="45" spans="1:14" s="69" customFormat="1" ht="33.75">
      <c r="A45" s="84">
        <v>28</v>
      </c>
      <c r="B45" s="23"/>
      <c r="C45" s="30" t="s">
        <v>83</v>
      </c>
      <c r="D45" s="31" t="s">
        <v>99</v>
      </c>
      <c r="E45" s="106">
        <v>1500000</v>
      </c>
      <c r="F45" s="120">
        <v>100000</v>
      </c>
      <c r="G45" s="108">
        <f t="shared" si="15"/>
        <v>3047788</v>
      </c>
      <c r="H45" s="108">
        <v>1600000</v>
      </c>
      <c r="I45" s="33">
        <v>1447788</v>
      </c>
      <c r="J45" s="130">
        <f t="shared" si="16"/>
        <v>0</v>
      </c>
      <c r="K45" s="349">
        <f t="shared" si="17"/>
        <v>3047788</v>
      </c>
      <c r="L45" s="108">
        <v>1600000</v>
      </c>
      <c r="M45" s="94">
        <v>1447788</v>
      </c>
      <c r="N45" s="315">
        <f t="shared" si="18"/>
        <v>-1647788</v>
      </c>
    </row>
    <row r="46" spans="1:14" s="69" customFormat="1" ht="22.5">
      <c r="A46" s="84">
        <v>29</v>
      </c>
      <c r="B46" s="20"/>
      <c r="C46" s="30" t="s">
        <v>84</v>
      </c>
      <c r="D46" s="31" t="s">
        <v>98</v>
      </c>
      <c r="E46" s="106">
        <v>1097728</v>
      </c>
      <c r="F46" s="120">
        <v>262728</v>
      </c>
      <c r="G46" s="108">
        <f t="shared" si="15"/>
        <v>935000</v>
      </c>
      <c r="H46" s="108">
        <v>935000</v>
      </c>
      <c r="I46" s="33">
        <v>0</v>
      </c>
      <c r="J46" s="130">
        <f t="shared" si="16"/>
        <v>0</v>
      </c>
      <c r="K46" s="349">
        <f t="shared" si="17"/>
        <v>935000</v>
      </c>
      <c r="L46" s="108">
        <v>935000</v>
      </c>
      <c r="M46" s="94">
        <v>0</v>
      </c>
      <c r="N46" s="315">
        <f t="shared" si="18"/>
        <v>-100000</v>
      </c>
    </row>
    <row r="47" spans="1:14" s="69" customFormat="1" ht="33.75">
      <c r="A47" s="84">
        <v>30</v>
      </c>
      <c r="B47" s="24"/>
      <c r="C47" s="30" t="s">
        <v>161</v>
      </c>
      <c r="D47" s="31" t="s">
        <v>98</v>
      </c>
      <c r="E47" s="106">
        <v>561500</v>
      </c>
      <c r="F47" s="120">
        <v>31500</v>
      </c>
      <c r="G47" s="108">
        <f t="shared" si="15"/>
        <v>77000</v>
      </c>
      <c r="H47" s="108">
        <v>77000</v>
      </c>
      <c r="I47" s="33">
        <v>0</v>
      </c>
      <c r="J47" s="130">
        <f t="shared" si="16"/>
        <v>0</v>
      </c>
      <c r="K47" s="349">
        <f t="shared" si="17"/>
        <v>77000</v>
      </c>
      <c r="L47" s="108">
        <v>77000</v>
      </c>
      <c r="M47" s="94">
        <v>0</v>
      </c>
      <c r="N47" s="315">
        <f t="shared" si="18"/>
        <v>453000</v>
      </c>
    </row>
    <row r="48" spans="1:14" s="69" customFormat="1" ht="33.75">
      <c r="A48" s="84">
        <v>31</v>
      </c>
      <c r="B48" s="24"/>
      <c r="C48" s="30" t="s">
        <v>85</v>
      </c>
      <c r="D48" s="31" t="s">
        <v>44</v>
      </c>
      <c r="E48" s="106">
        <v>50000</v>
      </c>
      <c r="F48" s="120">
        <v>30000</v>
      </c>
      <c r="G48" s="108">
        <f t="shared" si="15"/>
        <v>20000</v>
      </c>
      <c r="H48" s="108">
        <v>20000</v>
      </c>
      <c r="I48" s="33">
        <v>0</v>
      </c>
      <c r="J48" s="130">
        <f t="shared" si="16"/>
        <v>0</v>
      </c>
      <c r="K48" s="349">
        <f t="shared" si="17"/>
        <v>20000</v>
      </c>
      <c r="L48" s="108">
        <v>20000</v>
      </c>
      <c r="M48" s="94">
        <v>0</v>
      </c>
      <c r="N48" s="315">
        <f t="shared" si="18"/>
        <v>0</v>
      </c>
    </row>
    <row r="49" spans="1:14" s="69" customFormat="1" ht="33.75">
      <c r="A49" s="84">
        <v>32</v>
      </c>
      <c r="B49" s="23"/>
      <c r="C49" s="30" t="s">
        <v>86</v>
      </c>
      <c r="D49" s="31" t="s">
        <v>96</v>
      </c>
      <c r="E49" s="106">
        <v>40000</v>
      </c>
      <c r="F49" s="120">
        <v>0</v>
      </c>
      <c r="G49" s="108">
        <f t="shared" si="15"/>
        <v>40000</v>
      </c>
      <c r="H49" s="108">
        <v>40000</v>
      </c>
      <c r="I49" s="33">
        <v>0</v>
      </c>
      <c r="J49" s="171">
        <f t="shared" si="16"/>
        <v>-40000</v>
      </c>
      <c r="K49" s="349">
        <f t="shared" si="17"/>
        <v>0</v>
      </c>
      <c r="L49" s="108">
        <v>0</v>
      </c>
      <c r="M49" s="94">
        <v>0</v>
      </c>
      <c r="N49" s="315">
        <f t="shared" si="18"/>
        <v>40000</v>
      </c>
    </row>
    <row r="50" spans="1:14" s="69" customFormat="1" ht="45">
      <c r="A50" s="84">
        <v>33</v>
      </c>
      <c r="B50" s="24"/>
      <c r="C50" s="30" t="s">
        <v>87</v>
      </c>
      <c r="D50" s="31" t="s">
        <v>74</v>
      </c>
      <c r="E50" s="106">
        <v>150000</v>
      </c>
      <c r="F50" s="120">
        <v>0</v>
      </c>
      <c r="G50" s="108">
        <f t="shared" si="15"/>
        <v>100000</v>
      </c>
      <c r="H50" s="108">
        <v>100000</v>
      </c>
      <c r="I50" s="33">
        <v>0</v>
      </c>
      <c r="J50" s="130">
        <f t="shared" si="16"/>
        <v>-90000</v>
      </c>
      <c r="K50" s="349">
        <f t="shared" si="17"/>
        <v>10000</v>
      </c>
      <c r="L50" s="108">
        <v>10000</v>
      </c>
      <c r="M50" s="94">
        <v>0</v>
      </c>
      <c r="N50" s="315">
        <f t="shared" si="18"/>
        <v>140000</v>
      </c>
    </row>
    <row r="51" spans="1:14" s="69" customFormat="1" ht="45">
      <c r="A51" s="84">
        <v>34</v>
      </c>
      <c r="B51" s="24"/>
      <c r="C51" s="30" t="s">
        <v>88</v>
      </c>
      <c r="D51" s="31" t="s">
        <v>96</v>
      </c>
      <c r="E51" s="106">
        <v>150000</v>
      </c>
      <c r="F51" s="120">
        <v>0</v>
      </c>
      <c r="G51" s="108">
        <f t="shared" si="15"/>
        <v>100000</v>
      </c>
      <c r="H51" s="108">
        <v>100000</v>
      </c>
      <c r="I51" s="33">
        <v>0</v>
      </c>
      <c r="J51" s="130">
        <f t="shared" si="16"/>
        <v>-90000</v>
      </c>
      <c r="K51" s="349">
        <f t="shared" si="17"/>
        <v>10000</v>
      </c>
      <c r="L51" s="108">
        <v>10000</v>
      </c>
      <c r="M51" s="94">
        <v>0</v>
      </c>
      <c r="N51" s="315">
        <f t="shared" si="18"/>
        <v>140000</v>
      </c>
    </row>
    <row r="52" spans="1:14" s="69" customFormat="1" ht="45">
      <c r="A52" s="84">
        <v>35</v>
      </c>
      <c r="B52" s="24"/>
      <c r="C52" s="30" t="s">
        <v>89</v>
      </c>
      <c r="D52" s="31" t="s">
        <v>96</v>
      </c>
      <c r="E52" s="106">
        <v>150000</v>
      </c>
      <c r="F52" s="120">
        <v>0</v>
      </c>
      <c r="G52" s="108">
        <f t="shared" si="15"/>
        <v>100000</v>
      </c>
      <c r="H52" s="108">
        <v>100000</v>
      </c>
      <c r="I52" s="33">
        <v>0</v>
      </c>
      <c r="J52" s="130">
        <f t="shared" si="16"/>
        <v>-90000</v>
      </c>
      <c r="K52" s="349">
        <f t="shared" si="17"/>
        <v>10000</v>
      </c>
      <c r="L52" s="108">
        <v>10000</v>
      </c>
      <c r="M52" s="94">
        <v>0</v>
      </c>
      <c r="N52" s="315">
        <f t="shared" si="18"/>
        <v>140000</v>
      </c>
    </row>
    <row r="53" spans="1:14" s="174" customFormat="1" ht="33.75">
      <c r="A53" s="84">
        <v>36</v>
      </c>
      <c r="B53" s="173"/>
      <c r="C53" s="30" t="s">
        <v>90</v>
      </c>
      <c r="D53" s="31" t="s">
        <v>96</v>
      </c>
      <c r="E53" s="106">
        <v>120000</v>
      </c>
      <c r="F53" s="120">
        <v>0</v>
      </c>
      <c r="G53" s="108">
        <f t="shared" si="15"/>
        <v>100000</v>
      </c>
      <c r="H53" s="108">
        <v>100000</v>
      </c>
      <c r="I53" s="33">
        <v>0</v>
      </c>
      <c r="J53" s="130">
        <f t="shared" si="16"/>
        <v>-90000</v>
      </c>
      <c r="K53" s="349">
        <f t="shared" si="17"/>
        <v>10000</v>
      </c>
      <c r="L53" s="108">
        <v>10000</v>
      </c>
      <c r="M53" s="94">
        <v>0</v>
      </c>
      <c r="N53" s="315">
        <f t="shared" si="18"/>
        <v>110000</v>
      </c>
    </row>
    <row r="54" spans="1:14" s="6" customFormat="1" ht="22.5">
      <c r="A54" s="84">
        <v>37</v>
      </c>
      <c r="B54" s="24"/>
      <c r="C54" s="144" t="s">
        <v>111</v>
      </c>
      <c r="D54" s="31" t="s">
        <v>96</v>
      </c>
      <c r="E54" s="106">
        <v>100000</v>
      </c>
      <c r="F54" s="120">
        <v>0</v>
      </c>
      <c r="G54" s="108">
        <f t="shared" si="15"/>
        <v>70000</v>
      </c>
      <c r="H54" s="108">
        <v>70000</v>
      </c>
      <c r="I54" s="33">
        <v>0</v>
      </c>
      <c r="J54" s="130">
        <f t="shared" si="16"/>
        <v>-50000</v>
      </c>
      <c r="K54" s="349">
        <f t="shared" si="17"/>
        <v>20000</v>
      </c>
      <c r="L54" s="108">
        <v>20000</v>
      </c>
      <c r="M54" s="94">
        <v>0</v>
      </c>
      <c r="N54" s="319">
        <f t="shared" si="18"/>
        <v>80000</v>
      </c>
    </row>
    <row r="55" spans="1:14" s="6" customFormat="1" ht="33.75">
      <c r="A55" s="84">
        <v>38</v>
      </c>
      <c r="B55" s="24"/>
      <c r="C55" s="144" t="s">
        <v>124</v>
      </c>
      <c r="D55" s="31"/>
      <c r="E55" s="106"/>
      <c r="F55" s="120"/>
      <c r="G55" s="108">
        <f t="shared" si="15"/>
        <v>160000</v>
      </c>
      <c r="H55" s="108">
        <v>160000</v>
      </c>
      <c r="I55" s="33">
        <v>0</v>
      </c>
      <c r="J55" s="130">
        <f t="shared" si="16"/>
        <v>0</v>
      </c>
      <c r="K55" s="349">
        <f t="shared" si="17"/>
        <v>160000</v>
      </c>
      <c r="L55" s="108">
        <v>160000</v>
      </c>
      <c r="M55" s="94">
        <v>0</v>
      </c>
      <c r="N55" s="319"/>
    </row>
    <row r="56" spans="1:14" s="6" customFormat="1" ht="22.5">
      <c r="A56" s="84">
        <v>39</v>
      </c>
      <c r="B56" s="24"/>
      <c r="C56" s="144" t="s">
        <v>134</v>
      </c>
      <c r="D56" s="31"/>
      <c r="E56" s="106"/>
      <c r="F56" s="120"/>
      <c r="G56" s="108">
        <f t="shared" si="15"/>
        <v>40000</v>
      </c>
      <c r="H56" s="108">
        <v>40000</v>
      </c>
      <c r="I56" s="33">
        <v>0</v>
      </c>
      <c r="J56" s="130">
        <f t="shared" si="16"/>
        <v>0</v>
      </c>
      <c r="K56" s="349">
        <f t="shared" si="17"/>
        <v>40000</v>
      </c>
      <c r="L56" s="108">
        <v>40000</v>
      </c>
      <c r="M56" s="94">
        <v>0</v>
      </c>
      <c r="N56" s="319"/>
    </row>
    <row r="57" spans="1:14" s="6" customFormat="1" ht="22.5">
      <c r="A57" s="84">
        <v>40</v>
      </c>
      <c r="B57" s="24"/>
      <c r="C57" s="144" t="s">
        <v>164</v>
      </c>
      <c r="D57" s="31"/>
      <c r="E57" s="106"/>
      <c r="F57" s="120"/>
      <c r="G57" s="108">
        <f t="shared" si="15"/>
        <v>39000</v>
      </c>
      <c r="H57" s="108">
        <v>39000</v>
      </c>
      <c r="I57" s="33">
        <v>0</v>
      </c>
      <c r="J57" s="130">
        <f t="shared" si="16"/>
        <v>0</v>
      </c>
      <c r="K57" s="349">
        <f t="shared" si="17"/>
        <v>39000</v>
      </c>
      <c r="L57" s="108">
        <v>39000</v>
      </c>
      <c r="M57" s="94">
        <v>0</v>
      </c>
      <c r="N57" s="319"/>
    </row>
    <row r="58" spans="1:14" s="6" customFormat="1" ht="23.25" thickBot="1">
      <c r="A58" s="84">
        <v>41</v>
      </c>
      <c r="B58" s="24"/>
      <c r="C58" s="144" t="s">
        <v>91</v>
      </c>
      <c r="D58" s="31" t="s">
        <v>96</v>
      </c>
      <c r="E58" s="106">
        <v>200000</v>
      </c>
      <c r="F58" s="120">
        <v>0</v>
      </c>
      <c r="G58" s="108">
        <f t="shared" si="15"/>
        <v>50000</v>
      </c>
      <c r="H58" s="108">
        <v>50000</v>
      </c>
      <c r="I58" s="190">
        <v>0</v>
      </c>
      <c r="J58" s="130">
        <f t="shared" si="16"/>
        <v>0</v>
      </c>
      <c r="K58" s="349">
        <f t="shared" si="17"/>
        <v>50000</v>
      </c>
      <c r="L58" s="108">
        <v>50000</v>
      </c>
      <c r="M58" s="94">
        <v>0</v>
      </c>
      <c r="N58" s="319">
        <f>E58-F58-K58</f>
        <v>150000</v>
      </c>
    </row>
    <row r="59" spans="1:14" s="60" customFormat="1" ht="27.75" customHeight="1" thickBot="1">
      <c r="A59" s="81"/>
      <c r="B59" s="57" t="s">
        <v>66</v>
      </c>
      <c r="C59" s="58" t="s">
        <v>6</v>
      </c>
      <c r="D59" s="59"/>
      <c r="E59" s="96">
        <f aca="true" t="shared" si="19" ref="E59:N59">SUBTOTAL(9,E61)</f>
        <v>2551464</v>
      </c>
      <c r="F59" s="96">
        <f t="shared" si="19"/>
        <v>151464</v>
      </c>
      <c r="G59" s="96">
        <f t="shared" si="19"/>
        <v>500000</v>
      </c>
      <c r="H59" s="96">
        <f t="shared" si="19"/>
        <v>500000</v>
      </c>
      <c r="I59" s="96">
        <f t="shared" si="19"/>
        <v>0</v>
      </c>
      <c r="J59" s="96">
        <f t="shared" si="19"/>
        <v>-450000</v>
      </c>
      <c r="K59" s="339">
        <f t="shared" si="19"/>
        <v>50000</v>
      </c>
      <c r="L59" s="96">
        <f t="shared" si="19"/>
        <v>50000</v>
      </c>
      <c r="M59" s="102">
        <f t="shared" si="19"/>
        <v>0</v>
      </c>
      <c r="N59" s="320">
        <f t="shared" si="19"/>
        <v>1900000</v>
      </c>
    </row>
    <row r="60" spans="1:14" s="47" customFormat="1" ht="29.25" customHeight="1">
      <c r="A60" s="82"/>
      <c r="B60" s="44" t="s">
        <v>25</v>
      </c>
      <c r="C60" s="45" t="s">
        <v>26</v>
      </c>
      <c r="D60" s="46"/>
      <c r="E60" s="110">
        <f aca="true" t="shared" si="20" ref="E60:N60">SUBTOTAL(9,E61)</f>
        <v>2551464</v>
      </c>
      <c r="F60" s="110">
        <f t="shared" si="20"/>
        <v>151464</v>
      </c>
      <c r="G60" s="103">
        <f t="shared" si="20"/>
        <v>500000</v>
      </c>
      <c r="H60" s="103">
        <f t="shared" si="20"/>
        <v>500000</v>
      </c>
      <c r="I60" s="103">
        <f t="shared" si="20"/>
        <v>0</v>
      </c>
      <c r="J60" s="103">
        <f t="shared" si="20"/>
        <v>-450000</v>
      </c>
      <c r="K60" s="348">
        <f t="shared" si="20"/>
        <v>50000</v>
      </c>
      <c r="L60" s="103">
        <f t="shared" si="20"/>
        <v>50000</v>
      </c>
      <c r="M60" s="105">
        <f t="shared" si="20"/>
        <v>0</v>
      </c>
      <c r="N60" s="321">
        <f t="shared" si="20"/>
        <v>1900000</v>
      </c>
    </row>
    <row r="61" spans="1:14" s="7" customFormat="1" ht="34.5" thickBot="1">
      <c r="A61" s="216">
        <v>42</v>
      </c>
      <c r="B61" s="22"/>
      <c r="C61" s="203" t="s">
        <v>46</v>
      </c>
      <c r="D61" s="204" t="s">
        <v>97</v>
      </c>
      <c r="E61" s="207">
        <v>2551464</v>
      </c>
      <c r="F61" s="217">
        <v>151464</v>
      </c>
      <c r="G61" s="207">
        <f>H61+I61</f>
        <v>500000</v>
      </c>
      <c r="H61" s="207">
        <v>500000</v>
      </c>
      <c r="I61" s="148">
        <v>0</v>
      </c>
      <c r="J61" s="198">
        <f>K61-G61</f>
        <v>-450000</v>
      </c>
      <c r="K61" s="350">
        <f>L61+M61</f>
        <v>50000</v>
      </c>
      <c r="L61" s="207">
        <v>50000</v>
      </c>
      <c r="M61" s="252">
        <v>0</v>
      </c>
      <c r="N61" s="322">
        <f>E61-(F61+G61)</f>
        <v>1900000</v>
      </c>
    </row>
    <row r="62" spans="1:14" s="6" customFormat="1" ht="13.5" thickBot="1">
      <c r="A62" s="150"/>
      <c r="B62" s="239" t="s">
        <v>35</v>
      </c>
      <c r="C62" s="240" t="s">
        <v>36</v>
      </c>
      <c r="D62" s="57"/>
      <c r="E62" s="260"/>
      <c r="F62" s="261"/>
      <c r="G62" s="260">
        <f aca="true" t="shared" si="21" ref="G62:M62">SUBTOTAL(9,G64)</f>
        <v>8683</v>
      </c>
      <c r="H62" s="260">
        <f t="shared" si="21"/>
        <v>8683</v>
      </c>
      <c r="I62" s="262">
        <f t="shared" si="21"/>
        <v>0</v>
      </c>
      <c r="J62" s="96">
        <f t="shared" si="21"/>
        <v>0</v>
      </c>
      <c r="K62" s="351">
        <f t="shared" si="21"/>
        <v>8683</v>
      </c>
      <c r="L62" s="260">
        <f t="shared" si="21"/>
        <v>8683</v>
      </c>
      <c r="M62" s="264">
        <f t="shared" si="21"/>
        <v>0</v>
      </c>
      <c r="N62" s="259"/>
    </row>
    <row r="63" spans="1:14" s="273" customFormat="1" ht="12.75">
      <c r="A63" s="265"/>
      <c r="B63" s="266" t="s">
        <v>37</v>
      </c>
      <c r="C63" s="274" t="s">
        <v>144</v>
      </c>
      <c r="D63" s="267"/>
      <c r="E63" s="268"/>
      <c r="F63" s="139"/>
      <c r="G63" s="268">
        <f aca="true" t="shared" si="22" ref="G63:M63">SUBTOTAL(9,G64)</f>
        <v>8683</v>
      </c>
      <c r="H63" s="268">
        <f t="shared" si="22"/>
        <v>8683</v>
      </c>
      <c r="I63" s="269">
        <f t="shared" si="22"/>
        <v>0</v>
      </c>
      <c r="J63" s="103">
        <f t="shared" si="22"/>
        <v>0</v>
      </c>
      <c r="K63" s="352">
        <f t="shared" si="22"/>
        <v>8683</v>
      </c>
      <c r="L63" s="268">
        <f t="shared" si="22"/>
        <v>8683</v>
      </c>
      <c r="M63" s="271">
        <f t="shared" si="22"/>
        <v>0</v>
      </c>
      <c r="N63" s="272"/>
    </row>
    <row r="64" spans="1:14" s="275" customFormat="1" ht="23.25" thickBot="1">
      <c r="A64" s="216">
        <v>43</v>
      </c>
      <c r="B64" s="309"/>
      <c r="C64" s="203" t="s">
        <v>145</v>
      </c>
      <c r="D64" s="204"/>
      <c r="E64" s="207"/>
      <c r="F64" s="217"/>
      <c r="G64" s="207">
        <f>H64+I64</f>
        <v>8683</v>
      </c>
      <c r="H64" s="207">
        <v>8683</v>
      </c>
      <c r="I64" s="148">
        <v>0</v>
      </c>
      <c r="J64" s="198">
        <f>K64-G64</f>
        <v>0</v>
      </c>
      <c r="K64" s="350">
        <f>L64+M64</f>
        <v>8683</v>
      </c>
      <c r="L64" s="207">
        <v>8683</v>
      </c>
      <c r="M64" s="252">
        <v>0</v>
      </c>
      <c r="N64" s="236"/>
    </row>
    <row r="65" spans="1:14" s="7" customFormat="1" ht="26.25" thickBot="1">
      <c r="A65" s="238"/>
      <c r="B65" s="239" t="s">
        <v>135</v>
      </c>
      <c r="C65" s="240" t="s">
        <v>139</v>
      </c>
      <c r="D65" s="241"/>
      <c r="E65" s="242"/>
      <c r="F65" s="243"/>
      <c r="G65" s="368">
        <f aca="true" t="shared" si="23" ref="G65:M65">SUBTOTAL(9,G67)</f>
        <v>130000</v>
      </c>
      <c r="H65" s="368">
        <f t="shared" si="23"/>
        <v>130000</v>
      </c>
      <c r="I65" s="369">
        <f t="shared" si="23"/>
        <v>0</v>
      </c>
      <c r="J65" s="370">
        <f t="shared" si="23"/>
        <v>0</v>
      </c>
      <c r="K65" s="371">
        <f t="shared" si="23"/>
        <v>130000</v>
      </c>
      <c r="L65" s="368">
        <f t="shared" si="23"/>
        <v>130000</v>
      </c>
      <c r="M65" s="372">
        <f t="shared" si="23"/>
        <v>0</v>
      </c>
      <c r="N65" s="236"/>
    </row>
    <row r="66" spans="1:14" s="7" customFormat="1" ht="12.75">
      <c r="A66" s="182"/>
      <c r="B66" s="237" t="s">
        <v>136</v>
      </c>
      <c r="C66" s="248" t="s">
        <v>137</v>
      </c>
      <c r="D66" s="233"/>
      <c r="E66" s="234"/>
      <c r="F66" s="235"/>
      <c r="G66" s="373">
        <f aca="true" t="shared" si="24" ref="G66:M66">SUBTOTAL(9,G67)</f>
        <v>130000</v>
      </c>
      <c r="H66" s="373">
        <f t="shared" si="24"/>
        <v>130000</v>
      </c>
      <c r="I66" s="373">
        <f t="shared" si="24"/>
        <v>0</v>
      </c>
      <c r="J66" s="373">
        <f t="shared" si="24"/>
        <v>0</v>
      </c>
      <c r="K66" s="374">
        <f t="shared" si="24"/>
        <v>130000</v>
      </c>
      <c r="L66" s="373">
        <f t="shared" si="24"/>
        <v>130000</v>
      </c>
      <c r="M66" s="375">
        <f t="shared" si="24"/>
        <v>0</v>
      </c>
      <c r="N66" s="236"/>
    </row>
    <row r="67" spans="1:14" s="7" customFormat="1" ht="34.5" thickBot="1">
      <c r="A67" s="188">
        <v>44</v>
      </c>
      <c r="B67" s="189"/>
      <c r="C67" s="225" t="s">
        <v>146</v>
      </c>
      <c r="D67" s="226"/>
      <c r="E67" s="229"/>
      <c r="F67" s="249"/>
      <c r="G67" s="229">
        <f>H67+I67</f>
        <v>130000</v>
      </c>
      <c r="H67" s="229">
        <v>130000</v>
      </c>
      <c r="I67" s="50">
        <v>0</v>
      </c>
      <c r="J67" s="250">
        <f>K67-G67</f>
        <v>0</v>
      </c>
      <c r="K67" s="354">
        <f>L67+M67</f>
        <v>130000</v>
      </c>
      <c r="L67" s="229">
        <v>130000</v>
      </c>
      <c r="M67" s="214">
        <v>0</v>
      </c>
      <c r="N67" s="236"/>
    </row>
    <row r="68" spans="1:14" s="66" customFormat="1" ht="27.75" customHeight="1" thickBot="1">
      <c r="A68" s="83"/>
      <c r="B68" s="57" t="s">
        <v>67</v>
      </c>
      <c r="C68" s="58" t="s">
        <v>3</v>
      </c>
      <c r="D68" s="59"/>
      <c r="E68" s="96">
        <f aca="true" t="shared" si="25" ref="E68:N68">SUBTOTAL(9,E70:E78)</f>
        <v>5635830</v>
      </c>
      <c r="F68" s="96">
        <f t="shared" si="25"/>
        <v>288900</v>
      </c>
      <c r="G68" s="96">
        <f t="shared" si="25"/>
        <v>1142000</v>
      </c>
      <c r="H68" s="96">
        <f t="shared" si="25"/>
        <v>1142000</v>
      </c>
      <c r="I68" s="96">
        <f t="shared" si="25"/>
        <v>0</v>
      </c>
      <c r="J68" s="96">
        <f t="shared" si="25"/>
        <v>-704750</v>
      </c>
      <c r="K68" s="339">
        <f t="shared" si="25"/>
        <v>437250</v>
      </c>
      <c r="L68" s="96">
        <f t="shared" si="25"/>
        <v>437250</v>
      </c>
      <c r="M68" s="102">
        <f t="shared" si="25"/>
        <v>0</v>
      </c>
      <c r="N68" s="215">
        <f t="shared" si="25"/>
        <v>4956680</v>
      </c>
    </row>
    <row r="69" spans="1:14" s="47" customFormat="1" ht="29.25" customHeight="1">
      <c r="A69" s="82"/>
      <c r="B69" s="44" t="s">
        <v>27</v>
      </c>
      <c r="C69" s="45" t="s">
        <v>28</v>
      </c>
      <c r="D69" s="46"/>
      <c r="E69" s="110">
        <f>SUBTOTAL(9,E70:E73)</f>
        <v>5586080</v>
      </c>
      <c r="F69" s="110">
        <f>SUBTOTAL(9,F70:F73)</f>
        <v>288900</v>
      </c>
      <c r="G69" s="103">
        <f aca="true" t="shared" si="26" ref="G69:M69">SUBTOTAL(9,G70:G76)</f>
        <v>1092250</v>
      </c>
      <c r="H69" s="103">
        <f t="shared" si="26"/>
        <v>1092250</v>
      </c>
      <c r="I69" s="103">
        <f t="shared" si="26"/>
        <v>0</v>
      </c>
      <c r="J69" s="103">
        <f t="shared" si="26"/>
        <v>-655000</v>
      </c>
      <c r="K69" s="348">
        <f t="shared" si="26"/>
        <v>437250</v>
      </c>
      <c r="L69" s="103">
        <f t="shared" si="26"/>
        <v>437250</v>
      </c>
      <c r="M69" s="105">
        <f t="shared" si="26"/>
        <v>0</v>
      </c>
      <c r="N69" s="323">
        <f>SUBTOTAL(9,N70:N73)</f>
        <v>4906930</v>
      </c>
    </row>
    <row r="70" spans="1:14" s="69" customFormat="1" ht="90">
      <c r="A70" s="84">
        <v>45</v>
      </c>
      <c r="B70" s="20"/>
      <c r="C70" s="30" t="s">
        <v>128</v>
      </c>
      <c r="D70" s="31" t="s">
        <v>100</v>
      </c>
      <c r="E70" s="106">
        <v>4726080</v>
      </c>
      <c r="F70" s="120">
        <v>88900</v>
      </c>
      <c r="G70" s="108">
        <f aca="true" t="shared" si="27" ref="G70:G76">H70+I70</f>
        <v>15250</v>
      </c>
      <c r="H70" s="108">
        <v>15250</v>
      </c>
      <c r="I70" s="33">
        <v>0</v>
      </c>
      <c r="J70" s="115">
        <f aca="true" t="shared" si="28" ref="J70:J76">K70-G70</f>
        <v>0</v>
      </c>
      <c r="K70" s="349">
        <f aca="true" t="shared" si="29" ref="K70:K76">L70+M70</f>
        <v>15250</v>
      </c>
      <c r="L70" s="108">
        <v>15250</v>
      </c>
      <c r="M70" s="94">
        <v>0</v>
      </c>
      <c r="N70" s="324">
        <f>E70-F70-K70</f>
        <v>4621930</v>
      </c>
    </row>
    <row r="71" spans="1:14" s="6" customFormat="1" ht="22.5">
      <c r="A71" s="84">
        <v>46</v>
      </c>
      <c r="B71" s="20"/>
      <c r="C71" s="30" t="s">
        <v>93</v>
      </c>
      <c r="D71" s="31" t="s">
        <v>96</v>
      </c>
      <c r="E71" s="106">
        <v>500000</v>
      </c>
      <c r="F71" s="136">
        <v>0</v>
      </c>
      <c r="G71" s="108">
        <f t="shared" si="27"/>
        <v>200000</v>
      </c>
      <c r="H71" s="108">
        <v>200000</v>
      </c>
      <c r="I71" s="33">
        <v>0</v>
      </c>
      <c r="J71" s="115">
        <f t="shared" si="28"/>
        <v>-175000</v>
      </c>
      <c r="K71" s="349">
        <f t="shared" si="29"/>
        <v>25000</v>
      </c>
      <c r="L71" s="108">
        <v>25000</v>
      </c>
      <c r="M71" s="94">
        <v>0</v>
      </c>
      <c r="N71" s="324">
        <f>E71-F71-K71</f>
        <v>475000</v>
      </c>
    </row>
    <row r="72" spans="1:14" s="6" customFormat="1" ht="56.25">
      <c r="A72" s="276">
        <v>47</v>
      </c>
      <c r="B72" s="277"/>
      <c r="C72" s="278" t="s">
        <v>49</v>
      </c>
      <c r="D72" s="279" t="s">
        <v>101</v>
      </c>
      <c r="E72" s="280">
        <v>230000</v>
      </c>
      <c r="F72" s="136">
        <v>100000</v>
      </c>
      <c r="G72" s="281">
        <f t="shared" si="27"/>
        <v>190000</v>
      </c>
      <c r="H72" s="281">
        <v>190000</v>
      </c>
      <c r="I72" s="282">
        <v>0</v>
      </c>
      <c r="J72" s="283">
        <f t="shared" si="28"/>
        <v>0</v>
      </c>
      <c r="K72" s="355">
        <f t="shared" si="29"/>
        <v>190000</v>
      </c>
      <c r="L72" s="281">
        <v>190000</v>
      </c>
      <c r="M72" s="334">
        <v>0</v>
      </c>
      <c r="N72" s="324">
        <f>E72-F72-K72</f>
        <v>-60000</v>
      </c>
    </row>
    <row r="73" spans="1:14" s="69" customFormat="1" ht="22.5">
      <c r="A73" s="84">
        <v>48</v>
      </c>
      <c r="B73" s="20"/>
      <c r="C73" s="30" t="s">
        <v>50</v>
      </c>
      <c r="D73" s="31" t="s">
        <v>44</v>
      </c>
      <c r="E73" s="106">
        <v>130000</v>
      </c>
      <c r="F73" s="138">
        <v>100000</v>
      </c>
      <c r="G73" s="108">
        <f t="shared" si="27"/>
        <v>160000</v>
      </c>
      <c r="H73" s="108">
        <v>160000</v>
      </c>
      <c r="I73" s="33">
        <v>0</v>
      </c>
      <c r="J73" s="120">
        <f t="shared" si="28"/>
        <v>0</v>
      </c>
      <c r="K73" s="349">
        <f t="shared" si="29"/>
        <v>160000</v>
      </c>
      <c r="L73" s="108">
        <v>160000</v>
      </c>
      <c r="M73" s="94">
        <v>0</v>
      </c>
      <c r="N73" s="324">
        <f>E73-F73-K73</f>
        <v>-130000</v>
      </c>
    </row>
    <row r="74" spans="1:14" s="69" customFormat="1" ht="22.5">
      <c r="A74" s="84">
        <v>49</v>
      </c>
      <c r="B74" s="20"/>
      <c r="C74" s="30" t="s">
        <v>157</v>
      </c>
      <c r="D74" s="31"/>
      <c r="E74" s="106"/>
      <c r="F74" s="138"/>
      <c r="G74" s="108">
        <f t="shared" si="27"/>
        <v>500000</v>
      </c>
      <c r="H74" s="108">
        <v>500000</v>
      </c>
      <c r="I74" s="33">
        <v>0</v>
      </c>
      <c r="J74" s="120">
        <f t="shared" si="28"/>
        <v>-480000</v>
      </c>
      <c r="K74" s="349">
        <f t="shared" si="29"/>
        <v>20000</v>
      </c>
      <c r="L74" s="108">
        <v>20000</v>
      </c>
      <c r="M74" s="94">
        <v>0</v>
      </c>
      <c r="N74" s="325"/>
    </row>
    <row r="75" spans="1:14" s="69" customFormat="1" ht="33.75">
      <c r="A75" s="84">
        <v>50</v>
      </c>
      <c r="B75" s="20"/>
      <c r="C75" s="30" t="s">
        <v>165</v>
      </c>
      <c r="D75" s="31"/>
      <c r="E75" s="106"/>
      <c r="F75" s="138"/>
      <c r="G75" s="108">
        <f t="shared" si="27"/>
        <v>18000</v>
      </c>
      <c r="H75" s="108">
        <v>18000</v>
      </c>
      <c r="I75" s="33">
        <v>0</v>
      </c>
      <c r="J75" s="120">
        <f t="shared" si="28"/>
        <v>0</v>
      </c>
      <c r="K75" s="349">
        <f t="shared" si="29"/>
        <v>18000</v>
      </c>
      <c r="L75" s="108">
        <v>18000</v>
      </c>
      <c r="M75" s="94">
        <v>0</v>
      </c>
      <c r="N75" s="325"/>
    </row>
    <row r="76" spans="1:14" s="69" customFormat="1" ht="23.25" thickBot="1">
      <c r="A76" s="84">
        <v>51</v>
      </c>
      <c r="B76" s="20"/>
      <c r="C76" s="30" t="s">
        <v>151</v>
      </c>
      <c r="D76" s="31"/>
      <c r="E76" s="106"/>
      <c r="F76" s="138"/>
      <c r="G76" s="108">
        <f t="shared" si="27"/>
        <v>9000</v>
      </c>
      <c r="H76" s="108">
        <v>9000</v>
      </c>
      <c r="I76" s="33">
        <v>0</v>
      </c>
      <c r="J76" s="120">
        <f t="shared" si="28"/>
        <v>0</v>
      </c>
      <c r="K76" s="349">
        <f t="shared" si="29"/>
        <v>9000</v>
      </c>
      <c r="L76" s="108">
        <v>9000</v>
      </c>
      <c r="M76" s="94">
        <v>0</v>
      </c>
      <c r="N76" s="325"/>
    </row>
    <row r="77" spans="1:14" s="47" customFormat="1" ht="29.25" customHeight="1">
      <c r="A77" s="220"/>
      <c r="B77" s="53" t="s">
        <v>39</v>
      </c>
      <c r="C77" s="54" t="s">
        <v>40</v>
      </c>
      <c r="D77" s="55"/>
      <c r="E77" s="221">
        <f aca="true" t="shared" si="30" ref="E77:N77">SUBTOTAL(9,E78)</f>
        <v>49750</v>
      </c>
      <c r="F77" s="221">
        <f t="shared" si="30"/>
        <v>0</v>
      </c>
      <c r="G77" s="125">
        <f t="shared" si="30"/>
        <v>49750</v>
      </c>
      <c r="H77" s="125">
        <f t="shared" si="30"/>
        <v>49750</v>
      </c>
      <c r="I77" s="125">
        <f t="shared" si="30"/>
        <v>0</v>
      </c>
      <c r="J77" s="125">
        <f t="shared" si="30"/>
        <v>-49750</v>
      </c>
      <c r="K77" s="356">
        <f t="shared" si="30"/>
        <v>0</v>
      </c>
      <c r="L77" s="125">
        <f t="shared" si="30"/>
        <v>0</v>
      </c>
      <c r="M77" s="181">
        <f t="shared" si="30"/>
        <v>0</v>
      </c>
      <c r="N77" s="326">
        <f t="shared" si="30"/>
        <v>49750</v>
      </c>
    </row>
    <row r="78" spans="1:14" s="69" customFormat="1" ht="34.5" thickBot="1">
      <c r="A78" s="182">
        <v>52</v>
      </c>
      <c r="B78" s="21"/>
      <c r="C78" s="30" t="s">
        <v>51</v>
      </c>
      <c r="D78" s="31" t="s">
        <v>96</v>
      </c>
      <c r="E78" s="107">
        <v>49750</v>
      </c>
      <c r="F78" s="108">
        <v>0</v>
      </c>
      <c r="G78" s="108">
        <f>H78+I78</f>
        <v>49750</v>
      </c>
      <c r="H78" s="32">
        <v>49750</v>
      </c>
      <c r="I78" s="117">
        <v>0</v>
      </c>
      <c r="J78" s="118">
        <f>K78-G78</f>
        <v>-49750</v>
      </c>
      <c r="K78" s="349">
        <f>L78+M78</f>
        <v>0</v>
      </c>
      <c r="L78" s="108">
        <v>0</v>
      </c>
      <c r="M78" s="94">
        <v>0</v>
      </c>
      <c r="N78" s="324">
        <f>E78-F78-K78</f>
        <v>49750</v>
      </c>
    </row>
    <row r="79" spans="1:14" s="16" customFormat="1" ht="33" customHeight="1" thickBot="1">
      <c r="A79" s="83"/>
      <c r="B79" s="57" t="s">
        <v>68</v>
      </c>
      <c r="C79" s="58" t="s">
        <v>4</v>
      </c>
      <c r="D79" s="59"/>
      <c r="E79" s="96">
        <f aca="true" t="shared" si="31" ref="E79:N79">SUBTOTAL(9,E81:E83)</f>
        <v>230000</v>
      </c>
      <c r="F79" s="96">
        <f t="shared" si="31"/>
        <v>0</v>
      </c>
      <c r="G79" s="96">
        <f t="shared" si="31"/>
        <v>400000</v>
      </c>
      <c r="H79" s="96">
        <f t="shared" si="31"/>
        <v>400000</v>
      </c>
      <c r="I79" s="96">
        <f t="shared" si="31"/>
        <v>0</v>
      </c>
      <c r="J79" s="96">
        <f t="shared" si="31"/>
        <v>-40000</v>
      </c>
      <c r="K79" s="339">
        <f t="shared" si="31"/>
        <v>360000</v>
      </c>
      <c r="L79" s="96">
        <f t="shared" si="31"/>
        <v>360000</v>
      </c>
      <c r="M79" s="102">
        <f t="shared" si="31"/>
        <v>0</v>
      </c>
      <c r="N79" s="311">
        <f t="shared" si="31"/>
        <v>-170000</v>
      </c>
    </row>
    <row r="80" spans="1:14" s="47" customFormat="1" ht="29.25" customHeight="1">
      <c r="A80" s="82"/>
      <c r="B80" s="44" t="s">
        <v>31</v>
      </c>
      <c r="C80" s="45" t="s">
        <v>32</v>
      </c>
      <c r="D80" s="46"/>
      <c r="E80" s="103">
        <f aca="true" t="shared" si="32" ref="E80:N80">SUBTOTAL(9,E81:E83)</f>
        <v>230000</v>
      </c>
      <c r="F80" s="103">
        <f t="shared" si="32"/>
        <v>0</v>
      </c>
      <c r="G80" s="103">
        <f t="shared" si="32"/>
        <v>400000</v>
      </c>
      <c r="H80" s="103">
        <f t="shared" si="32"/>
        <v>400000</v>
      </c>
      <c r="I80" s="103">
        <f t="shared" si="32"/>
        <v>0</v>
      </c>
      <c r="J80" s="103">
        <f t="shared" si="32"/>
        <v>-40000</v>
      </c>
      <c r="K80" s="348">
        <f t="shared" si="32"/>
        <v>360000</v>
      </c>
      <c r="L80" s="103">
        <f t="shared" si="32"/>
        <v>360000</v>
      </c>
      <c r="M80" s="105">
        <f t="shared" si="32"/>
        <v>0</v>
      </c>
      <c r="N80" s="318">
        <f t="shared" si="32"/>
        <v>-170000</v>
      </c>
    </row>
    <row r="81" spans="1:14" s="62" customFormat="1" ht="22.5">
      <c r="A81" s="84">
        <v>53</v>
      </c>
      <c r="B81" s="20"/>
      <c r="C81" s="30" t="s">
        <v>168</v>
      </c>
      <c r="D81" s="31" t="s">
        <v>96</v>
      </c>
      <c r="E81" s="120">
        <v>80000</v>
      </c>
      <c r="F81" s="121">
        <v>0</v>
      </c>
      <c r="G81" s="108">
        <f>H81+I81</f>
        <v>40000</v>
      </c>
      <c r="H81" s="108">
        <v>40000</v>
      </c>
      <c r="I81" s="33">
        <v>0</v>
      </c>
      <c r="J81" s="122">
        <f>K81-G81</f>
        <v>-40000</v>
      </c>
      <c r="K81" s="349">
        <f>L81+M81</f>
        <v>0</v>
      </c>
      <c r="L81" s="108">
        <v>0</v>
      </c>
      <c r="M81" s="94">
        <v>0</v>
      </c>
      <c r="N81" s="324">
        <f>E81-(F81+G81)</f>
        <v>40000</v>
      </c>
    </row>
    <row r="82" spans="1:14" s="62" customFormat="1" ht="33.75">
      <c r="A82" s="182">
        <v>54</v>
      </c>
      <c r="B82" s="21"/>
      <c r="C82" s="30" t="s">
        <v>167</v>
      </c>
      <c r="D82" s="31" t="s">
        <v>96</v>
      </c>
      <c r="E82" s="120">
        <v>50000</v>
      </c>
      <c r="F82" s="123">
        <v>0</v>
      </c>
      <c r="G82" s="108">
        <f>H82+I82</f>
        <v>30000</v>
      </c>
      <c r="H82" s="108">
        <v>30000</v>
      </c>
      <c r="I82" s="148">
        <v>0</v>
      </c>
      <c r="J82" s="122">
        <f>K82-G82</f>
        <v>0</v>
      </c>
      <c r="K82" s="349">
        <f>L82+M82</f>
        <v>30000</v>
      </c>
      <c r="L82" s="108">
        <v>30000</v>
      </c>
      <c r="M82" s="94"/>
      <c r="N82" s="324">
        <f>E82-(F82+G82)</f>
        <v>20000</v>
      </c>
    </row>
    <row r="83" spans="1:14" s="62" customFormat="1" ht="23.25" thickBot="1">
      <c r="A83" s="188">
        <v>55</v>
      </c>
      <c r="B83" s="189"/>
      <c r="C83" s="30" t="s">
        <v>52</v>
      </c>
      <c r="D83" s="31" t="s">
        <v>96</v>
      </c>
      <c r="E83" s="120">
        <v>100000</v>
      </c>
      <c r="F83" s="123">
        <v>0</v>
      </c>
      <c r="G83" s="108">
        <f>H83+I83</f>
        <v>330000</v>
      </c>
      <c r="H83" s="108">
        <v>330000</v>
      </c>
      <c r="I83" s="50">
        <v>0</v>
      </c>
      <c r="J83" s="124">
        <f>K83-G83</f>
        <v>0</v>
      </c>
      <c r="K83" s="349">
        <f>L83+M83</f>
        <v>330000</v>
      </c>
      <c r="L83" s="108">
        <v>330000</v>
      </c>
      <c r="M83" s="94">
        <v>0</v>
      </c>
      <c r="N83" s="324">
        <f>E83-(F83+G83)</f>
        <v>-230000</v>
      </c>
    </row>
    <row r="84" spans="1:14" s="16" customFormat="1" ht="33" customHeight="1" thickBot="1">
      <c r="A84" s="83"/>
      <c r="B84" s="57" t="s">
        <v>55</v>
      </c>
      <c r="C84" s="57" t="s">
        <v>58</v>
      </c>
      <c r="D84" s="59"/>
      <c r="E84" s="96">
        <f aca="true" t="shared" si="33" ref="E84:N84">SUBTOTAL(9,E86:E87)</f>
        <v>175000</v>
      </c>
      <c r="F84" s="96">
        <f t="shared" si="33"/>
        <v>75000</v>
      </c>
      <c r="G84" s="96">
        <f t="shared" si="33"/>
        <v>434000</v>
      </c>
      <c r="H84" s="96">
        <f t="shared" si="33"/>
        <v>434000</v>
      </c>
      <c r="I84" s="96">
        <f t="shared" si="33"/>
        <v>0</v>
      </c>
      <c r="J84" s="96">
        <f t="shared" si="33"/>
        <v>-340000</v>
      </c>
      <c r="K84" s="339">
        <f t="shared" si="33"/>
        <v>94000</v>
      </c>
      <c r="L84" s="96">
        <f t="shared" si="33"/>
        <v>94000</v>
      </c>
      <c r="M84" s="102">
        <f t="shared" si="33"/>
        <v>0</v>
      </c>
      <c r="N84" s="311">
        <f t="shared" si="33"/>
        <v>-319000</v>
      </c>
    </row>
    <row r="85" spans="1:14" s="47" customFormat="1" ht="67.5" customHeight="1">
      <c r="A85" s="82"/>
      <c r="B85" s="44" t="s">
        <v>56</v>
      </c>
      <c r="C85" s="45" t="s">
        <v>57</v>
      </c>
      <c r="D85" s="46"/>
      <c r="E85" s="103">
        <f aca="true" t="shared" si="34" ref="E85:N85">SUBTOTAL(9,E86:E87)</f>
        <v>175000</v>
      </c>
      <c r="F85" s="103">
        <f t="shared" si="34"/>
        <v>75000</v>
      </c>
      <c r="G85" s="103">
        <f t="shared" si="34"/>
        <v>434000</v>
      </c>
      <c r="H85" s="103">
        <f t="shared" si="34"/>
        <v>434000</v>
      </c>
      <c r="I85" s="103">
        <f t="shared" si="34"/>
        <v>0</v>
      </c>
      <c r="J85" s="103">
        <f t="shared" si="34"/>
        <v>-340000</v>
      </c>
      <c r="K85" s="348">
        <f t="shared" si="34"/>
        <v>94000</v>
      </c>
      <c r="L85" s="103">
        <f t="shared" si="34"/>
        <v>94000</v>
      </c>
      <c r="M85" s="105">
        <f t="shared" si="34"/>
        <v>0</v>
      </c>
      <c r="N85" s="318">
        <f t="shared" si="34"/>
        <v>-319000</v>
      </c>
    </row>
    <row r="86" spans="1:14" s="7" customFormat="1" ht="22.5">
      <c r="A86" s="84">
        <v>56</v>
      </c>
      <c r="B86" s="20"/>
      <c r="C86" s="144" t="s">
        <v>92</v>
      </c>
      <c r="D86" s="31" t="s">
        <v>44</v>
      </c>
      <c r="E86" s="108">
        <v>175000</v>
      </c>
      <c r="F86" s="120">
        <v>75000</v>
      </c>
      <c r="G86" s="108">
        <f>H86+I86</f>
        <v>419000</v>
      </c>
      <c r="H86" s="108">
        <v>419000</v>
      </c>
      <c r="I86" s="33">
        <v>0</v>
      </c>
      <c r="J86" s="199">
        <f>K86-G86</f>
        <v>-340000</v>
      </c>
      <c r="K86" s="349">
        <f>L86+M86</f>
        <v>79000</v>
      </c>
      <c r="L86" s="108">
        <v>79000</v>
      </c>
      <c r="M86" s="94">
        <v>0</v>
      </c>
      <c r="N86" s="324">
        <f>E86-(F86+G86)</f>
        <v>-319000</v>
      </c>
    </row>
    <row r="87" spans="1:14" s="7" customFormat="1" ht="13.5" thickBot="1">
      <c r="A87" s="84">
        <v>57</v>
      </c>
      <c r="B87" s="20"/>
      <c r="C87" s="144" t="s">
        <v>158</v>
      </c>
      <c r="D87" s="31"/>
      <c r="E87" s="108"/>
      <c r="F87" s="177"/>
      <c r="G87" s="108">
        <f>H87+I87</f>
        <v>15000</v>
      </c>
      <c r="H87" s="108">
        <v>15000</v>
      </c>
      <c r="I87" s="33">
        <v>0</v>
      </c>
      <c r="J87" s="115">
        <f>K87-G87</f>
        <v>0</v>
      </c>
      <c r="K87" s="349">
        <f>L87+M87</f>
        <v>15000</v>
      </c>
      <c r="L87" s="108">
        <v>15000</v>
      </c>
      <c r="M87" s="94">
        <v>0</v>
      </c>
      <c r="N87" s="324"/>
    </row>
    <row r="88" spans="1:14" s="15" customFormat="1" ht="28.5" customHeight="1" thickBot="1">
      <c r="A88" s="388" t="s">
        <v>9</v>
      </c>
      <c r="B88" s="389"/>
      <c r="C88" s="390"/>
      <c r="D88" s="141"/>
      <c r="E88" s="142">
        <f>SUBTOTAL(9,E91:E107)</f>
        <v>4046380</v>
      </c>
      <c r="F88" s="142">
        <f>SUBTOTAL(9,F91:F107)</f>
        <v>0</v>
      </c>
      <c r="G88" s="142">
        <f aca="true" t="shared" si="35" ref="G88:M88">SUBTOTAL(9,G91:G114)</f>
        <v>4301580</v>
      </c>
      <c r="H88" s="142">
        <f t="shared" si="35"/>
        <v>4198098</v>
      </c>
      <c r="I88" s="142">
        <f t="shared" si="35"/>
        <v>103482</v>
      </c>
      <c r="J88" s="142">
        <f t="shared" si="35"/>
        <v>6071</v>
      </c>
      <c r="K88" s="342">
        <f t="shared" si="35"/>
        <v>4307651</v>
      </c>
      <c r="L88" s="142">
        <f t="shared" si="35"/>
        <v>4204169</v>
      </c>
      <c r="M88" s="180">
        <f t="shared" si="35"/>
        <v>103482</v>
      </c>
      <c r="N88" s="327">
        <f>SUBTOTAL(9,N91:N107)</f>
        <v>0</v>
      </c>
    </row>
    <row r="89" spans="1:14" s="60" customFormat="1" ht="27.75" customHeight="1" thickBot="1">
      <c r="A89" s="56"/>
      <c r="B89" s="57" t="s">
        <v>66</v>
      </c>
      <c r="C89" s="58" t="s">
        <v>6</v>
      </c>
      <c r="D89" s="59"/>
      <c r="E89" s="96">
        <f aca="true" t="shared" si="36" ref="E89:N89">SUBTOTAL(9,E91)</f>
        <v>3971000</v>
      </c>
      <c r="F89" s="96">
        <f t="shared" si="36"/>
        <v>0</v>
      </c>
      <c r="G89" s="96">
        <f t="shared" si="36"/>
        <v>3971000</v>
      </c>
      <c r="H89" s="96">
        <f t="shared" si="36"/>
        <v>3971000</v>
      </c>
      <c r="I89" s="96">
        <f t="shared" si="36"/>
        <v>0</v>
      </c>
      <c r="J89" s="96">
        <f t="shared" si="36"/>
        <v>0</v>
      </c>
      <c r="K89" s="339">
        <f t="shared" si="36"/>
        <v>3971000</v>
      </c>
      <c r="L89" s="96">
        <f t="shared" si="36"/>
        <v>3971000</v>
      </c>
      <c r="M89" s="102">
        <f t="shared" si="36"/>
        <v>0</v>
      </c>
      <c r="N89" s="311">
        <f t="shared" si="36"/>
        <v>0</v>
      </c>
    </row>
    <row r="90" spans="1:14" s="47" customFormat="1" ht="29.25" customHeight="1">
      <c r="A90" s="43"/>
      <c r="B90" s="44" t="s">
        <v>33</v>
      </c>
      <c r="C90" s="45" t="s">
        <v>34</v>
      </c>
      <c r="D90" s="46"/>
      <c r="E90" s="103">
        <f aca="true" t="shared" si="37" ref="E90:N90">SUBTOTAL(9,E91)</f>
        <v>3971000</v>
      </c>
      <c r="F90" s="103">
        <f t="shared" si="37"/>
        <v>0</v>
      </c>
      <c r="G90" s="103">
        <f t="shared" si="37"/>
        <v>3971000</v>
      </c>
      <c r="H90" s="103">
        <f t="shared" si="37"/>
        <v>3971000</v>
      </c>
      <c r="I90" s="103">
        <f t="shared" si="37"/>
        <v>0</v>
      </c>
      <c r="J90" s="103">
        <f t="shared" si="37"/>
        <v>0</v>
      </c>
      <c r="K90" s="348">
        <f t="shared" si="37"/>
        <v>3971000</v>
      </c>
      <c r="L90" s="103">
        <f t="shared" si="37"/>
        <v>3971000</v>
      </c>
      <c r="M90" s="105">
        <f t="shared" si="37"/>
        <v>0</v>
      </c>
      <c r="N90" s="318">
        <f t="shared" si="37"/>
        <v>0</v>
      </c>
    </row>
    <row r="91" spans="1:14" s="61" customFormat="1" ht="23.25" customHeight="1" thickBot="1">
      <c r="A91" s="85">
        <v>58</v>
      </c>
      <c r="B91" s="26"/>
      <c r="C91" s="30" t="s">
        <v>112</v>
      </c>
      <c r="D91" s="31" t="s">
        <v>117</v>
      </c>
      <c r="E91" s="106">
        <v>3971000</v>
      </c>
      <c r="F91" s="137"/>
      <c r="G91" s="108">
        <f>H91+I91</f>
        <v>3971000</v>
      </c>
      <c r="H91" s="108">
        <v>3971000</v>
      </c>
      <c r="I91" s="32">
        <v>0</v>
      </c>
      <c r="J91" s="32">
        <f>K91-G91</f>
        <v>0</v>
      </c>
      <c r="K91" s="349">
        <f>SUM(L91:M91)</f>
        <v>3971000</v>
      </c>
      <c r="L91" s="108">
        <v>3971000</v>
      </c>
      <c r="M91" s="214">
        <v>0</v>
      </c>
      <c r="N91" s="213"/>
    </row>
    <row r="92" spans="1:14" s="60" customFormat="1" ht="27.75" customHeight="1" thickBot="1">
      <c r="A92" s="86"/>
      <c r="B92" s="57" t="s">
        <v>35</v>
      </c>
      <c r="C92" s="58" t="s">
        <v>36</v>
      </c>
      <c r="D92" s="59"/>
      <c r="E92" s="96">
        <f aca="true" t="shared" si="38" ref="E92:N92">SUBTOTAL(9,E94:E99)</f>
        <v>56000</v>
      </c>
      <c r="F92" s="96">
        <f t="shared" si="38"/>
        <v>0</v>
      </c>
      <c r="G92" s="96">
        <f t="shared" si="38"/>
        <v>260000</v>
      </c>
      <c r="H92" s="96">
        <f t="shared" si="38"/>
        <v>156518</v>
      </c>
      <c r="I92" s="96">
        <f t="shared" si="38"/>
        <v>103482</v>
      </c>
      <c r="J92" s="96">
        <f t="shared" si="38"/>
        <v>0</v>
      </c>
      <c r="K92" s="339">
        <f t="shared" si="38"/>
        <v>260000</v>
      </c>
      <c r="L92" s="96">
        <f t="shared" si="38"/>
        <v>156518</v>
      </c>
      <c r="M92" s="102">
        <f t="shared" si="38"/>
        <v>103482</v>
      </c>
      <c r="N92" s="320">
        <f t="shared" si="38"/>
        <v>0</v>
      </c>
    </row>
    <row r="93" spans="1:14" s="47" customFormat="1" ht="29.25" customHeight="1">
      <c r="A93" s="87"/>
      <c r="B93" s="44" t="s">
        <v>59</v>
      </c>
      <c r="C93" s="45" t="s">
        <v>60</v>
      </c>
      <c r="D93" s="46"/>
      <c r="E93" s="103">
        <f aca="true" t="shared" si="39" ref="E93:N93">SUBTOTAL(9,E94)</f>
        <v>6000</v>
      </c>
      <c r="F93" s="103">
        <f t="shared" si="39"/>
        <v>0</v>
      </c>
      <c r="G93" s="103">
        <f t="shared" si="39"/>
        <v>6000</v>
      </c>
      <c r="H93" s="103">
        <f t="shared" si="39"/>
        <v>6000</v>
      </c>
      <c r="I93" s="103">
        <f t="shared" si="39"/>
        <v>0</v>
      </c>
      <c r="J93" s="103">
        <f t="shared" si="39"/>
        <v>0</v>
      </c>
      <c r="K93" s="348">
        <f t="shared" si="39"/>
        <v>6000</v>
      </c>
      <c r="L93" s="103">
        <f t="shared" si="39"/>
        <v>6000</v>
      </c>
      <c r="M93" s="105">
        <f t="shared" si="39"/>
        <v>0</v>
      </c>
      <c r="N93" s="318">
        <f t="shared" si="39"/>
        <v>0</v>
      </c>
    </row>
    <row r="94" spans="1:14" s="62" customFormat="1" ht="23.25" thickBot="1">
      <c r="A94" s="93">
        <v>59</v>
      </c>
      <c r="B94" s="210"/>
      <c r="C94" s="30" t="s">
        <v>113</v>
      </c>
      <c r="D94" s="31" t="s">
        <v>117</v>
      </c>
      <c r="E94" s="106">
        <v>6000</v>
      </c>
      <c r="F94" s="121"/>
      <c r="G94" s="108">
        <f>H94+I94</f>
        <v>6000</v>
      </c>
      <c r="H94" s="108">
        <v>6000</v>
      </c>
      <c r="I94" s="32">
        <v>0</v>
      </c>
      <c r="J94" s="32">
        <f>K94-G94</f>
        <v>0</v>
      </c>
      <c r="K94" s="349">
        <f>SUM(L94:M94)</f>
        <v>6000</v>
      </c>
      <c r="L94" s="108">
        <v>6000</v>
      </c>
      <c r="M94" s="94">
        <v>0</v>
      </c>
      <c r="N94" s="213"/>
    </row>
    <row r="95" spans="1:14" s="47" customFormat="1" ht="29.25" customHeight="1">
      <c r="A95" s="92"/>
      <c r="B95" s="67" t="s">
        <v>37</v>
      </c>
      <c r="C95" s="48" t="s">
        <v>38</v>
      </c>
      <c r="D95" s="49"/>
      <c r="E95" s="127">
        <f>SUBTOTAL(9,E99:E99)</f>
        <v>50000</v>
      </c>
      <c r="F95" s="127">
        <f>SUBTOTAL(9,F99:F99)</f>
        <v>0</v>
      </c>
      <c r="G95" s="127">
        <f aca="true" t="shared" si="40" ref="G95:M95">SUBTOTAL(9,G96:G99)</f>
        <v>254000</v>
      </c>
      <c r="H95" s="127">
        <f t="shared" si="40"/>
        <v>150518</v>
      </c>
      <c r="I95" s="127">
        <f t="shared" si="40"/>
        <v>103482</v>
      </c>
      <c r="J95" s="127">
        <f t="shared" si="40"/>
        <v>0</v>
      </c>
      <c r="K95" s="357">
        <f t="shared" si="40"/>
        <v>254000</v>
      </c>
      <c r="L95" s="127">
        <f t="shared" si="40"/>
        <v>150518</v>
      </c>
      <c r="M95" s="129">
        <f t="shared" si="40"/>
        <v>103482</v>
      </c>
      <c r="N95" s="318">
        <f>SUBTOTAL(9,N99:N99)</f>
        <v>0</v>
      </c>
    </row>
    <row r="96" spans="1:14" s="47" customFormat="1" ht="29.25" customHeight="1">
      <c r="A96" s="294">
        <v>60</v>
      </c>
      <c r="B96" s="53"/>
      <c r="C96" s="258" t="s">
        <v>143</v>
      </c>
      <c r="D96" s="55"/>
      <c r="E96" s="125"/>
      <c r="F96" s="125"/>
      <c r="G96" s="108">
        <f>H96+I96</f>
        <v>45000</v>
      </c>
      <c r="H96" s="108">
        <v>45000</v>
      </c>
      <c r="I96" s="33">
        <v>0</v>
      </c>
      <c r="J96" s="33">
        <f>K96-G96</f>
        <v>0</v>
      </c>
      <c r="K96" s="349">
        <f>SUM(L96:M96)</f>
        <v>45000</v>
      </c>
      <c r="L96" s="108">
        <v>45000</v>
      </c>
      <c r="M96" s="94">
        <v>0</v>
      </c>
      <c r="N96" s="253"/>
    </row>
    <row r="97" spans="1:14" s="47" customFormat="1" ht="29.25" customHeight="1">
      <c r="A97" s="294">
        <v>61</v>
      </c>
      <c r="B97" s="53"/>
      <c r="C97" s="258" t="s">
        <v>169</v>
      </c>
      <c r="D97" s="55"/>
      <c r="E97" s="125"/>
      <c r="F97" s="125"/>
      <c r="G97" s="108">
        <f>H97+I97</f>
        <v>195000</v>
      </c>
      <c r="H97" s="108">
        <v>91518</v>
      </c>
      <c r="I97" s="33">
        <v>103482</v>
      </c>
      <c r="J97" s="33">
        <f>K97-G97</f>
        <v>-22460</v>
      </c>
      <c r="K97" s="349">
        <f>SUM(L97:M97)</f>
        <v>172540</v>
      </c>
      <c r="L97" s="108">
        <v>82540</v>
      </c>
      <c r="M97" s="94">
        <v>90000</v>
      </c>
      <c r="N97" s="253"/>
    </row>
    <row r="98" spans="1:14" s="47" customFormat="1" ht="29.25" customHeight="1">
      <c r="A98" s="379">
        <v>62</v>
      </c>
      <c r="B98" s="380"/>
      <c r="C98" s="381" t="s">
        <v>178</v>
      </c>
      <c r="D98" s="382"/>
      <c r="E98" s="383"/>
      <c r="F98" s="383"/>
      <c r="G98" s="108">
        <f>H98+I98</f>
        <v>0</v>
      </c>
      <c r="H98" s="108">
        <v>0</v>
      </c>
      <c r="I98" s="33">
        <v>0</v>
      </c>
      <c r="J98" s="33">
        <f>K98-G98</f>
        <v>22460</v>
      </c>
      <c r="K98" s="349">
        <f>SUM(L98:M98)</f>
        <v>22460</v>
      </c>
      <c r="L98" s="108">
        <v>8978</v>
      </c>
      <c r="M98" s="94">
        <v>13482</v>
      </c>
      <c r="N98" s="253"/>
    </row>
    <row r="99" spans="1:14" s="62" customFormat="1" ht="23.25" thickBot="1">
      <c r="A99" s="183">
        <v>63</v>
      </c>
      <c r="B99" s="237"/>
      <c r="C99" s="149" t="s">
        <v>114</v>
      </c>
      <c r="D99" s="233" t="s">
        <v>117</v>
      </c>
      <c r="E99" s="254">
        <v>50000</v>
      </c>
      <c r="F99" s="218"/>
      <c r="G99" s="234">
        <f>H99+I99</f>
        <v>14000</v>
      </c>
      <c r="H99" s="234">
        <v>14000</v>
      </c>
      <c r="I99" s="255">
        <v>0</v>
      </c>
      <c r="J99" s="255">
        <f>K99-G99</f>
        <v>0</v>
      </c>
      <c r="K99" s="353">
        <f>SUM(L99:M99)</f>
        <v>14000</v>
      </c>
      <c r="L99" s="234">
        <v>14000</v>
      </c>
      <c r="M99" s="257" t="s">
        <v>179</v>
      </c>
      <c r="N99" s="213"/>
    </row>
    <row r="100" spans="1:14" s="66" customFormat="1" ht="27.75" customHeight="1" thickBot="1">
      <c r="A100" s="91"/>
      <c r="B100" s="57" t="s">
        <v>67</v>
      </c>
      <c r="C100" s="58" t="s">
        <v>3</v>
      </c>
      <c r="D100" s="59"/>
      <c r="E100" s="96">
        <f aca="true" t="shared" si="41" ref="E100:N100">SUBTOTAL(9,E102:E107)</f>
        <v>19380</v>
      </c>
      <c r="F100" s="96">
        <f t="shared" si="41"/>
        <v>0</v>
      </c>
      <c r="G100" s="96">
        <f t="shared" si="41"/>
        <v>19380</v>
      </c>
      <c r="H100" s="96">
        <f t="shared" si="41"/>
        <v>19380</v>
      </c>
      <c r="I100" s="96">
        <f t="shared" si="41"/>
        <v>0</v>
      </c>
      <c r="J100" s="96">
        <f t="shared" si="41"/>
        <v>6071</v>
      </c>
      <c r="K100" s="339">
        <f t="shared" si="41"/>
        <v>25451</v>
      </c>
      <c r="L100" s="96">
        <f t="shared" si="41"/>
        <v>25451</v>
      </c>
      <c r="M100" s="102">
        <f t="shared" si="41"/>
        <v>0</v>
      </c>
      <c r="N100" s="251">
        <f t="shared" si="41"/>
        <v>0</v>
      </c>
    </row>
    <row r="101" spans="1:14" s="47" customFormat="1" ht="29.25" customHeight="1">
      <c r="A101" s="90"/>
      <c r="B101" s="53" t="s">
        <v>27</v>
      </c>
      <c r="C101" s="54" t="s">
        <v>28</v>
      </c>
      <c r="D101" s="55"/>
      <c r="E101" s="125">
        <f aca="true" t="shared" si="42" ref="E101:N101">SUBTOTAL(9,E102:E103)</f>
        <v>0</v>
      </c>
      <c r="F101" s="125">
        <f t="shared" si="42"/>
        <v>0</v>
      </c>
      <c r="G101" s="125">
        <f t="shared" si="42"/>
        <v>0</v>
      </c>
      <c r="H101" s="125">
        <f t="shared" si="42"/>
        <v>0</v>
      </c>
      <c r="I101" s="125">
        <f t="shared" si="42"/>
        <v>0</v>
      </c>
      <c r="J101" s="125">
        <f t="shared" si="42"/>
        <v>6071</v>
      </c>
      <c r="K101" s="356">
        <f t="shared" si="42"/>
        <v>6071</v>
      </c>
      <c r="L101" s="125">
        <f t="shared" si="42"/>
        <v>6071</v>
      </c>
      <c r="M101" s="181">
        <f t="shared" si="42"/>
        <v>0</v>
      </c>
      <c r="N101" s="328">
        <f t="shared" si="42"/>
        <v>0</v>
      </c>
    </row>
    <row r="102" spans="1:14" s="8" customFormat="1" ht="12.75">
      <c r="A102" s="93">
        <v>64</v>
      </c>
      <c r="B102" s="20" t="s">
        <v>147</v>
      </c>
      <c r="C102" s="30" t="s">
        <v>176</v>
      </c>
      <c r="D102" s="31"/>
      <c r="E102" s="106"/>
      <c r="F102" s="138"/>
      <c r="G102" s="234">
        <f>H102+I102</f>
        <v>0</v>
      </c>
      <c r="H102" s="234">
        <v>0</v>
      </c>
      <c r="I102" s="255">
        <v>0</v>
      </c>
      <c r="J102" s="255">
        <f>K102-G102</f>
        <v>6071</v>
      </c>
      <c r="K102" s="353">
        <f>SUM(L102:M102)</f>
        <v>6071</v>
      </c>
      <c r="L102" s="234">
        <v>6071</v>
      </c>
      <c r="M102" s="257">
        <v>0</v>
      </c>
      <c r="N102" s="213"/>
    </row>
    <row r="103" spans="1:14" s="8" customFormat="1" ht="23.25" hidden="1" thickBot="1">
      <c r="A103" s="89">
        <v>44</v>
      </c>
      <c r="B103" s="22"/>
      <c r="C103" s="30" t="s">
        <v>105</v>
      </c>
      <c r="D103" s="31"/>
      <c r="E103" s="106"/>
      <c r="F103" s="137"/>
      <c r="G103" s="108">
        <f>H103+I103</f>
        <v>0</v>
      </c>
      <c r="H103" s="108"/>
      <c r="I103" s="32"/>
      <c r="J103" s="32"/>
      <c r="K103" s="349"/>
      <c r="L103" s="108"/>
      <c r="M103" s="94"/>
      <c r="N103" s="213"/>
    </row>
    <row r="104" spans="1:14" s="47" customFormat="1" ht="29.25" customHeight="1" hidden="1">
      <c r="A104" s="87"/>
      <c r="B104" s="44" t="s">
        <v>29</v>
      </c>
      <c r="C104" s="45" t="s">
        <v>30</v>
      </c>
      <c r="D104" s="46"/>
      <c r="E104" s="103">
        <f aca="true" t="shared" si="43" ref="E104:N104">SUBTOTAL(9,E105)</f>
        <v>0</v>
      </c>
      <c r="F104" s="103">
        <f t="shared" si="43"/>
        <v>0</v>
      </c>
      <c r="G104" s="103">
        <f t="shared" si="43"/>
        <v>0</v>
      </c>
      <c r="H104" s="103">
        <f t="shared" si="43"/>
        <v>0</v>
      </c>
      <c r="I104" s="103">
        <f t="shared" si="43"/>
        <v>0</v>
      </c>
      <c r="J104" s="103">
        <f t="shared" si="43"/>
        <v>0</v>
      </c>
      <c r="K104" s="348">
        <f t="shared" si="43"/>
        <v>0</v>
      </c>
      <c r="L104" s="103">
        <f t="shared" si="43"/>
        <v>0</v>
      </c>
      <c r="M104" s="105">
        <f t="shared" si="43"/>
        <v>0</v>
      </c>
      <c r="N104" s="318">
        <f t="shared" si="43"/>
        <v>0</v>
      </c>
    </row>
    <row r="105" spans="1:14" s="8" customFormat="1" ht="12.75" hidden="1">
      <c r="A105" s="89">
        <v>64</v>
      </c>
      <c r="B105" s="22"/>
      <c r="C105" s="52" t="s">
        <v>106</v>
      </c>
      <c r="D105" s="31"/>
      <c r="E105" s="106"/>
      <c r="F105" s="137"/>
      <c r="G105" s="108">
        <f>H105+I105</f>
        <v>0</v>
      </c>
      <c r="H105" s="108"/>
      <c r="I105" s="32"/>
      <c r="J105" s="32"/>
      <c r="K105" s="349"/>
      <c r="L105" s="108"/>
      <c r="M105" s="94"/>
      <c r="N105" s="213"/>
    </row>
    <row r="106" spans="1:14" s="47" customFormat="1" ht="29.25" customHeight="1">
      <c r="A106" s="90"/>
      <c r="B106" s="53" t="s">
        <v>39</v>
      </c>
      <c r="C106" s="54" t="s">
        <v>40</v>
      </c>
      <c r="D106" s="55" t="s">
        <v>118</v>
      </c>
      <c r="E106" s="125">
        <f aca="true" t="shared" si="44" ref="E106:N106">SUBTOTAL(9,E107:E107)</f>
        <v>19380</v>
      </c>
      <c r="F106" s="125">
        <f t="shared" si="44"/>
        <v>0</v>
      </c>
      <c r="G106" s="125">
        <f t="shared" si="44"/>
        <v>19380</v>
      </c>
      <c r="H106" s="125">
        <f t="shared" si="44"/>
        <v>19380</v>
      </c>
      <c r="I106" s="125">
        <f t="shared" si="44"/>
        <v>0</v>
      </c>
      <c r="J106" s="125">
        <f t="shared" si="44"/>
        <v>0</v>
      </c>
      <c r="K106" s="356">
        <f t="shared" si="44"/>
        <v>19380</v>
      </c>
      <c r="L106" s="125">
        <f t="shared" si="44"/>
        <v>19380</v>
      </c>
      <c r="M106" s="181">
        <f t="shared" si="44"/>
        <v>0</v>
      </c>
      <c r="N106" s="328">
        <f t="shared" si="44"/>
        <v>0</v>
      </c>
    </row>
    <row r="107" spans="1:14" s="8" customFormat="1" ht="23.25" thickBot="1">
      <c r="A107" s="89">
        <v>65</v>
      </c>
      <c r="B107" s="22"/>
      <c r="C107" s="203" t="s">
        <v>105</v>
      </c>
      <c r="D107" s="204" t="s">
        <v>117</v>
      </c>
      <c r="E107" s="205">
        <v>19380</v>
      </c>
      <c r="F107" s="206"/>
      <c r="G107" s="207">
        <f>SUM(H107:I107)</f>
        <v>19380</v>
      </c>
      <c r="H107" s="207">
        <v>19380</v>
      </c>
      <c r="I107" s="208">
        <v>0</v>
      </c>
      <c r="J107" s="208">
        <f>K107-G107</f>
        <v>0</v>
      </c>
      <c r="K107" s="350">
        <f>SUM(L107:M107)</f>
        <v>19380</v>
      </c>
      <c r="L107" s="207">
        <v>19380</v>
      </c>
      <c r="M107" s="214">
        <v>0</v>
      </c>
      <c r="N107" s="213"/>
    </row>
    <row r="108" spans="1:14" s="47" customFormat="1" ht="29.25" customHeight="1" thickBot="1">
      <c r="A108" s="87"/>
      <c r="B108" s="44" t="s">
        <v>170</v>
      </c>
      <c r="C108" s="45" t="s">
        <v>171</v>
      </c>
      <c r="D108" s="46"/>
      <c r="E108" s="103"/>
      <c r="F108" s="103"/>
      <c r="G108" s="103">
        <f aca="true" t="shared" si="45" ref="G108:M109">SUBTOTAL(9,G109:G110)</f>
        <v>7000</v>
      </c>
      <c r="H108" s="103">
        <f t="shared" si="45"/>
        <v>7000</v>
      </c>
      <c r="I108" s="103">
        <f t="shared" si="45"/>
        <v>0</v>
      </c>
      <c r="J108" s="103">
        <f t="shared" si="45"/>
        <v>0</v>
      </c>
      <c r="K108" s="348">
        <f t="shared" si="45"/>
        <v>7000</v>
      </c>
      <c r="L108" s="103">
        <f t="shared" si="45"/>
        <v>7000</v>
      </c>
      <c r="M108" s="105">
        <f t="shared" si="45"/>
        <v>0</v>
      </c>
      <c r="N108" s="318"/>
    </row>
    <row r="109" spans="1:14" s="8" customFormat="1" ht="22.5">
      <c r="A109" s="167">
        <v>66</v>
      </c>
      <c r="B109" s="361" t="s">
        <v>147</v>
      </c>
      <c r="C109" s="362" t="s">
        <v>172</v>
      </c>
      <c r="D109" s="363"/>
      <c r="E109" s="364"/>
      <c r="F109" s="365"/>
      <c r="G109" s="103">
        <f t="shared" si="45"/>
        <v>7000</v>
      </c>
      <c r="H109" s="103">
        <f t="shared" si="45"/>
        <v>7000</v>
      </c>
      <c r="I109" s="103">
        <f t="shared" si="45"/>
        <v>0</v>
      </c>
      <c r="J109" s="103">
        <f t="shared" si="45"/>
        <v>0</v>
      </c>
      <c r="K109" s="348">
        <f t="shared" si="45"/>
        <v>7000</v>
      </c>
      <c r="L109" s="103">
        <f t="shared" si="45"/>
        <v>7000</v>
      </c>
      <c r="M109" s="103">
        <f t="shared" si="45"/>
        <v>0</v>
      </c>
      <c r="N109" s="360"/>
    </row>
    <row r="110" spans="1:14" s="8" customFormat="1" ht="13.5" thickBot="1">
      <c r="A110" s="183">
        <v>67</v>
      </c>
      <c r="B110" s="21"/>
      <c r="C110" s="149" t="s">
        <v>173</v>
      </c>
      <c r="D110" s="233"/>
      <c r="E110" s="254"/>
      <c r="F110" s="218"/>
      <c r="G110" s="302">
        <f>H110+I110</f>
        <v>7000</v>
      </c>
      <c r="H110" s="302">
        <v>7000</v>
      </c>
      <c r="I110" s="302">
        <v>0</v>
      </c>
      <c r="J110" s="303">
        <f>K110-G110</f>
        <v>0</v>
      </c>
      <c r="K110" s="358">
        <f>L110+M110</f>
        <v>7000</v>
      </c>
      <c r="L110" s="304">
        <v>7000</v>
      </c>
      <c r="M110" s="305">
        <v>0</v>
      </c>
      <c r="N110" s="360"/>
    </row>
    <row r="111" spans="1:14" s="60" customFormat="1" ht="29.25" customHeight="1" thickBot="1">
      <c r="A111" s="86"/>
      <c r="B111" s="68" t="s">
        <v>55</v>
      </c>
      <c r="C111" s="58" t="s">
        <v>58</v>
      </c>
      <c r="D111" s="59"/>
      <c r="E111" s="96"/>
      <c r="F111" s="96"/>
      <c r="G111" s="96">
        <f>SUBTOTAL(9,G113:G114)</f>
        <v>44200</v>
      </c>
      <c r="H111" s="96">
        <f>SUBTOTAL(9,H113:H114)</f>
        <v>44200</v>
      </c>
      <c r="I111" s="96">
        <f>SUBTOTAL(9,I113:I114)</f>
        <v>0</v>
      </c>
      <c r="J111" s="96">
        <f>SUBTOTAL(9,I113:J114)</f>
        <v>0</v>
      </c>
      <c r="K111" s="339">
        <f>SUBTOTAL(9,K113:K114)</f>
        <v>44200</v>
      </c>
      <c r="L111" s="96">
        <f>SUBTOTAL(9,L113:L114)</f>
        <v>44200</v>
      </c>
      <c r="M111" s="102">
        <f>SUBTOTAL(9,M113:M114)</f>
        <v>0</v>
      </c>
      <c r="N111" s="311"/>
    </row>
    <row r="112" spans="1:14" s="47" customFormat="1" ht="29.25" customHeight="1">
      <c r="A112" s="87"/>
      <c r="B112" s="44" t="s">
        <v>56</v>
      </c>
      <c r="C112" s="45" t="s">
        <v>57</v>
      </c>
      <c r="D112" s="46"/>
      <c r="E112" s="103"/>
      <c r="F112" s="103"/>
      <c r="G112" s="103">
        <f aca="true" t="shared" si="46" ref="G112:M112">SUBTOTAL(9,G113:G114)</f>
        <v>44200</v>
      </c>
      <c r="H112" s="103">
        <f t="shared" si="46"/>
        <v>44200</v>
      </c>
      <c r="I112" s="103">
        <f t="shared" si="46"/>
        <v>0</v>
      </c>
      <c r="J112" s="103">
        <f t="shared" si="46"/>
        <v>0</v>
      </c>
      <c r="K112" s="348">
        <f t="shared" si="46"/>
        <v>44200</v>
      </c>
      <c r="L112" s="103">
        <f t="shared" si="46"/>
        <v>44200</v>
      </c>
      <c r="M112" s="105">
        <f t="shared" si="46"/>
        <v>0</v>
      </c>
      <c r="N112" s="318"/>
    </row>
    <row r="113" spans="1:14" s="69" customFormat="1" ht="22.5">
      <c r="A113" s="93">
        <v>68</v>
      </c>
      <c r="B113" s="23" t="s">
        <v>147</v>
      </c>
      <c r="C113" s="144" t="s">
        <v>148</v>
      </c>
      <c r="D113" s="31"/>
      <c r="E113" s="106"/>
      <c r="F113" s="120"/>
      <c r="G113" s="108">
        <f>H113+I113</f>
        <v>15200</v>
      </c>
      <c r="H113" s="108">
        <v>15200</v>
      </c>
      <c r="I113" s="33">
        <v>0</v>
      </c>
      <c r="J113" s="171">
        <f>K113-G113</f>
        <v>0</v>
      </c>
      <c r="K113" s="349">
        <f>L113+M113</f>
        <v>15200</v>
      </c>
      <c r="L113" s="108">
        <v>15200</v>
      </c>
      <c r="M113" s="94">
        <v>0</v>
      </c>
      <c r="N113" s="315"/>
    </row>
    <row r="114" spans="1:14" s="295" customFormat="1" ht="12" thickBot="1">
      <c r="A114" s="297">
        <v>69</v>
      </c>
      <c r="B114" s="298"/>
      <c r="C114" s="299" t="s">
        <v>150</v>
      </c>
      <c r="D114" s="299"/>
      <c r="E114" s="300"/>
      <c r="F114" s="301"/>
      <c r="G114" s="302">
        <f>H114+I114</f>
        <v>29000</v>
      </c>
      <c r="H114" s="302">
        <v>29000</v>
      </c>
      <c r="I114" s="302">
        <v>0</v>
      </c>
      <c r="J114" s="303">
        <f>K114-G114</f>
        <v>0</v>
      </c>
      <c r="K114" s="358">
        <f>L114+M114</f>
        <v>29000</v>
      </c>
      <c r="L114" s="304">
        <v>29000</v>
      </c>
      <c r="M114" s="305">
        <v>0</v>
      </c>
      <c r="N114" s="296"/>
    </row>
    <row r="115" spans="1:14" s="47" customFormat="1" ht="29.25" customHeight="1" thickBot="1">
      <c r="A115" s="416" t="s">
        <v>69</v>
      </c>
      <c r="B115" s="417"/>
      <c r="C115" s="418"/>
      <c r="D115" s="141"/>
      <c r="E115" s="142">
        <f aca="true" t="shared" si="47" ref="E115:N115">SUBTOTAL(9,E118:E121)</f>
        <v>1680000</v>
      </c>
      <c r="F115" s="142">
        <f t="shared" si="47"/>
        <v>630000</v>
      </c>
      <c r="G115" s="142">
        <f t="shared" si="47"/>
        <v>1210000</v>
      </c>
      <c r="H115" s="142">
        <f t="shared" si="47"/>
        <v>1210000</v>
      </c>
      <c r="I115" s="142">
        <f t="shared" si="47"/>
        <v>0</v>
      </c>
      <c r="J115" s="142">
        <f t="shared" si="47"/>
        <v>0</v>
      </c>
      <c r="K115" s="342">
        <f t="shared" si="47"/>
        <v>1210000</v>
      </c>
      <c r="L115" s="142">
        <f t="shared" si="47"/>
        <v>1210000</v>
      </c>
      <c r="M115" s="180">
        <f t="shared" si="47"/>
        <v>0</v>
      </c>
      <c r="N115" s="202">
        <f t="shared" si="47"/>
        <v>-160000</v>
      </c>
    </row>
    <row r="116" spans="1:14" s="66" customFormat="1" ht="27.75" customHeight="1" thickBot="1">
      <c r="A116" s="91"/>
      <c r="B116" s="57" t="s">
        <v>1</v>
      </c>
      <c r="C116" s="58" t="s">
        <v>19</v>
      </c>
      <c r="D116" s="59"/>
      <c r="E116" s="96">
        <f aca="true" t="shared" si="48" ref="E116:N116">SUBTOTAL(9,E118)</f>
        <v>1100000</v>
      </c>
      <c r="F116" s="96">
        <f t="shared" si="48"/>
        <v>600000</v>
      </c>
      <c r="G116" s="96">
        <f t="shared" si="48"/>
        <v>660000</v>
      </c>
      <c r="H116" s="96">
        <f t="shared" si="48"/>
        <v>660000</v>
      </c>
      <c r="I116" s="96">
        <f t="shared" si="48"/>
        <v>0</v>
      </c>
      <c r="J116" s="96">
        <f t="shared" si="48"/>
        <v>0</v>
      </c>
      <c r="K116" s="339">
        <f t="shared" si="48"/>
        <v>660000</v>
      </c>
      <c r="L116" s="96">
        <f t="shared" si="48"/>
        <v>660000</v>
      </c>
      <c r="M116" s="102">
        <f t="shared" si="48"/>
        <v>0</v>
      </c>
      <c r="N116" s="311">
        <f t="shared" si="48"/>
        <v>-160000</v>
      </c>
    </row>
    <row r="117" spans="1:14" s="47" customFormat="1" ht="55.5" customHeight="1">
      <c r="A117" s="92"/>
      <c r="B117" s="67" t="s">
        <v>5</v>
      </c>
      <c r="C117" s="48" t="s">
        <v>61</v>
      </c>
      <c r="D117" s="49"/>
      <c r="E117" s="127">
        <f aca="true" t="shared" si="49" ref="E117:N117">SUBTOTAL(9,E118)</f>
        <v>1100000</v>
      </c>
      <c r="F117" s="127">
        <f t="shared" si="49"/>
        <v>600000</v>
      </c>
      <c r="G117" s="127">
        <f t="shared" si="49"/>
        <v>660000</v>
      </c>
      <c r="H117" s="127">
        <f t="shared" si="49"/>
        <v>660000</v>
      </c>
      <c r="I117" s="127">
        <f t="shared" si="49"/>
        <v>0</v>
      </c>
      <c r="J117" s="127">
        <f t="shared" si="49"/>
        <v>0</v>
      </c>
      <c r="K117" s="357">
        <f t="shared" si="49"/>
        <v>660000</v>
      </c>
      <c r="L117" s="127">
        <f t="shared" si="49"/>
        <v>660000</v>
      </c>
      <c r="M117" s="129">
        <f t="shared" si="49"/>
        <v>0</v>
      </c>
      <c r="N117" s="253">
        <f t="shared" si="49"/>
        <v>-160000</v>
      </c>
    </row>
    <row r="118" spans="1:14" s="8" customFormat="1" ht="23.25" thickBot="1">
      <c r="A118" s="183">
        <v>70</v>
      </c>
      <c r="B118" s="26"/>
      <c r="C118" s="30" t="s">
        <v>62</v>
      </c>
      <c r="D118" s="31" t="s">
        <v>44</v>
      </c>
      <c r="E118" s="106">
        <v>1100000</v>
      </c>
      <c r="F118" s="137">
        <v>600000</v>
      </c>
      <c r="G118" s="108">
        <f>H118+I118</f>
        <v>660000</v>
      </c>
      <c r="H118" s="108">
        <v>660000</v>
      </c>
      <c r="I118" s="32">
        <v>0</v>
      </c>
      <c r="J118" s="32">
        <f>K118-G118</f>
        <v>0</v>
      </c>
      <c r="K118" s="349">
        <f>L118+M118</f>
        <v>660000</v>
      </c>
      <c r="L118" s="108">
        <v>660000</v>
      </c>
      <c r="M118" s="214">
        <v>0</v>
      </c>
      <c r="N118" s="213">
        <f>E118-F118-K118</f>
        <v>-160000</v>
      </c>
    </row>
    <row r="119" spans="1:14" s="60" customFormat="1" ht="29.25" customHeight="1" thickBot="1">
      <c r="A119" s="86"/>
      <c r="B119" s="68" t="s">
        <v>65</v>
      </c>
      <c r="C119" s="58" t="s">
        <v>2</v>
      </c>
      <c r="D119" s="59"/>
      <c r="E119" s="96">
        <f aca="true" t="shared" si="50" ref="E119:N119">SUBTOTAL(9,E121)</f>
        <v>580000</v>
      </c>
      <c r="F119" s="96">
        <f t="shared" si="50"/>
        <v>30000</v>
      </c>
      <c r="G119" s="96">
        <f t="shared" si="50"/>
        <v>550000</v>
      </c>
      <c r="H119" s="96">
        <f t="shared" si="50"/>
        <v>550000</v>
      </c>
      <c r="I119" s="96">
        <f t="shared" si="50"/>
        <v>0</v>
      </c>
      <c r="J119" s="96">
        <f t="shared" si="50"/>
        <v>0</v>
      </c>
      <c r="K119" s="339">
        <f t="shared" si="50"/>
        <v>550000</v>
      </c>
      <c r="L119" s="96">
        <f t="shared" si="50"/>
        <v>550000</v>
      </c>
      <c r="M119" s="102">
        <f t="shared" si="50"/>
        <v>0</v>
      </c>
      <c r="N119" s="311">
        <f t="shared" si="50"/>
        <v>0</v>
      </c>
    </row>
    <row r="120" spans="1:14" s="47" customFormat="1" ht="29.25" customHeight="1">
      <c r="A120" s="87"/>
      <c r="B120" s="44" t="s">
        <v>22</v>
      </c>
      <c r="C120" s="45" t="s">
        <v>23</v>
      </c>
      <c r="D120" s="46"/>
      <c r="E120" s="103">
        <f aca="true" t="shared" si="51" ref="E120:N120">SUBTOTAL(9,E121)</f>
        <v>580000</v>
      </c>
      <c r="F120" s="103">
        <f t="shared" si="51"/>
        <v>30000</v>
      </c>
      <c r="G120" s="103">
        <f t="shared" si="51"/>
        <v>550000</v>
      </c>
      <c r="H120" s="103">
        <f t="shared" si="51"/>
        <v>550000</v>
      </c>
      <c r="I120" s="103">
        <f t="shared" si="51"/>
        <v>0</v>
      </c>
      <c r="J120" s="103">
        <f t="shared" si="51"/>
        <v>0</v>
      </c>
      <c r="K120" s="348">
        <f t="shared" si="51"/>
        <v>550000</v>
      </c>
      <c r="L120" s="103">
        <f t="shared" si="51"/>
        <v>550000</v>
      </c>
      <c r="M120" s="105">
        <f t="shared" si="51"/>
        <v>0</v>
      </c>
      <c r="N120" s="318">
        <f t="shared" si="51"/>
        <v>0</v>
      </c>
    </row>
    <row r="121" spans="1:14" s="69" customFormat="1" ht="57" thickBot="1">
      <c r="A121" s="308">
        <v>71</v>
      </c>
      <c r="B121" s="335"/>
      <c r="C121" s="336" t="s">
        <v>63</v>
      </c>
      <c r="D121" s="226" t="s">
        <v>44</v>
      </c>
      <c r="E121" s="227">
        <v>580000</v>
      </c>
      <c r="F121" s="249">
        <v>30000</v>
      </c>
      <c r="G121" s="229">
        <f>H121+I121</f>
        <v>550000</v>
      </c>
      <c r="H121" s="229">
        <v>550000</v>
      </c>
      <c r="I121" s="50">
        <v>0</v>
      </c>
      <c r="J121" s="337">
        <f>K121-G121</f>
        <v>0</v>
      </c>
      <c r="K121" s="354">
        <f>L121+M121</f>
        <v>550000</v>
      </c>
      <c r="L121" s="229">
        <v>550000</v>
      </c>
      <c r="M121" s="214">
        <v>0</v>
      </c>
      <c r="N121" s="315">
        <f>E121-F121-K121</f>
        <v>0</v>
      </c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4:14" ht="12.75">
      <c r="D221" s="18"/>
      <c r="F221" s="19"/>
      <c r="J221" s="201"/>
      <c r="N221" s="51"/>
    </row>
    <row r="222" spans="4:14" ht="12.75">
      <c r="D222" s="18"/>
      <c r="F222" s="19"/>
      <c r="J222" s="201"/>
      <c r="N222" s="51"/>
    </row>
    <row r="223" spans="4:14" ht="12.75">
      <c r="D223" s="18"/>
      <c r="F223" s="19"/>
      <c r="J223" s="201"/>
      <c r="N223" s="51"/>
    </row>
    <row r="224" spans="4:14" ht="12.75">
      <c r="D224" s="18"/>
      <c r="F224" s="19"/>
      <c r="J224" s="201"/>
      <c r="N224" s="51"/>
    </row>
    <row r="225" spans="4:14" ht="12.75">
      <c r="D225" s="18"/>
      <c r="F225" s="19"/>
      <c r="J225" s="201"/>
      <c r="N225" s="51"/>
    </row>
    <row r="226" spans="4:14" ht="12.75">
      <c r="D226" s="18"/>
      <c r="F226" s="19"/>
      <c r="J226" s="201"/>
      <c r="N226" s="51"/>
    </row>
    <row r="227" spans="4:14" ht="12.75">
      <c r="D227" s="18"/>
      <c r="F227" s="19"/>
      <c r="J227" s="201"/>
      <c r="N227" s="51"/>
    </row>
    <row r="228" spans="4:14" ht="12.75">
      <c r="D228" s="18"/>
      <c r="F228" s="19"/>
      <c r="J228" s="201"/>
      <c r="N228" s="51"/>
    </row>
    <row r="229" spans="4:14" ht="12.75">
      <c r="D229" s="18"/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4" ht="12.75">
      <c r="F380" s="19"/>
      <c r="J380" s="201"/>
      <c r="N380" s="51"/>
    </row>
    <row r="381" spans="6:14" ht="12.75">
      <c r="F381" s="19"/>
      <c r="J381" s="201"/>
      <c r="N381" s="51"/>
    </row>
    <row r="382" spans="6:14" ht="12.75">
      <c r="F382" s="19"/>
      <c r="J382" s="201"/>
      <c r="N382" s="51"/>
    </row>
    <row r="383" spans="6:14" ht="12.75">
      <c r="F383" s="19"/>
      <c r="J383" s="201"/>
      <c r="N383" s="51"/>
    </row>
    <row r="384" spans="6:14" ht="12.75">
      <c r="F384" s="19"/>
      <c r="J384" s="201"/>
      <c r="N384" s="51"/>
    </row>
    <row r="385" spans="6:14" ht="12.75">
      <c r="F385" s="19"/>
      <c r="J385" s="201"/>
      <c r="N385" s="51"/>
    </row>
    <row r="386" spans="6:14" ht="12.75">
      <c r="F386" s="19"/>
      <c r="J386" s="201"/>
      <c r="N386" s="51"/>
    </row>
    <row r="387" spans="6:14" ht="12.75">
      <c r="F387" s="19"/>
      <c r="J387" s="201"/>
      <c r="N387" s="51"/>
    </row>
    <row r="388" spans="6:14" ht="12.75">
      <c r="F388" s="19"/>
      <c r="J388" s="201"/>
      <c r="N388" s="5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spans="6:10" ht="12.75">
      <c r="F397" s="19"/>
      <c r="J397" s="201"/>
    </row>
    <row r="398" spans="6:10" ht="12.75">
      <c r="F398" s="19"/>
      <c r="J398" s="201"/>
    </row>
    <row r="399" spans="6:10" ht="12.75">
      <c r="F399" s="19"/>
      <c r="J399" s="201"/>
    </row>
    <row r="400" spans="6:10" ht="12.75">
      <c r="F400" s="19"/>
      <c r="J400" s="201"/>
    </row>
    <row r="401" spans="6:10" ht="12.75">
      <c r="F401" s="19"/>
      <c r="J401" s="201"/>
    </row>
    <row r="402" spans="6:10" ht="12.75">
      <c r="F402" s="19"/>
      <c r="J402" s="201"/>
    </row>
    <row r="403" spans="6:10" ht="12.75">
      <c r="F403" s="19"/>
      <c r="J403" s="201"/>
    </row>
    <row r="404" spans="6:10" ht="12.75">
      <c r="F404" s="19"/>
      <c r="J404" s="201"/>
    </row>
    <row r="405" spans="6:10" ht="12.75">
      <c r="F405" s="19"/>
      <c r="J405" s="201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  <row r="893" ht="12.75">
      <c r="F893" s="19"/>
    </row>
    <row r="894" ht="12.75">
      <c r="F894" s="19"/>
    </row>
    <row r="895" ht="12.75">
      <c r="F895" s="19"/>
    </row>
    <row r="896" ht="12.75">
      <c r="F896" s="19"/>
    </row>
    <row r="897" ht="12.75">
      <c r="F897" s="19"/>
    </row>
    <row r="898" ht="12.75">
      <c r="F898" s="19"/>
    </row>
    <row r="899" ht="12.75">
      <c r="F899" s="19"/>
    </row>
    <row r="900" ht="12.75">
      <c r="F900" s="19"/>
    </row>
    <row r="901" ht="12.75">
      <c r="F901" s="19"/>
    </row>
  </sheetData>
  <mergeCells count="21">
    <mergeCell ref="A2:M2"/>
    <mergeCell ref="A11:C11"/>
    <mergeCell ref="A5:A7"/>
    <mergeCell ref="G5:I5"/>
    <mergeCell ref="H6:I6"/>
    <mergeCell ref="G6:G7"/>
    <mergeCell ref="J3:M3"/>
    <mergeCell ref="A88:C88"/>
    <mergeCell ref="A9:D9"/>
    <mergeCell ref="B5:B7"/>
    <mergeCell ref="E5:E7"/>
    <mergeCell ref="N5:N7"/>
    <mergeCell ref="F5:F7"/>
    <mergeCell ref="N3:AA3"/>
    <mergeCell ref="A115:C115"/>
    <mergeCell ref="K5:M5"/>
    <mergeCell ref="K6:K7"/>
    <mergeCell ref="L6:M6"/>
    <mergeCell ref="J5:J7"/>
    <mergeCell ref="C5:C7"/>
    <mergeCell ref="A10:C10"/>
  </mergeCells>
  <printOptions horizontalCentered="1"/>
  <pageMargins left="0.1968503937007874" right="0.1968503937007874" top="0.3937007874015748" bottom="0.5905511811023623" header="0.5118110236220472" footer="0.11811023622047245"/>
  <pageSetup fitToHeight="5" horizontalDpi="300" verticalDpi="300" orientation="landscape" paperSize="9" scale="62" r:id="rId1"/>
  <headerFooter alignWithMargins="0">
    <oddFooter>&amp;C
Strona &amp;P z &amp;N
</oddFooter>
  </headerFooter>
  <rowBreaks count="2" manualBreakCount="2">
    <brk id="29" max="13" man="1"/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Pieńkowska</dc:creator>
  <cp:keywords/>
  <dc:description/>
  <cp:lastModifiedBy>MM</cp:lastModifiedBy>
  <cp:lastPrinted>2006-12-27T09:40:07Z</cp:lastPrinted>
  <dcterms:created xsi:type="dcterms:W3CDTF">2004-07-21T06:36:29Z</dcterms:created>
  <dcterms:modified xsi:type="dcterms:W3CDTF">2006-12-27T09:40:10Z</dcterms:modified>
  <cp:category/>
  <cp:version/>
  <cp:contentType/>
  <cp:contentStatus/>
</cp:coreProperties>
</file>