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20" windowWidth="12120" windowHeight="9120" firstSheet="6" activeTab="6"/>
  </bookViews>
  <sheets>
    <sheet name="październik 2006 " sheetId="1" state="hidden" r:id="rId1"/>
    <sheet name="30 października 2006  (2)" sheetId="2" state="hidden" r:id="rId2"/>
    <sheet name="30 paźdz. korekta 2006  (3)" sheetId="3" state="hidden" r:id="rId3"/>
    <sheet name="29 listopada 2006  (4)" sheetId="4" state="hidden" r:id="rId4"/>
    <sheet name="21 grudnia 2006  (5)" sheetId="5" state="hidden" r:id="rId5"/>
    <sheet name="21 grudnia 2006  (6)" sheetId="6" state="hidden" r:id="rId6"/>
    <sheet name="Załącznik Nr 6" sheetId="7" r:id="rId7"/>
  </sheets>
  <definedNames>
    <definedName name="_xlnm.Print_Area" localSheetId="4">'21 grudnia 2006  (5)'!$C$1:$P$104</definedName>
    <definedName name="_xlnm.Print_Area" localSheetId="5">'21 grudnia 2006  (6)'!$C$1:$P$104</definedName>
    <definedName name="_xlnm.Print_Area" localSheetId="3">'29 listopada 2006  (4)'!$C$1:$P$76</definedName>
    <definedName name="_xlnm.Print_Area" localSheetId="2">'30 paźdz. korekta 2006  (3)'!$C$1:$P$76</definedName>
    <definedName name="_xlnm.Print_Area" localSheetId="1">'30 października 2006  (2)'!$C$1:$P$76</definedName>
    <definedName name="_xlnm.Print_Area" localSheetId="0">'październik 2006 '!$C$1:$P$64</definedName>
    <definedName name="_xlnm.Print_Area" localSheetId="6">'Załącznik Nr 6'!$C$1:$P$104</definedName>
    <definedName name="_xlnm.Print_Titles" localSheetId="4">'21 grudnia 2006  (5)'!$7:$9</definedName>
    <definedName name="_xlnm.Print_Titles" localSheetId="5">'21 grudnia 2006  (6)'!$7:$9</definedName>
    <definedName name="_xlnm.Print_Titles" localSheetId="3">'29 listopada 2006  (4)'!$7:$9</definedName>
    <definedName name="_xlnm.Print_Titles" localSheetId="2">'30 paźdz. korekta 2006  (3)'!$7:$9</definedName>
    <definedName name="_xlnm.Print_Titles" localSheetId="1">'30 października 2006  (2)'!$7:$9</definedName>
    <definedName name="_xlnm.Print_Titles" localSheetId="0">'październik 2006 '!$7:$9</definedName>
    <definedName name="_xlnm.Print_Titles" localSheetId="6">'Załącznik Nr 6'!$7:$9</definedName>
  </definedNames>
  <calcPr fullCalcOnLoad="1"/>
</workbook>
</file>

<file path=xl/comments1.xml><?xml version="1.0" encoding="utf-8"?>
<comments xmlns="http://schemas.openxmlformats.org/spreadsheetml/2006/main">
  <authors>
    <author>Marek Wloczewski</author>
  </authors>
  <commentList>
    <comment ref="D32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wchodzi nowe zadanie na lata 2007</t>
        </r>
      </text>
    </comment>
  </commentList>
</comments>
</file>

<file path=xl/comments2.xml><?xml version="1.0" encoding="utf-8"?>
<comments xmlns="http://schemas.openxmlformats.org/spreadsheetml/2006/main">
  <authors>
    <author>Marek Wloczewski</author>
  </authors>
  <commentList>
    <comment ref="D33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wchodzi nowe zadanie na lata 2007</t>
        </r>
      </text>
    </comment>
  </commentList>
</comments>
</file>

<file path=xl/comments3.xml><?xml version="1.0" encoding="utf-8"?>
<comments xmlns="http://schemas.openxmlformats.org/spreadsheetml/2006/main">
  <authors>
    <author>Marek Wloczewski</author>
  </authors>
  <commentList>
    <comment ref="D33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wchodzi nowe zadanie na lata 2007</t>
        </r>
      </text>
    </comment>
  </commentList>
</comments>
</file>

<file path=xl/comments4.xml><?xml version="1.0" encoding="utf-8"?>
<comments xmlns="http://schemas.openxmlformats.org/spreadsheetml/2006/main">
  <authors>
    <author>Marek Wloczewski</author>
  </authors>
  <commentList>
    <comment ref="D33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wchodzi nowe zadanie na lata 2007</t>
        </r>
      </text>
    </comment>
  </commentList>
</comments>
</file>

<file path=xl/sharedStrings.xml><?xml version="1.0" encoding="utf-8"?>
<sst xmlns="http://schemas.openxmlformats.org/spreadsheetml/2006/main" count="850" uniqueCount="57">
  <si>
    <t>Termin</t>
  </si>
  <si>
    <t>Rozpocz.</t>
  </si>
  <si>
    <t>Zakończ.</t>
  </si>
  <si>
    <t>SUMA</t>
  </si>
  <si>
    <t>Lp.</t>
  </si>
  <si>
    <t>Żródła finansowania</t>
  </si>
  <si>
    <t>NAZWA ZADANIA/PROGRAMU  INWESTYCYJNEGO</t>
  </si>
  <si>
    <t>Przewidywana całkowita wysokość wydatków na inwestycję</t>
  </si>
  <si>
    <t>kk</t>
  </si>
  <si>
    <t>inne</t>
  </si>
  <si>
    <t xml:space="preserve">w tys. zł </t>
  </si>
  <si>
    <t>WYSOKOŚĆ WYDATKÓW NA REALIZACJĘ ZADAŃ</t>
  </si>
  <si>
    <t>ogółem 
z tego:</t>
  </si>
  <si>
    <t>Budowa Automatycznej Stacji Uzdatniania Wody wraz z ujęciem wody</t>
  </si>
  <si>
    <t>Rozbudowa oczyszczalni ścieków wraz z budową sieci kanalizacyjnej w Gminie Stare Babice</t>
  </si>
  <si>
    <t>środki własne gminy</t>
  </si>
  <si>
    <t>w zł</t>
  </si>
  <si>
    <t>Rozbudowa i modernizacja budynku komunalnego w Starych Babicach (Ośrodek Zdrowia)</t>
  </si>
  <si>
    <t>Jednostką realizującą w/w programy inwestycyjne będzie Urząd Gminy Stare Babice</t>
  </si>
  <si>
    <t xml:space="preserve">środki z funduszy strukturalnych UE     </t>
  </si>
  <si>
    <t xml:space="preserve">Wieloletni Program Inwestycyjny na lata 2006 - 2008 
</t>
  </si>
  <si>
    <t>Zaangażowanie wydatków (wydatki do poniesienia po roku 2008)</t>
  </si>
  <si>
    <t>Projekt wodociągu w ul. Izabelińskiej do połączenia na skrzyżowaniu ul. Szymanowskiego i Krzyżanowskiego we wsi Klaudyn - projekt i wykonanie</t>
  </si>
  <si>
    <t>Budowa dróg gminnych w Starych Babicach  i Babicach Nowych - 
ul. Piłsudskiego  i Kresowa</t>
  </si>
  <si>
    <t>Łącznie wydatki  w latach
2006-2008</t>
  </si>
  <si>
    <t>Budowa Ośrodka Sportowo- Edukacyjnego w Zielonkach</t>
  </si>
  <si>
    <t>Załącznik Nr 6 a
do Uchwały Rady Gminy Stare Babice Nr     /06
z dnia          2006 r.</t>
  </si>
  <si>
    <t>Wykonanie  do 31.12. 2005 r.</t>
  </si>
  <si>
    <t>Budowa ogólnodostępnej strefy rekreacji dziecięcej-kompleksu boisk i obiektów sportowych wraz z wyposażeniem w Borzęcinie Dużym.
Zadanie planowane do współfinansowania ze środków Mechanizmu Finansowego EOG/Norweskiego Mechanizmu Finansowego w ramach projektu pn. "Promocja zdrowia w Gminie Stare Babice poprzez stworzenie strefy rekreacji dziecięcej" w latach 2005 i 2006 - prace przygotowawcze   1/</t>
  </si>
  <si>
    <t xml:space="preserve">środki z EOG/Norweskiego Mechanizmu Finansowego </t>
  </si>
  <si>
    <r>
      <t>1/ Zadanie będzie realizowane w założonym zakresie pod warunkiem uzyskania dofinansowania z Mechanizmu Finansowego EOG/Norweskiego Mechanizmu Finansowego.  W wierszu "</t>
    </r>
    <r>
      <rPr>
        <i/>
        <sz val="10"/>
        <rFont val="Arial CE"/>
        <family val="2"/>
      </rPr>
      <t>środki z EOG/Norweskiego Mechanizmu Finansowego"</t>
    </r>
    <r>
      <rPr>
        <sz val="10"/>
        <rFont val="Arial CE"/>
        <family val="2"/>
      </rPr>
      <t xml:space="preserve"> ujęte są środki, które stanowią refundację nakładów poniesionych przez gminę w latach 2006-2007 na realizację zadania inwestycyjnego. Łączna kwota refundacji wynosi 3.779.069,82 zł tj, 85 % wydatków kwalifikowanych, przy czym ze względów proceduralnych kwota w wysokości 3.314.080,63 będzie mogła być zrefundowana dopiero w roku 2008. </t>
    </r>
  </si>
  <si>
    <t>PROGRAM INWESTYCYJNY: UJĘCIA WODY, STACJE UZDATNIANIA WODY
 I SIEĆ WODOCIĄGOWA</t>
  </si>
  <si>
    <t>PROGRAM INWESTYCYJNY: KANALIZACJA SANITARNA I OCZYSZCZANIE ŚCIEKÓW</t>
  </si>
  <si>
    <t>PROGRAM INWESTYCYJNY: DROGI GMINNE, CHODNIKI I OŚWIETLENIE ULICZNE</t>
  </si>
  <si>
    <t>PROGRAM INWESTYCYJNY: MIESZKALNICTWO KOMUNALNE</t>
  </si>
  <si>
    <t>PROGRAM INWESTYCYJNY: OŚWIATA I WYCHOWANIE ORAZ SPORT SZKOLNY</t>
  </si>
  <si>
    <t>Budowa wodociągu łączacego gminę Stare Babice z wodociagiem  m.st. Warszawa ul. Arkuszowa</t>
  </si>
  <si>
    <t>PROGRAM INWESTYCYJNY: SPORT I REKREACJA ORAZ ŚCIEŻKI ROWEROWE</t>
  </si>
  <si>
    <t>Projekt i budowa przedłużenia przewodu tłocznego z przepompownią ścieków Sikorskiego 1  do studni rozprężnej  w ul. Rynek</t>
  </si>
  <si>
    <t>Odwodnienia ul. Graniczna - ul. Łaszczyńskiego w Bliznem Łaszczynskiego</t>
  </si>
  <si>
    <t>Modernizacja oświetlenia na osiedlu wojskowym Kwirynów III - projekt i wykonawstwo</t>
  </si>
  <si>
    <t>Budowa ogólnodostępnej strefy rekreacji dziecięcej-kompleksu boisk i obiektów sportowych wraz z wyposażeniem w Borzęcinie Dużym.
Zadanie planowane do współfinansowania ze środków Mechanizmu Finansowego EOG/Norweskiego Mechanizmu Finansowego w ramach proje</t>
  </si>
  <si>
    <r>
      <t>1/ Zadanie będzie realizowane w założonym zakresie pod warunkiem uzyskania dofinansowania z Mechanizmu Finansowego EOG/Norweskiego Mechanizmu Finansowego.  W wierszu "</t>
    </r>
    <r>
      <rPr>
        <i/>
        <sz val="10"/>
        <rFont val="Arial CE"/>
        <family val="2"/>
      </rPr>
      <t>środki z EOG/Norweskiego Mechanizmu Finansowego"</t>
    </r>
    <r>
      <rPr>
        <sz val="10"/>
        <rFont val="Arial CE"/>
        <family val="2"/>
      </rPr>
      <t xml:space="preserve"> ujęte są środki, które stanowią refunda</t>
    </r>
  </si>
  <si>
    <t>Wykonanie ociepłenia budynku Szkoły Podstawowej w Borzęcinie Dużym</t>
  </si>
  <si>
    <t>Modernizacja i przebudowa dachu w Szkole podstawowej w Starych Babicach</t>
  </si>
  <si>
    <t>Aktualizacja projektu kanalizacji sanitarnej we wsi Klaudyn , Etap I i II</t>
  </si>
  <si>
    <t>Projekt budowy ul. Pohulanka w Starych Babicach wraz z opracowaniem dokumentacji i wniosku o dofinansowanie budowy ze środków UE</t>
  </si>
  <si>
    <t>Projekt budowy ul. Białej Góry w Zielonkach wraz z opracowaniem dokumentacji i wniosku o dofinansowanie budowy ze środków UE</t>
  </si>
  <si>
    <t>Projekt budowy ul. Kutrzeby w Starych Babicach wraz z opracowaniem dokumentacji i wniosku o dofinansowanie budowy ze środków UE</t>
  </si>
  <si>
    <t>Projekt budowy ul. Reymonta w Latchorzewie wraz z opracowaniem dokumentacji i wniosku o dofinansowanie budowy ze środków UE</t>
  </si>
  <si>
    <t>Projekt budowy ul. Szymanowskiego w Klaudynie</t>
  </si>
  <si>
    <t>Budowa kanalizacji w ul. Leśnej 
w Koczargach Starych</t>
  </si>
  <si>
    <t>Budowa kanalizacji w ul. Reymonta
 w Latchorzewie</t>
  </si>
  <si>
    <t>Rozbudowa oczyszczalni ścieków wraz z budową sieci kanalizacyjnej 
w Gminie Stare Babice</t>
  </si>
  <si>
    <t>Aktualizacja projektu budowy wodociągu łączacego gminę Stare Babice z wodociagiem  m.st. Warszawa ul. Arkuszowa</t>
  </si>
  <si>
    <t>Projekt budowy spinki wodociagowej pomiędzy ulicami Sikorskiego i Hubala Dobrzańskiego</t>
  </si>
  <si>
    <t>Załącznik Nr 6 
do Uchwały Nr III/14/06 Rady Gminy Stare Babice 
z dnia 21 grudnia 2006r.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</si>
</sst>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\ _z_ł"/>
    <numFmt numFmtId="166" formatCode="#,##0_ ;\-#,##0\ "/>
    <numFmt numFmtId="167" formatCode="#,##0.0"/>
    <numFmt numFmtId="168" formatCode="0.0%"/>
  </numFmts>
  <fonts count="12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i/>
      <sz val="10"/>
      <color indexed="12"/>
      <name val="Arial CE"/>
      <family val="2"/>
    </font>
    <font>
      <i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Arial CE"/>
      <family val="2"/>
    </font>
    <font>
      <i/>
      <sz val="10"/>
      <name val="Arial CE"/>
      <family val="2"/>
    </font>
    <font>
      <sz val="8"/>
      <name val="Tahoma"/>
      <family val="0"/>
    </font>
    <font>
      <b/>
      <sz val="8"/>
      <name val="Tahoma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Fill="1" applyBorder="1" applyAlignment="1">
      <alignment vertical="center" wrapText="1"/>
    </xf>
    <xf numFmtId="41" fontId="2" fillId="0" borderId="1" xfId="0" applyNumberFormat="1" applyFont="1" applyBorder="1" applyAlignment="1" applyProtection="1">
      <alignment vertical="center" wrapText="1"/>
      <protection hidden="1"/>
    </xf>
    <xf numFmtId="0" fontId="1" fillId="2" borderId="1" xfId="0" applyFont="1" applyFill="1" applyBorder="1" applyAlignment="1" applyProtection="1">
      <alignment horizontal="center" vertical="center" textRotation="90"/>
      <protection hidden="1"/>
    </xf>
    <xf numFmtId="0" fontId="0" fillId="0" borderId="0" xfId="0" applyFont="1" applyAlignment="1">
      <alignment/>
    </xf>
    <xf numFmtId="0" fontId="5" fillId="2" borderId="0" xfId="0" applyFont="1" applyFill="1" applyBorder="1" applyAlignment="1" applyProtection="1">
      <alignment horizontal="center" vertical="top"/>
      <protection hidden="1"/>
    </xf>
    <xf numFmtId="41" fontId="8" fillId="0" borderId="1" xfId="0" applyNumberFormat="1" applyFont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0" fillId="3" borderId="0" xfId="0" applyFont="1" applyFill="1" applyAlignment="1">
      <alignment/>
    </xf>
    <xf numFmtId="0" fontId="8" fillId="0" borderId="2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41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3" xfId="0" applyFont="1" applyFill="1" applyBorder="1" applyAlignment="1">
      <alignment/>
    </xf>
    <xf numFmtId="0" fontId="0" fillId="0" borderId="0" xfId="0" applyFont="1" applyFill="1" applyAlignment="1">
      <alignment/>
    </xf>
    <xf numFmtId="166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41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41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1" fontId="8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NumberFormat="1" applyFont="1" applyFill="1" applyBorder="1" applyAlignment="1" applyProtection="1">
      <alignment vertical="top" wrapText="1"/>
      <protection locked="0"/>
    </xf>
    <xf numFmtId="0" fontId="0" fillId="3" borderId="0" xfId="0" applyFont="1" applyFill="1" applyBorder="1" applyAlignment="1">
      <alignment/>
    </xf>
    <xf numFmtId="0" fontId="8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left" vertical="top" wrapText="1"/>
      <protection locked="0"/>
    </xf>
    <xf numFmtId="0" fontId="8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 wrapText="1"/>
      <protection hidden="1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top"/>
      <protection hidden="1"/>
    </xf>
    <xf numFmtId="0" fontId="8" fillId="0" borderId="6" xfId="0" applyNumberFormat="1" applyFont="1" applyFill="1" applyBorder="1" applyAlignment="1" applyProtection="1">
      <alignment horizontal="center" vertical="top" wrapText="1"/>
      <protection locked="0"/>
    </xf>
    <xf numFmtId="0" fontId="2" fillId="0" borderId="6" xfId="0" applyNumberFormat="1" applyFont="1" applyFill="1" applyBorder="1" applyAlignment="1" applyProtection="1">
      <alignment horizontal="left" vertical="top" wrapText="1"/>
      <protection locked="0"/>
    </xf>
    <xf numFmtId="0" fontId="2" fillId="0" borderId="7" xfId="0" applyNumberFormat="1" applyFont="1" applyFill="1" applyBorder="1" applyAlignment="1" applyProtection="1">
      <alignment horizontal="center" vertical="top" wrapText="1"/>
      <protection locked="0"/>
    </xf>
    <xf numFmtId="3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3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" xfId="0" applyNumberFormat="1" applyFont="1" applyFill="1" applyBorder="1" applyAlignment="1" applyProtection="1">
      <alignment horizontal="right" vertical="center" wrapText="1"/>
      <protection hidden="1"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2" fillId="4" borderId="1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8" xfId="0" applyFont="1" applyFill="1" applyBorder="1" applyAlignment="1">
      <alignment vertical="center" wrapText="1"/>
    </xf>
    <xf numFmtId="4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0" fontId="2" fillId="0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NumberFormat="1" applyFont="1" applyFill="1" applyBorder="1" applyAlignment="1" applyProtection="1">
      <alignment horizontal="left" vertical="top" wrapText="1"/>
      <protection locked="0"/>
    </xf>
    <xf numFmtId="0" fontId="8" fillId="0" borderId="9" xfId="0" applyNumberFormat="1" applyFont="1" applyFill="1" applyBorder="1" applyAlignment="1" applyProtection="1">
      <alignment horizontal="center" vertical="top" wrapText="1"/>
      <protection locked="0"/>
    </xf>
    <xf numFmtId="0" fontId="3" fillId="0" borderId="9" xfId="0" applyFont="1" applyFill="1" applyBorder="1" applyAlignment="1">
      <alignment vertical="center" wrapText="1"/>
    </xf>
    <xf numFmtId="41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41" fontId="2" fillId="0" borderId="9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2" xfId="0" applyFont="1" applyFill="1" applyBorder="1" applyAlignment="1" applyProtection="1">
      <alignment horizontal="left" vertical="center" wrapText="1"/>
      <protection hidden="1"/>
    </xf>
    <xf numFmtId="41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41" fontId="8" fillId="0" borderId="2" xfId="0" applyNumberFormat="1" applyFont="1" applyFill="1" applyBorder="1" applyAlignment="1" applyProtection="1">
      <alignment horizontal="right" vertical="center" wrapText="1"/>
      <protection hidden="1"/>
    </xf>
    <xf numFmtId="41" fontId="2" fillId="0" borderId="2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5" xfId="0" applyFont="1" applyFill="1" applyBorder="1" applyAlignment="1">
      <alignment vertical="center" wrapText="1"/>
    </xf>
    <xf numFmtId="0" fontId="0" fillId="5" borderId="0" xfId="0" applyFont="1" applyFill="1" applyAlignment="1">
      <alignment/>
    </xf>
    <xf numFmtId="0" fontId="2" fillId="5" borderId="10" xfId="0" applyNumberFormat="1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hidden="1"/>
    </xf>
    <xf numFmtId="166" fontId="2" fillId="5" borderId="1" xfId="0" applyNumberFormat="1" applyFont="1" applyFill="1" applyBorder="1" applyAlignment="1" applyProtection="1">
      <alignment horizontal="right" vertical="center" wrapText="1"/>
      <protection hidden="1"/>
    </xf>
    <xf numFmtId="41" fontId="2" fillId="5" borderId="1" xfId="0" applyNumberFormat="1" applyFont="1" applyFill="1" applyBorder="1" applyAlignment="1" applyProtection="1">
      <alignment horizontal="right" vertical="center" wrapText="1"/>
      <protection hidden="1"/>
    </xf>
    <xf numFmtId="4" fontId="0" fillId="5" borderId="0" xfId="0" applyNumberFormat="1" applyFont="1" applyFill="1" applyAlignment="1">
      <alignment/>
    </xf>
    <xf numFmtId="41" fontId="0" fillId="5" borderId="0" xfId="0" applyNumberFormat="1" applyFont="1" applyFill="1" applyAlignment="1">
      <alignment/>
    </xf>
    <xf numFmtId="0" fontId="2" fillId="5" borderId="6" xfId="0" applyNumberFormat="1" applyFont="1" applyFill="1" applyBorder="1" applyAlignment="1" applyProtection="1">
      <alignment horizontal="center" vertical="top" wrapText="1"/>
      <protection locked="0"/>
    </xf>
    <xf numFmtId="0" fontId="8" fillId="5" borderId="6" xfId="0" applyNumberFormat="1" applyFont="1" applyFill="1" applyBorder="1" applyAlignment="1" applyProtection="1">
      <alignment horizontal="center" vertical="top" wrapText="1"/>
      <protection locked="0"/>
    </xf>
    <xf numFmtId="41" fontId="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5" borderId="1" xfId="0" applyFont="1" applyFill="1" applyBorder="1" applyAlignment="1">
      <alignment vertical="center" wrapText="1"/>
    </xf>
    <xf numFmtId="41" fontId="2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5" borderId="2" xfId="0" applyNumberFormat="1" applyFont="1" applyFill="1" applyBorder="1" applyAlignment="1" applyProtection="1">
      <alignment horizontal="center" vertical="top" wrapText="1"/>
      <protection locked="0"/>
    </xf>
    <xf numFmtId="0" fontId="8" fillId="5" borderId="2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1" fontId="8" fillId="5" borderId="1" xfId="0" applyNumberFormat="1" applyFont="1" applyFill="1" applyBorder="1" applyAlignment="1" applyProtection="1">
      <alignment horizontal="right" vertical="center" wrapText="1"/>
      <protection hidden="1"/>
    </xf>
    <xf numFmtId="0" fontId="3" fillId="6" borderId="1" xfId="0" applyFont="1" applyFill="1" applyBorder="1" applyAlignment="1" applyProtection="1">
      <alignment horizontal="left" vertical="center" wrapText="1"/>
      <protection hidden="1"/>
    </xf>
    <xf numFmtId="41" fontId="2" fillId="6" borderId="1" xfId="0" applyNumberFormat="1" applyFont="1" applyFill="1" applyBorder="1" applyAlignment="1" applyProtection="1">
      <alignment vertical="center" wrapText="1"/>
      <protection hidden="1"/>
    </xf>
    <xf numFmtId="0" fontId="3" fillId="6" borderId="1" xfId="0" applyFont="1" applyFill="1" applyBorder="1" applyAlignment="1">
      <alignment vertical="center" wrapText="1"/>
    </xf>
    <xf numFmtId="41" fontId="8" fillId="6" borderId="1" xfId="0" applyNumberFormat="1" applyFont="1" applyFill="1" applyBorder="1" applyAlignment="1" applyProtection="1">
      <alignment vertical="center" wrapText="1"/>
      <protection locked="0"/>
    </xf>
    <xf numFmtId="0" fontId="8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6" xfId="0" applyNumberFormat="1" applyFont="1" applyFill="1" applyBorder="1" applyAlignment="1" applyProtection="1">
      <alignment horizontal="left" vertical="top" wrapText="1"/>
      <protection locked="0"/>
    </xf>
    <xf numFmtId="0" fontId="2" fillId="3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7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NumberFormat="1" applyFont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right"/>
      <protection hidden="1"/>
    </xf>
    <xf numFmtId="0" fontId="1" fillId="2" borderId="3" xfId="0" applyFont="1" applyFill="1" applyBorder="1" applyAlignment="1" applyProtection="1">
      <alignment horizontal="right"/>
      <protection hidden="1"/>
    </xf>
    <xf numFmtId="0" fontId="1" fillId="2" borderId="5" xfId="0" applyFont="1" applyFill="1" applyBorder="1" applyAlignment="1" applyProtection="1">
      <alignment horizontal="right"/>
      <protection hidden="1"/>
    </xf>
    <xf numFmtId="0" fontId="2" fillId="7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6" xfId="0" applyNumberFormat="1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Alignment="1">
      <alignment horizontal="left" vertical="center" wrapText="1"/>
    </xf>
    <xf numFmtId="0" fontId="0" fillId="4" borderId="13" xfId="0" applyFill="1" applyBorder="1" applyAlignment="1">
      <alignment/>
    </xf>
    <xf numFmtId="0" fontId="0" fillId="4" borderId="8" xfId="0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6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NumberFormat="1" applyFont="1" applyFill="1" applyBorder="1" applyAlignment="1" applyProtection="1">
      <alignment horizontal="center" vertical="top" wrapText="1"/>
      <protection locked="0"/>
    </xf>
    <xf numFmtId="0" fontId="8" fillId="0" borderId="6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0" fillId="0" borderId="6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8" fillId="0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 wrapText="1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NumberFormat="1" applyFont="1" applyFill="1" applyBorder="1" applyAlignment="1" applyProtection="1">
      <alignment horizontal="left" vertical="top" wrapText="1"/>
      <protection locked="0"/>
    </xf>
    <xf numFmtId="0" fontId="2" fillId="3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NumberFormat="1" applyFont="1" applyBorder="1" applyAlignment="1" applyProtection="1">
      <alignment horizontal="center" vertical="center" wrapText="1"/>
      <protection locked="0"/>
    </xf>
    <xf numFmtId="0" fontId="8" fillId="5" borderId="10" xfId="0" applyNumberFormat="1" applyFont="1" applyFill="1" applyBorder="1" applyAlignment="1" applyProtection="1">
      <alignment horizontal="center" vertical="top" wrapText="1"/>
      <protection locked="0"/>
    </xf>
    <xf numFmtId="0" fontId="8" fillId="5" borderId="6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8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0" xfId="0" applyNumberFormat="1" applyFont="1" applyFill="1" applyBorder="1" applyAlignment="1" applyProtection="1">
      <alignment horizontal="center" vertical="top" wrapText="1"/>
      <protection locked="0"/>
    </xf>
    <xf numFmtId="0" fontId="2" fillId="5" borderId="6" xfId="0" applyNumberFormat="1" applyFont="1" applyFill="1" applyBorder="1" applyAlignment="1" applyProtection="1">
      <alignment horizontal="center" vertical="top" wrapText="1"/>
      <protection locked="0"/>
    </xf>
    <xf numFmtId="0" fontId="2" fillId="5" borderId="2" xfId="0" applyNumberFormat="1" applyFont="1" applyFill="1" applyBorder="1" applyAlignment="1" applyProtection="1">
      <alignment horizontal="center" vertical="top" wrapText="1"/>
      <protection locked="0"/>
    </xf>
    <xf numFmtId="0" fontId="0" fillId="0" borderId="6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view="pageBreakPreview" zoomScaleSheetLayoutView="100" workbookViewId="0" topLeftCell="E4">
      <pane ySplit="5" topLeftCell="BM27" activePane="bottomLeft" state="frozen"/>
      <selection pane="topLeft" activeCell="D4" sqref="D4"/>
      <selection pane="bottomLeft" activeCell="K30" sqref="K30"/>
    </sheetView>
  </sheetViews>
  <sheetFormatPr defaultColWidth="9.00390625" defaultRowHeight="12.75"/>
  <cols>
    <col min="1" max="1" width="5.375" style="0" hidden="1" customWidth="1"/>
    <col min="2" max="2" width="4.25390625" style="0" hidden="1" customWidth="1"/>
    <col min="3" max="3" width="4.375" style="0" customWidth="1"/>
    <col min="4" max="4" width="30.75390625" style="0" customWidth="1"/>
    <col min="5" max="5" width="6.00390625" style="0" customWidth="1"/>
    <col min="6" max="6" width="5.625" style="0" customWidth="1"/>
    <col min="7" max="7" width="13.00390625" style="0" customWidth="1"/>
    <col min="8" max="8" width="12.875" style="0" customWidth="1"/>
    <col min="9" max="9" width="10.625" style="0" customWidth="1"/>
    <col min="10" max="10" width="13.625" style="0" customWidth="1"/>
    <col min="11" max="11" width="10.875" style="0" customWidth="1"/>
    <col min="12" max="12" width="11.375" style="0" customWidth="1"/>
    <col min="13" max="13" width="9.125" style="0" hidden="1" customWidth="1"/>
    <col min="14" max="14" width="0" style="0" hidden="1" customWidth="1"/>
    <col min="15" max="15" width="11.375" style="0" customWidth="1"/>
    <col min="16" max="16" width="12.25390625" style="0" customWidth="1"/>
  </cols>
  <sheetData>
    <row r="1" spans="3:16" ht="12.75" customHeight="1">
      <c r="C1" s="28"/>
      <c r="D1" s="28"/>
      <c r="E1" s="28"/>
      <c r="F1" s="28"/>
      <c r="G1" s="28"/>
      <c r="H1" s="28"/>
      <c r="I1" s="28"/>
      <c r="J1" s="30"/>
      <c r="K1" s="29"/>
      <c r="L1" s="119" t="s">
        <v>26</v>
      </c>
      <c r="M1" s="119"/>
      <c r="N1" s="119"/>
      <c r="O1" s="119"/>
      <c r="P1" s="119"/>
    </row>
    <row r="2" spans="3:16" ht="9.75" customHeight="1">
      <c r="C2" s="28"/>
      <c r="D2" s="28"/>
      <c r="E2" s="28"/>
      <c r="F2" s="28"/>
      <c r="G2" s="28"/>
      <c r="H2" s="28"/>
      <c r="I2" s="28"/>
      <c r="J2" s="29"/>
      <c r="K2" s="29"/>
      <c r="L2" s="119"/>
      <c r="M2" s="119"/>
      <c r="N2" s="119"/>
      <c r="O2" s="119"/>
      <c r="P2" s="119"/>
    </row>
    <row r="3" spans="3:16" ht="12.75" customHeight="1">
      <c r="C3" s="28"/>
      <c r="D3" s="28"/>
      <c r="E3" s="28"/>
      <c r="F3" s="28"/>
      <c r="G3" s="28"/>
      <c r="H3" s="28"/>
      <c r="I3" s="28"/>
      <c r="J3" s="29"/>
      <c r="K3" s="29"/>
      <c r="L3" s="119"/>
      <c r="M3" s="119"/>
      <c r="N3" s="119"/>
      <c r="O3" s="119"/>
      <c r="P3" s="119"/>
    </row>
    <row r="4" spans="3:16" ht="35.25" customHeight="1">
      <c r="C4" s="117" t="s">
        <v>20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3:16" ht="15.75" customHeight="1">
      <c r="C5" s="3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32" t="s">
        <v>16</v>
      </c>
    </row>
    <row r="6" spans="3:16" ht="24" customHeight="1" hidden="1">
      <c r="C6" s="98" t="s">
        <v>10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3:16" ht="20.25" customHeight="1">
      <c r="C7" s="92" t="s">
        <v>4</v>
      </c>
      <c r="D7" s="92" t="s">
        <v>6</v>
      </c>
      <c r="E7" s="95" t="s">
        <v>0</v>
      </c>
      <c r="F7" s="97"/>
      <c r="G7" s="92" t="s">
        <v>5</v>
      </c>
      <c r="H7" s="92" t="s">
        <v>7</v>
      </c>
      <c r="I7" s="92" t="s">
        <v>27</v>
      </c>
      <c r="J7" s="95" t="s">
        <v>11</v>
      </c>
      <c r="K7" s="96"/>
      <c r="L7" s="96"/>
      <c r="M7" s="96"/>
      <c r="N7" s="97"/>
      <c r="O7" s="92" t="s">
        <v>24</v>
      </c>
      <c r="P7" s="92" t="s">
        <v>21</v>
      </c>
    </row>
    <row r="8" spans="3:16" ht="70.5" customHeight="1">
      <c r="C8" s="94"/>
      <c r="D8" s="94"/>
      <c r="E8" s="5" t="s">
        <v>1</v>
      </c>
      <c r="F8" s="5" t="s">
        <v>2</v>
      </c>
      <c r="G8" s="93"/>
      <c r="H8" s="94"/>
      <c r="I8" s="94"/>
      <c r="J8" s="9">
        <v>2006</v>
      </c>
      <c r="K8" s="9">
        <v>2007</v>
      </c>
      <c r="L8" s="9">
        <v>2008</v>
      </c>
      <c r="M8" s="9">
        <v>2008</v>
      </c>
      <c r="N8" s="9">
        <v>2009</v>
      </c>
      <c r="O8" s="94"/>
      <c r="P8" s="94"/>
    </row>
    <row r="9" spans="3:16" ht="12.75">
      <c r="C9" s="1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1">
        <v>7</v>
      </c>
      <c r="J9" s="1">
        <v>8</v>
      </c>
      <c r="K9" s="1">
        <v>9</v>
      </c>
      <c r="L9" s="1">
        <v>10</v>
      </c>
      <c r="M9" s="1">
        <v>12</v>
      </c>
      <c r="N9" s="1"/>
      <c r="O9" s="1">
        <v>11</v>
      </c>
      <c r="P9" s="1">
        <v>12</v>
      </c>
    </row>
    <row r="10" spans="3:16" s="6" customFormat="1" ht="15.75" customHeight="1">
      <c r="C10" s="124" t="s">
        <v>3</v>
      </c>
      <c r="D10" s="125"/>
      <c r="E10" s="125"/>
      <c r="F10" s="126"/>
      <c r="G10" s="2" t="s">
        <v>12</v>
      </c>
      <c r="H10" s="4">
        <f aca="true" t="shared" si="0" ref="H10:M10">SUM(H11:H13)</f>
        <v>58708826.1</v>
      </c>
      <c r="I10" s="4">
        <f t="shared" si="0"/>
        <v>855619</v>
      </c>
      <c r="J10" s="4">
        <f t="shared" si="0"/>
        <v>28913463.03</v>
      </c>
      <c r="K10" s="4">
        <f t="shared" si="0"/>
        <v>18782480.990000002</v>
      </c>
      <c r="L10" s="4">
        <f t="shared" si="0"/>
        <v>685919.3700000001</v>
      </c>
      <c r="M10" s="4">
        <f t="shared" si="0"/>
        <v>0</v>
      </c>
      <c r="N10" s="4"/>
      <c r="O10" s="4">
        <f>SUM(O11:O13)</f>
        <v>48381863.39</v>
      </c>
      <c r="P10" s="4">
        <f>SUM(P11:P13)</f>
        <v>9471343.709999999</v>
      </c>
    </row>
    <row r="11" spans="3:16" s="6" customFormat="1" ht="15.75" customHeight="1">
      <c r="C11" s="89"/>
      <c r="D11" s="90"/>
      <c r="E11" s="90"/>
      <c r="F11" s="91"/>
      <c r="G11" s="2" t="s">
        <v>15</v>
      </c>
      <c r="H11" s="4">
        <f aca="true" t="shared" si="1" ref="H11:P11">SUMIF($G$15:$G$9501,$G$11,H15:H9501)</f>
        <v>40179139.1</v>
      </c>
      <c r="I11" s="4">
        <f t="shared" si="1"/>
        <v>518748</v>
      </c>
      <c r="J11" s="4">
        <f t="shared" si="1"/>
        <v>10903040.48</v>
      </c>
      <c r="K11" s="4">
        <f t="shared" si="1"/>
        <v>18567165.990000002</v>
      </c>
      <c r="L11" s="4">
        <f t="shared" si="1"/>
        <v>685919.3700000001</v>
      </c>
      <c r="M11" s="4">
        <f t="shared" si="1"/>
        <v>0</v>
      </c>
      <c r="N11" s="4">
        <f t="shared" si="1"/>
        <v>0</v>
      </c>
      <c r="O11" s="4">
        <f t="shared" si="1"/>
        <v>30156125.840000004</v>
      </c>
      <c r="P11" s="4">
        <f t="shared" si="1"/>
        <v>9504265.26</v>
      </c>
    </row>
    <row r="12" spans="3:16" s="6" customFormat="1" ht="16.5">
      <c r="C12" s="89"/>
      <c r="D12" s="90"/>
      <c r="E12" s="90"/>
      <c r="F12" s="91"/>
      <c r="G12" s="3" t="s">
        <v>19</v>
      </c>
      <c r="H12" s="8">
        <f aca="true" t="shared" si="2" ref="H12:P12">SUMIF($G$15:$G$9501,$G$12,H15:H9501)</f>
        <v>17529687</v>
      </c>
      <c r="I12" s="8">
        <f t="shared" si="2"/>
        <v>336871</v>
      </c>
      <c r="J12" s="8">
        <f t="shared" si="2"/>
        <v>17010422.55</v>
      </c>
      <c r="K12" s="8">
        <f t="shared" si="2"/>
        <v>215315</v>
      </c>
      <c r="L12" s="8">
        <f t="shared" si="2"/>
        <v>0</v>
      </c>
      <c r="M12" s="8">
        <f t="shared" si="2"/>
        <v>0</v>
      </c>
      <c r="N12" s="8">
        <f t="shared" si="2"/>
        <v>0</v>
      </c>
      <c r="O12" s="8">
        <f t="shared" si="2"/>
        <v>17225737.55</v>
      </c>
      <c r="P12" s="8">
        <f t="shared" si="2"/>
        <v>-32921.550000000745</v>
      </c>
    </row>
    <row r="13" spans="3:16" s="6" customFormat="1" ht="12.75">
      <c r="C13" s="23"/>
      <c r="D13" s="24"/>
      <c r="E13" s="24"/>
      <c r="F13" s="26"/>
      <c r="G13" s="2" t="s">
        <v>9</v>
      </c>
      <c r="H13" s="8">
        <f>SUMIF($G$15:$G$9501,$G$13,H15:H9501)</f>
        <v>1000000</v>
      </c>
      <c r="I13" s="8">
        <f>SUMIF($G$19:$G$9501,$G$13,I19:I9501)</f>
        <v>0</v>
      </c>
      <c r="J13" s="8">
        <f>SUMIF($G$19:$G$9501,$G$13,J19:J9501)</f>
        <v>1000000</v>
      </c>
      <c r="K13" s="8">
        <f>SUMIF($G$19:$G$9501,$G$13,K19:K9501)</f>
        <v>0</v>
      </c>
      <c r="L13" s="8"/>
      <c r="M13" s="8">
        <f>SUMIF($G$19:$G$9501,$G$13,M19:M9501)</f>
        <v>0</v>
      </c>
      <c r="N13" s="8"/>
      <c r="O13" s="8">
        <f>SUMIF($G$19:$G$9501,$G$13,O19:O9501)</f>
        <v>1000000</v>
      </c>
      <c r="P13" s="8">
        <f>SUMIF($G$19:$G$9501,$G$13,P19:P9501)</f>
        <v>0</v>
      </c>
    </row>
    <row r="14" spans="3:16" s="15" customFormat="1" ht="41.25" customHeight="1">
      <c r="C14" s="104" t="s">
        <v>31</v>
      </c>
      <c r="D14" s="105"/>
      <c r="E14" s="105"/>
      <c r="F14" s="105"/>
      <c r="G14" s="106"/>
      <c r="H14" s="40">
        <f>SUBTOTAL(9,H15:H26)</f>
        <v>12166190</v>
      </c>
      <c r="I14" s="40">
        <f aca="true" t="shared" si="3" ref="I14:P14">SUBTOTAL(9,I15:I26)</f>
        <v>141190</v>
      </c>
      <c r="J14" s="40">
        <f t="shared" si="3"/>
        <v>2895000</v>
      </c>
      <c r="K14" s="40">
        <f t="shared" si="3"/>
        <v>9130000</v>
      </c>
      <c r="L14" s="40">
        <f t="shared" si="3"/>
        <v>0</v>
      </c>
      <c r="M14" s="40">
        <f t="shared" si="3"/>
        <v>0</v>
      </c>
      <c r="N14" s="40">
        <f t="shared" si="3"/>
        <v>0</v>
      </c>
      <c r="O14" s="40">
        <f t="shared" si="3"/>
        <v>12025000</v>
      </c>
      <c r="P14" s="40">
        <f t="shared" si="3"/>
        <v>0</v>
      </c>
    </row>
    <row r="15" spans="1:16" s="15" customFormat="1" ht="16.5" customHeight="1">
      <c r="A15" s="15" t="s">
        <v>8</v>
      </c>
      <c r="B15" s="15">
        <v>600</v>
      </c>
      <c r="C15" s="111">
        <v>1</v>
      </c>
      <c r="D15" s="112" t="s">
        <v>13</v>
      </c>
      <c r="E15" s="109">
        <v>2005</v>
      </c>
      <c r="F15" s="116">
        <v>2007</v>
      </c>
      <c r="G15" s="2" t="s">
        <v>12</v>
      </c>
      <c r="H15" s="16">
        <f aca="true" t="shared" si="4" ref="H15:M15">SUBTOTAL(9,H16:H18)</f>
        <v>10700000</v>
      </c>
      <c r="I15" s="16">
        <f t="shared" si="4"/>
        <v>70000</v>
      </c>
      <c r="J15" s="16">
        <f t="shared" si="4"/>
        <v>2500000</v>
      </c>
      <c r="K15" s="16">
        <f t="shared" si="4"/>
        <v>8130000</v>
      </c>
      <c r="L15" s="16">
        <f t="shared" si="4"/>
        <v>0</v>
      </c>
      <c r="M15" s="16">
        <f t="shared" si="4"/>
        <v>0</v>
      </c>
      <c r="N15" s="16"/>
      <c r="O15" s="16">
        <f>SUBTOTAL(9,O16:O18)</f>
        <v>10630000</v>
      </c>
      <c r="P15" s="17">
        <f aca="true" t="shared" si="5" ref="P15:P22">H15-I15-O15</f>
        <v>0</v>
      </c>
    </row>
    <row r="16" spans="1:16" s="15" customFormat="1" ht="12.75">
      <c r="A16" s="15" t="s">
        <v>8</v>
      </c>
      <c r="B16" s="15">
        <v>600</v>
      </c>
      <c r="C16" s="111"/>
      <c r="D16" s="113"/>
      <c r="E16" s="110"/>
      <c r="F16" s="116"/>
      <c r="G16" s="2" t="s">
        <v>15</v>
      </c>
      <c r="H16" s="18">
        <v>10700000</v>
      </c>
      <c r="I16" s="18">
        <v>70000</v>
      </c>
      <c r="J16" s="18">
        <v>2500000</v>
      </c>
      <c r="K16" s="18">
        <v>8130000</v>
      </c>
      <c r="L16" s="18">
        <v>0</v>
      </c>
      <c r="M16" s="18"/>
      <c r="N16" s="18"/>
      <c r="O16" s="19">
        <f>SUM(J16:L16)</f>
        <v>10630000</v>
      </c>
      <c r="P16" s="19">
        <f t="shared" si="5"/>
        <v>0</v>
      </c>
    </row>
    <row r="17" spans="3:16" s="15" customFormat="1" ht="16.5">
      <c r="C17" s="111"/>
      <c r="D17" s="113"/>
      <c r="E17" s="110"/>
      <c r="F17" s="116"/>
      <c r="G17" s="3" t="s">
        <v>19</v>
      </c>
      <c r="H17" s="13">
        <v>0</v>
      </c>
      <c r="I17" s="13">
        <v>0</v>
      </c>
      <c r="J17" s="13">
        <v>0</v>
      </c>
      <c r="K17" s="13">
        <v>0</v>
      </c>
      <c r="L17" s="13"/>
      <c r="M17" s="13"/>
      <c r="N17" s="13"/>
      <c r="O17" s="17">
        <f>SUM(J17:L17)</f>
        <v>0</v>
      </c>
      <c r="P17" s="17">
        <f t="shared" si="5"/>
        <v>0</v>
      </c>
    </row>
    <row r="18" spans="1:16" s="15" customFormat="1" ht="12.75" hidden="1">
      <c r="A18" s="15" t="s">
        <v>8</v>
      </c>
      <c r="B18" s="15">
        <v>600</v>
      </c>
      <c r="C18" s="111"/>
      <c r="D18" s="114"/>
      <c r="E18" s="115"/>
      <c r="F18" s="116"/>
      <c r="G18" s="12" t="s">
        <v>9</v>
      </c>
      <c r="H18" s="13"/>
      <c r="I18" s="13"/>
      <c r="J18" s="13"/>
      <c r="K18" s="13"/>
      <c r="L18" s="13"/>
      <c r="M18" s="13"/>
      <c r="N18" s="13"/>
      <c r="O18" s="17">
        <f>SUM(J18:L18)</f>
        <v>0</v>
      </c>
      <c r="P18" s="17">
        <f t="shared" si="5"/>
        <v>0</v>
      </c>
    </row>
    <row r="19" spans="1:16" s="15" customFormat="1" ht="16.5" customHeight="1">
      <c r="A19" s="15" t="s">
        <v>8</v>
      </c>
      <c r="B19" s="15">
        <v>600</v>
      </c>
      <c r="C19" s="102">
        <v>2</v>
      </c>
      <c r="D19" s="107" t="s">
        <v>22</v>
      </c>
      <c r="E19" s="109">
        <v>2006</v>
      </c>
      <c r="F19" s="109">
        <v>2007</v>
      </c>
      <c r="G19" s="2" t="s">
        <v>12</v>
      </c>
      <c r="H19" s="16">
        <f>SUBTOTAL(9,H20:H22)</f>
        <v>545000</v>
      </c>
      <c r="I19" s="16">
        <f>SUBTOTAL(9,I20:I22)</f>
        <v>0</v>
      </c>
      <c r="J19" s="16">
        <f>SUBTOTAL(9,J20:J22)</f>
        <v>245000</v>
      </c>
      <c r="K19" s="16">
        <f>SUBTOTAL(9,K20:K22)</f>
        <v>300000</v>
      </c>
      <c r="L19" s="16"/>
      <c r="M19" s="16">
        <f>SUBTOTAL(9,M20:M22)</f>
        <v>0</v>
      </c>
      <c r="N19" s="16"/>
      <c r="O19" s="16">
        <f>SUBTOTAL(9,O20:O22)</f>
        <v>545000</v>
      </c>
      <c r="P19" s="17">
        <f t="shared" si="5"/>
        <v>0</v>
      </c>
    </row>
    <row r="20" spans="1:16" s="15" customFormat="1" ht="12.75">
      <c r="A20" s="15" t="s">
        <v>8</v>
      </c>
      <c r="B20" s="15">
        <v>600</v>
      </c>
      <c r="C20" s="103"/>
      <c r="D20" s="108"/>
      <c r="E20" s="110"/>
      <c r="F20" s="110"/>
      <c r="G20" s="2" t="s">
        <v>15</v>
      </c>
      <c r="H20" s="18">
        <v>545000</v>
      </c>
      <c r="I20" s="18">
        <v>0</v>
      </c>
      <c r="J20" s="18">
        <v>245000</v>
      </c>
      <c r="K20" s="18">
        <v>300000</v>
      </c>
      <c r="L20" s="18">
        <v>0</v>
      </c>
      <c r="M20" s="18"/>
      <c r="N20" s="18"/>
      <c r="O20" s="19">
        <f>SUM(J20:L20)</f>
        <v>545000</v>
      </c>
      <c r="P20" s="19">
        <f t="shared" si="5"/>
        <v>0</v>
      </c>
    </row>
    <row r="21" spans="3:16" s="15" customFormat="1" ht="16.5">
      <c r="C21" s="103"/>
      <c r="D21" s="108"/>
      <c r="E21" s="110"/>
      <c r="F21" s="110"/>
      <c r="G21" s="3" t="s">
        <v>19</v>
      </c>
      <c r="H21" s="13">
        <v>0</v>
      </c>
      <c r="I21" s="13">
        <v>0</v>
      </c>
      <c r="J21" s="13">
        <v>0</v>
      </c>
      <c r="K21" s="13">
        <v>0</v>
      </c>
      <c r="L21" s="13"/>
      <c r="M21" s="13"/>
      <c r="N21" s="13"/>
      <c r="O21" s="17">
        <f>SUM(J21:L21)</f>
        <v>0</v>
      </c>
      <c r="P21" s="17">
        <f t="shared" si="5"/>
        <v>0</v>
      </c>
    </row>
    <row r="22" spans="1:16" s="15" customFormat="1" ht="12.75" hidden="1">
      <c r="A22" s="15" t="s">
        <v>8</v>
      </c>
      <c r="B22" s="15">
        <v>600</v>
      </c>
      <c r="C22" s="20"/>
      <c r="D22" s="21"/>
      <c r="E22" s="11"/>
      <c r="F22" s="11"/>
      <c r="G22" s="12" t="s">
        <v>9</v>
      </c>
      <c r="H22" s="13"/>
      <c r="I22" s="13"/>
      <c r="J22" s="13"/>
      <c r="K22" s="13"/>
      <c r="L22" s="13"/>
      <c r="M22" s="13"/>
      <c r="N22" s="13"/>
      <c r="O22" s="17">
        <f>SUM(J22:L22)</f>
        <v>0</v>
      </c>
      <c r="P22" s="17">
        <f t="shared" si="5"/>
        <v>0</v>
      </c>
    </row>
    <row r="23" spans="1:16" s="15" customFormat="1" ht="16.5" customHeight="1">
      <c r="A23" s="15" t="s">
        <v>8</v>
      </c>
      <c r="B23" s="15">
        <v>600</v>
      </c>
      <c r="C23" s="102">
        <v>3</v>
      </c>
      <c r="D23" s="107" t="s">
        <v>36</v>
      </c>
      <c r="E23" s="109">
        <v>2004</v>
      </c>
      <c r="F23" s="109">
        <v>2007</v>
      </c>
      <c r="G23" s="2" t="s">
        <v>12</v>
      </c>
      <c r="H23" s="16">
        <f aca="true" t="shared" si="6" ref="H23:P23">SUBTOTAL(9,H24:H26)</f>
        <v>921190</v>
      </c>
      <c r="I23" s="16">
        <f t="shared" si="6"/>
        <v>71190</v>
      </c>
      <c r="J23" s="16">
        <f t="shared" si="6"/>
        <v>150000</v>
      </c>
      <c r="K23" s="16">
        <f t="shared" si="6"/>
        <v>700000</v>
      </c>
      <c r="L23" s="16">
        <f t="shared" si="6"/>
        <v>0</v>
      </c>
      <c r="M23" s="16">
        <f t="shared" si="6"/>
        <v>0</v>
      </c>
      <c r="N23" s="16">
        <f t="shared" si="6"/>
        <v>0</v>
      </c>
      <c r="O23" s="16">
        <f t="shared" si="6"/>
        <v>850000</v>
      </c>
      <c r="P23" s="16">
        <f t="shared" si="6"/>
        <v>0</v>
      </c>
    </row>
    <row r="24" spans="1:16" s="15" customFormat="1" ht="12.75">
      <c r="A24" s="15" t="s">
        <v>8</v>
      </c>
      <c r="B24" s="15">
        <v>600</v>
      </c>
      <c r="C24" s="103"/>
      <c r="D24" s="108"/>
      <c r="E24" s="110"/>
      <c r="F24" s="110"/>
      <c r="G24" s="2" t="s">
        <v>15</v>
      </c>
      <c r="H24" s="18">
        <v>921190</v>
      </c>
      <c r="I24" s="18">
        <v>71190</v>
      </c>
      <c r="J24" s="18">
        <v>150000</v>
      </c>
      <c r="K24" s="18">
        <v>700000</v>
      </c>
      <c r="L24" s="18">
        <v>0</v>
      </c>
      <c r="M24" s="18"/>
      <c r="N24" s="18"/>
      <c r="O24" s="19">
        <f>J24+K24+L24</f>
        <v>850000</v>
      </c>
      <c r="P24" s="19">
        <f>H24-I24-O24</f>
        <v>0</v>
      </c>
    </row>
    <row r="25" spans="3:16" s="15" customFormat="1" ht="16.5">
      <c r="C25" s="103"/>
      <c r="D25" s="108"/>
      <c r="E25" s="110"/>
      <c r="F25" s="110"/>
      <c r="G25" s="3" t="s">
        <v>19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/>
      <c r="N25" s="13"/>
      <c r="O25" s="17">
        <f>J25+K25+L25</f>
        <v>0</v>
      </c>
      <c r="P25" s="17">
        <f>H25-I25-O25</f>
        <v>0</v>
      </c>
    </row>
    <row r="26" spans="1:16" s="10" customFormat="1" ht="12.75" customHeight="1" hidden="1">
      <c r="A26" s="14" t="s">
        <v>8</v>
      </c>
      <c r="B26" s="14">
        <v>600</v>
      </c>
      <c r="C26" s="20"/>
      <c r="D26" s="25"/>
      <c r="E26" s="11"/>
      <c r="F26" s="11"/>
      <c r="G26" s="12" t="s">
        <v>9</v>
      </c>
      <c r="H26" s="13"/>
      <c r="I26" s="13"/>
      <c r="J26" s="13">
        <v>0</v>
      </c>
      <c r="K26" s="13"/>
      <c r="L26" s="13"/>
      <c r="M26" s="13"/>
      <c r="N26" s="13"/>
      <c r="O26" s="19">
        <f>J26+K26+L26</f>
        <v>0</v>
      </c>
      <c r="P26" s="17">
        <f>H26-I26-O26</f>
        <v>0</v>
      </c>
    </row>
    <row r="27" spans="3:16" s="15" customFormat="1" ht="41.25" customHeight="1">
      <c r="C27" s="104" t="s">
        <v>32</v>
      </c>
      <c r="D27" s="105"/>
      <c r="E27" s="105"/>
      <c r="F27" s="105"/>
      <c r="G27" s="106"/>
      <c r="H27" s="40">
        <f>SUBTOTAL(9,H28:H31)</f>
        <v>25820102</v>
      </c>
      <c r="I27" s="40">
        <f aca="true" t="shared" si="7" ref="I27:P27">SUBTOTAL(9,I28:I31)</f>
        <v>523415</v>
      </c>
      <c r="J27" s="40">
        <f t="shared" si="7"/>
        <v>24807213.03</v>
      </c>
      <c r="K27" s="40">
        <f t="shared" si="7"/>
        <v>518130.26</v>
      </c>
      <c r="L27" s="40">
        <f t="shared" si="7"/>
        <v>0</v>
      </c>
      <c r="M27" s="40">
        <f t="shared" si="7"/>
        <v>0</v>
      </c>
      <c r="N27" s="40">
        <f t="shared" si="7"/>
        <v>0</v>
      </c>
      <c r="O27" s="40">
        <f t="shared" si="7"/>
        <v>25325343.29</v>
      </c>
      <c r="P27" s="40">
        <f t="shared" si="7"/>
        <v>-57312.580000000075</v>
      </c>
    </row>
    <row r="28" spans="1:16" s="15" customFormat="1" ht="16.5" customHeight="1">
      <c r="A28" s="15" t="s">
        <v>8</v>
      </c>
      <c r="B28" s="15">
        <v>600</v>
      </c>
      <c r="C28" s="102">
        <v>4</v>
      </c>
      <c r="D28" s="107" t="s">
        <v>14</v>
      </c>
      <c r="E28" s="109">
        <v>2004</v>
      </c>
      <c r="F28" s="109">
        <v>2007</v>
      </c>
      <c r="G28" s="2" t="s">
        <v>12</v>
      </c>
      <c r="H28" s="16">
        <f>SUBTOTAL(9,H29:H31)</f>
        <v>25820102</v>
      </c>
      <c r="I28" s="16">
        <f>SUBTOTAL(9,I29:I31)</f>
        <v>523415</v>
      </c>
      <c r="J28" s="16">
        <f>SUBTOTAL(9,J29:J31)</f>
        <v>24807213.03</v>
      </c>
      <c r="K28" s="16">
        <f>SUBTOTAL(9,K29:K31)</f>
        <v>518130.26</v>
      </c>
      <c r="L28" s="16"/>
      <c r="M28" s="16">
        <f>SUBTOTAL(9,M29:M31)</f>
        <v>0</v>
      </c>
      <c r="N28" s="16"/>
      <c r="O28" s="16">
        <f>SUBTOTAL(9,O29:O31)</f>
        <v>25325343.29</v>
      </c>
      <c r="P28" s="17">
        <f aca="true" t="shared" si="8" ref="P28:P39">H28-I28-O28</f>
        <v>-28656.289999999106</v>
      </c>
    </row>
    <row r="29" spans="1:16" s="15" customFormat="1" ht="12.75">
      <c r="A29" s="15" t="s">
        <v>8</v>
      </c>
      <c r="B29" s="15">
        <v>600</v>
      </c>
      <c r="C29" s="103"/>
      <c r="D29" s="108"/>
      <c r="E29" s="110"/>
      <c r="F29" s="110"/>
      <c r="G29" s="2" t="s">
        <v>15</v>
      </c>
      <c r="H29" s="18">
        <v>7290415</v>
      </c>
      <c r="I29" s="18">
        <v>186544</v>
      </c>
      <c r="J29" s="18">
        <v>6796790.48</v>
      </c>
      <c r="K29" s="18">
        <v>302815.26</v>
      </c>
      <c r="L29" s="18"/>
      <c r="M29" s="18"/>
      <c r="N29" s="18"/>
      <c r="O29" s="17">
        <f>SUM(J29:L29)</f>
        <v>7099605.74</v>
      </c>
      <c r="P29" s="17">
        <f t="shared" si="8"/>
        <v>4265.2599999997765</v>
      </c>
    </row>
    <row r="30" spans="3:16" s="15" customFormat="1" ht="16.5">
      <c r="C30" s="103"/>
      <c r="D30" s="108"/>
      <c r="E30" s="110"/>
      <c r="F30" s="110"/>
      <c r="G30" s="3" t="s">
        <v>19</v>
      </c>
      <c r="H30" s="13">
        <v>17529687</v>
      </c>
      <c r="I30" s="13">
        <v>336871</v>
      </c>
      <c r="J30" s="13">
        <v>17010422.55</v>
      </c>
      <c r="K30" s="13">
        <v>215315</v>
      </c>
      <c r="L30" s="13"/>
      <c r="M30" s="13"/>
      <c r="N30" s="13"/>
      <c r="O30" s="17">
        <f>SUM(J30:L30)</f>
        <v>17225737.55</v>
      </c>
      <c r="P30" s="17">
        <f t="shared" si="8"/>
        <v>-32921.550000000745</v>
      </c>
    </row>
    <row r="31" spans="1:16" s="15" customFormat="1" ht="12.75">
      <c r="A31" s="15" t="s">
        <v>8</v>
      </c>
      <c r="B31" s="15">
        <v>600</v>
      </c>
      <c r="C31" s="20"/>
      <c r="D31" s="21"/>
      <c r="E31" s="11"/>
      <c r="F31" s="11"/>
      <c r="G31" s="12" t="s">
        <v>9</v>
      </c>
      <c r="H31" s="13">
        <v>1000000</v>
      </c>
      <c r="I31" s="13"/>
      <c r="J31" s="13">
        <v>1000000</v>
      </c>
      <c r="K31" s="13">
        <v>0</v>
      </c>
      <c r="L31" s="13">
        <v>0</v>
      </c>
      <c r="M31" s="13"/>
      <c r="N31" s="13"/>
      <c r="O31" s="17">
        <f>SUM(J31:L31)</f>
        <v>1000000</v>
      </c>
      <c r="P31" s="17">
        <f t="shared" si="8"/>
        <v>0</v>
      </c>
    </row>
    <row r="32" spans="3:16" s="15" customFormat="1" ht="16.5" customHeight="1">
      <c r="C32" s="102"/>
      <c r="D32" s="101" t="s">
        <v>39</v>
      </c>
      <c r="E32" s="109"/>
      <c r="F32" s="109"/>
      <c r="G32" s="2" t="s">
        <v>12</v>
      </c>
      <c r="H32" s="16">
        <f>SUBTOTAL(9,H33:H35)</f>
        <v>60000</v>
      </c>
      <c r="I32" s="16">
        <f>SUBTOTAL(9,I33:I35)</f>
        <v>0</v>
      </c>
      <c r="J32" s="16">
        <f>SUBTOTAL(9,J33:J35)</f>
        <v>40000</v>
      </c>
      <c r="K32" s="16">
        <f>SUBTOTAL(9,K33:K35)</f>
        <v>20000</v>
      </c>
      <c r="L32" s="16"/>
      <c r="M32" s="16">
        <f>SUBTOTAL(9,M33:M35)</f>
        <v>0</v>
      </c>
      <c r="N32" s="16"/>
      <c r="O32" s="16">
        <f>SUBTOTAL(9,O33:O35)</f>
        <v>60000</v>
      </c>
      <c r="P32" s="17">
        <f t="shared" si="8"/>
        <v>0</v>
      </c>
    </row>
    <row r="33" spans="3:16" s="15" customFormat="1" ht="12.75">
      <c r="C33" s="103"/>
      <c r="D33" s="87"/>
      <c r="E33" s="110"/>
      <c r="F33" s="110"/>
      <c r="G33" s="2" t="s">
        <v>15</v>
      </c>
      <c r="H33" s="18">
        <v>60000</v>
      </c>
      <c r="I33" s="18">
        <v>0</v>
      </c>
      <c r="J33" s="18">
        <v>40000</v>
      </c>
      <c r="K33" s="18">
        <v>20000</v>
      </c>
      <c r="L33" s="18"/>
      <c r="M33" s="18"/>
      <c r="N33" s="18"/>
      <c r="O33" s="17">
        <f>SUM(J33:L33)</f>
        <v>60000</v>
      </c>
      <c r="P33" s="17">
        <f t="shared" si="8"/>
        <v>0</v>
      </c>
    </row>
    <row r="34" spans="3:16" s="15" customFormat="1" ht="16.5">
      <c r="C34" s="103"/>
      <c r="D34" s="87"/>
      <c r="E34" s="110"/>
      <c r="F34" s="110"/>
      <c r="G34" s="3" t="s">
        <v>19</v>
      </c>
      <c r="H34" s="13">
        <v>0</v>
      </c>
      <c r="I34" s="13">
        <v>0</v>
      </c>
      <c r="J34" s="13">
        <v>0</v>
      </c>
      <c r="K34" s="13">
        <v>0</v>
      </c>
      <c r="L34" s="13"/>
      <c r="M34" s="13"/>
      <c r="N34" s="13"/>
      <c r="O34" s="17">
        <f>SUM(J34:L34)</f>
        <v>0</v>
      </c>
      <c r="P34" s="17">
        <f t="shared" si="8"/>
        <v>0</v>
      </c>
    </row>
    <row r="35" spans="3:16" s="15" customFormat="1" ht="12.75">
      <c r="C35" s="20"/>
      <c r="D35" s="21"/>
      <c r="E35" s="11"/>
      <c r="F35" s="11"/>
      <c r="G35" s="12" t="s">
        <v>9</v>
      </c>
      <c r="H35" s="13">
        <v>0</v>
      </c>
      <c r="I35" s="13"/>
      <c r="J35" s="13">
        <v>0</v>
      </c>
      <c r="K35" s="13">
        <v>0</v>
      </c>
      <c r="L35" s="13">
        <v>0</v>
      </c>
      <c r="M35" s="13"/>
      <c r="N35" s="13"/>
      <c r="O35" s="17">
        <f>SUM(J35:L35)</f>
        <v>0</v>
      </c>
      <c r="P35" s="17">
        <f t="shared" si="8"/>
        <v>0</v>
      </c>
    </row>
    <row r="36" spans="3:16" s="15" customFormat="1" ht="16.5" customHeight="1">
      <c r="C36" s="102"/>
      <c r="D36" s="107" t="s">
        <v>38</v>
      </c>
      <c r="E36" s="109"/>
      <c r="F36" s="109"/>
      <c r="G36" s="2" t="s">
        <v>12</v>
      </c>
      <c r="H36" s="16">
        <f>SUBTOTAL(9,H37:H39)</f>
        <v>140000</v>
      </c>
      <c r="I36" s="16">
        <f>SUBTOTAL(9,I37:I39)</f>
        <v>0</v>
      </c>
      <c r="J36" s="16">
        <f>SUBTOTAL(9,J37:J39)</f>
        <v>40000</v>
      </c>
      <c r="K36" s="16">
        <f>SUBTOTAL(9,K37:K39)</f>
        <v>100000</v>
      </c>
      <c r="L36" s="16"/>
      <c r="M36" s="16">
        <f>SUBTOTAL(9,M37:M39)</f>
        <v>0</v>
      </c>
      <c r="N36" s="16"/>
      <c r="O36" s="16">
        <f>SUBTOTAL(9,O37:O39)</f>
        <v>140000</v>
      </c>
      <c r="P36" s="17">
        <f t="shared" si="8"/>
        <v>0</v>
      </c>
    </row>
    <row r="37" spans="3:16" s="15" customFormat="1" ht="12.75">
      <c r="C37" s="103"/>
      <c r="D37" s="108"/>
      <c r="E37" s="110"/>
      <c r="F37" s="110"/>
      <c r="G37" s="2" t="s">
        <v>15</v>
      </c>
      <c r="H37" s="18">
        <v>140000</v>
      </c>
      <c r="I37" s="18">
        <v>0</v>
      </c>
      <c r="J37" s="18">
        <v>40000</v>
      </c>
      <c r="K37" s="18">
        <v>100000</v>
      </c>
      <c r="L37" s="18"/>
      <c r="M37" s="18"/>
      <c r="N37" s="18"/>
      <c r="O37" s="17">
        <f>SUM(J37:L37)</f>
        <v>140000</v>
      </c>
      <c r="P37" s="17">
        <f t="shared" si="8"/>
        <v>0</v>
      </c>
    </row>
    <row r="38" spans="3:16" s="15" customFormat="1" ht="16.5">
      <c r="C38" s="103"/>
      <c r="D38" s="108"/>
      <c r="E38" s="110"/>
      <c r="F38" s="110"/>
      <c r="G38" s="3" t="s">
        <v>19</v>
      </c>
      <c r="H38" s="13">
        <v>0</v>
      </c>
      <c r="I38" s="13">
        <v>0</v>
      </c>
      <c r="J38" s="13">
        <v>0</v>
      </c>
      <c r="K38" s="13">
        <v>0</v>
      </c>
      <c r="L38" s="13"/>
      <c r="M38" s="13"/>
      <c r="N38" s="13"/>
      <c r="O38" s="17">
        <f>SUM(J38:L38)</f>
        <v>0</v>
      </c>
      <c r="P38" s="17">
        <f t="shared" si="8"/>
        <v>0</v>
      </c>
    </row>
    <row r="39" spans="3:16" s="15" customFormat="1" ht="12.75">
      <c r="C39" s="20"/>
      <c r="D39" s="21"/>
      <c r="E39" s="11"/>
      <c r="F39" s="11"/>
      <c r="G39" s="12" t="s">
        <v>9</v>
      </c>
      <c r="H39" s="13">
        <v>0</v>
      </c>
      <c r="I39" s="13"/>
      <c r="J39" s="13">
        <v>0</v>
      </c>
      <c r="K39" s="13">
        <v>0</v>
      </c>
      <c r="L39" s="13">
        <v>0</v>
      </c>
      <c r="M39" s="13"/>
      <c r="N39" s="13"/>
      <c r="O39" s="17">
        <f>SUM(J39:L39)</f>
        <v>0</v>
      </c>
      <c r="P39" s="17">
        <f t="shared" si="8"/>
        <v>0</v>
      </c>
    </row>
    <row r="40" spans="3:16" s="15" customFormat="1" ht="41.25" customHeight="1">
      <c r="C40" s="104" t="s">
        <v>33</v>
      </c>
      <c r="D40" s="105"/>
      <c r="E40" s="105"/>
      <c r="F40" s="105"/>
      <c r="G40" s="106"/>
      <c r="H40" s="40">
        <f>SUBTOTAL(9,H41:H44)</f>
        <v>495060</v>
      </c>
      <c r="I40" s="40">
        <f aca="true" t="shared" si="9" ref="I40:P40">SUBTOTAL(9,I41:I44)</f>
        <v>28060</v>
      </c>
      <c r="J40" s="40">
        <f t="shared" si="9"/>
        <v>167000</v>
      </c>
      <c r="K40" s="40">
        <f t="shared" si="9"/>
        <v>300000</v>
      </c>
      <c r="L40" s="40">
        <f t="shared" si="9"/>
        <v>0</v>
      </c>
      <c r="M40" s="40">
        <f t="shared" si="9"/>
        <v>0</v>
      </c>
      <c r="N40" s="40">
        <f t="shared" si="9"/>
        <v>0</v>
      </c>
      <c r="O40" s="40">
        <f t="shared" si="9"/>
        <v>467000</v>
      </c>
      <c r="P40" s="40">
        <f t="shared" si="9"/>
        <v>0</v>
      </c>
    </row>
    <row r="41" spans="3:16" s="15" customFormat="1" ht="16.5" customHeight="1">
      <c r="C41" s="102">
        <v>5</v>
      </c>
      <c r="D41" s="107" t="s">
        <v>23</v>
      </c>
      <c r="E41" s="109">
        <v>2005</v>
      </c>
      <c r="F41" s="109">
        <v>2007</v>
      </c>
      <c r="G41" s="2" t="s">
        <v>12</v>
      </c>
      <c r="H41" s="16">
        <f aca="true" t="shared" si="10" ref="H41:P41">SUBTOTAL(9,H42:H43)</f>
        <v>495060</v>
      </c>
      <c r="I41" s="16">
        <f t="shared" si="10"/>
        <v>28060</v>
      </c>
      <c r="J41" s="16">
        <f t="shared" si="10"/>
        <v>167000</v>
      </c>
      <c r="K41" s="16">
        <f t="shared" si="10"/>
        <v>300000</v>
      </c>
      <c r="L41" s="16">
        <f t="shared" si="10"/>
        <v>0</v>
      </c>
      <c r="M41" s="16">
        <f t="shared" si="10"/>
        <v>0</v>
      </c>
      <c r="N41" s="16">
        <f t="shared" si="10"/>
        <v>0</v>
      </c>
      <c r="O41" s="16">
        <f t="shared" si="10"/>
        <v>467000</v>
      </c>
      <c r="P41" s="16">
        <f t="shared" si="10"/>
        <v>0</v>
      </c>
    </row>
    <row r="42" spans="3:16" s="15" customFormat="1" ht="12.75">
      <c r="C42" s="103"/>
      <c r="D42" s="108"/>
      <c r="E42" s="110"/>
      <c r="F42" s="110"/>
      <c r="G42" s="2" t="s">
        <v>15</v>
      </c>
      <c r="H42" s="18">
        <v>495060</v>
      </c>
      <c r="I42" s="18">
        <v>28060</v>
      </c>
      <c r="J42" s="18">
        <v>167000</v>
      </c>
      <c r="K42" s="18">
        <v>300000</v>
      </c>
      <c r="L42" s="18"/>
      <c r="M42" s="18"/>
      <c r="N42" s="18"/>
      <c r="O42" s="19">
        <f>J42+K42+L42</f>
        <v>467000</v>
      </c>
      <c r="P42" s="19">
        <f>H42-I42-O42</f>
        <v>0</v>
      </c>
    </row>
    <row r="43" spans="3:16" s="15" customFormat="1" ht="16.5">
      <c r="C43" s="103"/>
      <c r="D43" s="108"/>
      <c r="E43" s="110"/>
      <c r="F43" s="110"/>
      <c r="G43" s="3" t="s">
        <v>19</v>
      </c>
      <c r="H43" s="13">
        <v>0</v>
      </c>
      <c r="I43" s="13"/>
      <c r="J43" s="13">
        <v>0</v>
      </c>
      <c r="K43" s="13">
        <v>0</v>
      </c>
      <c r="L43" s="13"/>
      <c r="M43" s="13"/>
      <c r="N43" s="13"/>
      <c r="O43" s="17">
        <f>J43+K43+L43</f>
        <v>0</v>
      </c>
      <c r="P43" s="17">
        <f>H43-I43-O43</f>
        <v>0</v>
      </c>
    </row>
    <row r="44" spans="3:16" s="15" customFormat="1" ht="12.75" hidden="1">
      <c r="C44" s="27"/>
      <c r="D44" s="34"/>
      <c r="E44" s="33"/>
      <c r="F44" s="33"/>
      <c r="G44" s="12" t="s">
        <v>9</v>
      </c>
      <c r="H44" s="13"/>
      <c r="I44" s="13"/>
      <c r="J44" s="13"/>
      <c r="K44" s="13"/>
      <c r="L44" s="13"/>
      <c r="M44" s="13"/>
      <c r="N44" s="13"/>
      <c r="O44" s="17"/>
      <c r="P44" s="17"/>
    </row>
    <row r="45" spans="3:16" s="15" customFormat="1" ht="16.5" customHeight="1">
      <c r="C45" s="102"/>
      <c r="D45" s="107" t="s">
        <v>40</v>
      </c>
      <c r="E45" s="109">
        <v>2006</v>
      </c>
      <c r="F45" s="109">
        <v>2007</v>
      </c>
      <c r="G45" s="2" t="s">
        <v>12</v>
      </c>
      <c r="H45" s="16">
        <f aca="true" t="shared" si="11" ref="H45:P45">SUBTOTAL(9,H46:H47)</f>
        <v>110000</v>
      </c>
      <c r="I45" s="16">
        <f t="shared" si="11"/>
        <v>0</v>
      </c>
      <c r="J45" s="16">
        <f t="shared" si="11"/>
        <v>30000</v>
      </c>
      <c r="K45" s="16">
        <f t="shared" si="11"/>
        <v>80000</v>
      </c>
      <c r="L45" s="16">
        <f t="shared" si="11"/>
        <v>0</v>
      </c>
      <c r="M45" s="16">
        <f t="shared" si="11"/>
        <v>0</v>
      </c>
      <c r="N45" s="16">
        <f t="shared" si="11"/>
        <v>0</v>
      </c>
      <c r="O45" s="16">
        <f t="shared" si="11"/>
        <v>110000</v>
      </c>
      <c r="P45" s="16">
        <f t="shared" si="11"/>
        <v>0</v>
      </c>
    </row>
    <row r="46" spans="3:16" s="15" customFormat="1" ht="12.75">
      <c r="C46" s="103"/>
      <c r="D46" s="108"/>
      <c r="E46" s="110"/>
      <c r="F46" s="110"/>
      <c r="G46" s="2" t="s">
        <v>15</v>
      </c>
      <c r="H46" s="18">
        <v>110000</v>
      </c>
      <c r="I46" s="18">
        <v>0</v>
      </c>
      <c r="J46" s="18">
        <v>30000</v>
      </c>
      <c r="K46" s="18">
        <v>80000</v>
      </c>
      <c r="L46" s="18">
        <v>0</v>
      </c>
      <c r="M46" s="18"/>
      <c r="N46" s="18"/>
      <c r="O46" s="19">
        <f>J46+K46+L46</f>
        <v>110000</v>
      </c>
      <c r="P46" s="19">
        <f>H46-I46-O46</f>
        <v>0</v>
      </c>
    </row>
    <row r="47" spans="3:16" s="15" customFormat="1" ht="16.5">
      <c r="C47" s="103"/>
      <c r="D47" s="108"/>
      <c r="E47" s="110"/>
      <c r="F47" s="110"/>
      <c r="G47" s="3" t="s">
        <v>19</v>
      </c>
      <c r="H47" s="13">
        <v>0</v>
      </c>
      <c r="I47" s="13"/>
      <c r="J47" s="13">
        <v>0</v>
      </c>
      <c r="K47" s="13">
        <v>0</v>
      </c>
      <c r="L47" s="13"/>
      <c r="M47" s="13"/>
      <c r="N47" s="13"/>
      <c r="O47" s="17">
        <f>J47+K47+L47</f>
        <v>0</v>
      </c>
      <c r="P47" s="17">
        <f>H47-I47-O47</f>
        <v>0</v>
      </c>
    </row>
    <row r="48" spans="3:16" s="15" customFormat="1" ht="41.25" customHeight="1">
      <c r="C48" s="104" t="s">
        <v>34</v>
      </c>
      <c r="D48" s="105"/>
      <c r="E48" s="105"/>
      <c r="F48" s="105"/>
      <c r="G48" s="106"/>
      <c r="H48" s="40">
        <f aca="true" t="shared" si="12" ref="H48:P48">SUBTOTAL(9,H49:H52)</f>
        <v>2551464</v>
      </c>
      <c r="I48" s="40">
        <f t="shared" si="12"/>
        <v>74054</v>
      </c>
      <c r="J48" s="40">
        <f t="shared" si="12"/>
        <v>500000</v>
      </c>
      <c r="K48" s="40">
        <f t="shared" si="12"/>
        <v>1977410</v>
      </c>
      <c r="L48" s="40">
        <f t="shared" si="12"/>
        <v>0</v>
      </c>
      <c r="M48" s="40">
        <f t="shared" si="12"/>
        <v>0</v>
      </c>
      <c r="N48" s="40">
        <f t="shared" si="12"/>
        <v>0</v>
      </c>
      <c r="O48" s="40">
        <f t="shared" si="12"/>
        <v>2477410</v>
      </c>
      <c r="P48" s="40">
        <f t="shared" si="12"/>
        <v>0</v>
      </c>
    </row>
    <row r="49" spans="1:16" s="15" customFormat="1" ht="16.5" customHeight="1">
      <c r="A49" s="15" t="s">
        <v>8</v>
      </c>
      <c r="B49" s="15">
        <v>600</v>
      </c>
      <c r="C49" s="102">
        <v>6</v>
      </c>
      <c r="D49" s="107" t="s">
        <v>17</v>
      </c>
      <c r="E49" s="109">
        <v>2004</v>
      </c>
      <c r="F49" s="109">
        <v>2007</v>
      </c>
      <c r="G49" s="2" t="s">
        <v>12</v>
      </c>
      <c r="H49" s="16">
        <f aca="true" t="shared" si="13" ref="H49:P49">SUBTOTAL(9,H50:H51)</f>
        <v>2551464</v>
      </c>
      <c r="I49" s="16">
        <f t="shared" si="13"/>
        <v>74054</v>
      </c>
      <c r="J49" s="16">
        <f t="shared" si="13"/>
        <v>500000</v>
      </c>
      <c r="K49" s="16">
        <f t="shared" si="13"/>
        <v>1977410</v>
      </c>
      <c r="L49" s="16">
        <f t="shared" si="13"/>
        <v>0</v>
      </c>
      <c r="M49" s="16">
        <f t="shared" si="13"/>
        <v>0</v>
      </c>
      <c r="N49" s="16">
        <f t="shared" si="13"/>
        <v>0</v>
      </c>
      <c r="O49" s="16">
        <f t="shared" si="13"/>
        <v>2477410</v>
      </c>
      <c r="P49" s="16">
        <f t="shared" si="13"/>
        <v>0</v>
      </c>
    </row>
    <row r="50" spans="1:16" s="15" customFormat="1" ht="12.75">
      <c r="A50" s="15" t="s">
        <v>8</v>
      </c>
      <c r="B50" s="15">
        <v>600</v>
      </c>
      <c r="C50" s="103"/>
      <c r="D50" s="108"/>
      <c r="E50" s="110"/>
      <c r="F50" s="110"/>
      <c r="G50" s="2" t="s">
        <v>15</v>
      </c>
      <c r="H50" s="18">
        <v>2551464</v>
      </c>
      <c r="I50" s="18">
        <v>74054</v>
      </c>
      <c r="J50" s="18">
        <v>500000</v>
      </c>
      <c r="K50" s="18">
        <v>1977410</v>
      </c>
      <c r="L50" s="18"/>
      <c r="M50" s="18"/>
      <c r="N50" s="18"/>
      <c r="O50" s="19">
        <f>J50+K50+L50</f>
        <v>2477410</v>
      </c>
      <c r="P50" s="19">
        <f>H50-I50-O50</f>
        <v>0</v>
      </c>
    </row>
    <row r="51" spans="3:16" s="15" customFormat="1" ht="16.5">
      <c r="C51" s="121"/>
      <c r="D51" s="122"/>
      <c r="E51" s="115"/>
      <c r="F51" s="115"/>
      <c r="G51" s="3" t="s">
        <v>19</v>
      </c>
      <c r="H51" s="13"/>
      <c r="I51" s="13">
        <v>0</v>
      </c>
      <c r="J51" s="13"/>
      <c r="K51" s="13"/>
      <c r="L51" s="13"/>
      <c r="M51" s="13"/>
      <c r="N51" s="13"/>
      <c r="O51" s="17">
        <f>J51+K51+L51</f>
        <v>0</v>
      </c>
      <c r="P51" s="17">
        <f>H51-I51-O51</f>
        <v>0</v>
      </c>
    </row>
    <row r="52" spans="3:16" s="15" customFormat="1" ht="12.75" hidden="1">
      <c r="C52" s="27"/>
      <c r="D52" s="34"/>
      <c r="E52" s="33"/>
      <c r="F52" s="33"/>
      <c r="G52" s="12" t="s">
        <v>9</v>
      </c>
      <c r="H52" s="13"/>
      <c r="I52" s="13"/>
      <c r="J52" s="13"/>
      <c r="K52" s="13"/>
      <c r="L52" s="13"/>
      <c r="M52" s="13"/>
      <c r="N52" s="13"/>
      <c r="O52" s="17"/>
      <c r="P52" s="17"/>
    </row>
    <row r="53" spans="3:16" s="15" customFormat="1" ht="39" customHeight="1">
      <c r="C53" s="104" t="s">
        <v>35</v>
      </c>
      <c r="D53" s="105"/>
      <c r="E53" s="105"/>
      <c r="F53" s="105"/>
      <c r="G53" s="106"/>
      <c r="H53" s="40">
        <f>SUBTOTAL(9,H54:H56)</f>
        <v>9452159.84</v>
      </c>
      <c r="I53" s="40">
        <f aca="true" t="shared" si="14" ref="I53:P53">SUBTOTAL(9,I54:I56)</f>
        <v>88900</v>
      </c>
      <c r="J53" s="40">
        <f t="shared" si="14"/>
        <v>15250</v>
      </c>
      <c r="K53" s="40">
        <f t="shared" si="14"/>
        <v>4621929.92</v>
      </c>
      <c r="L53" s="40">
        <f t="shared" si="14"/>
        <v>0</v>
      </c>
      <c r="M53" s="40">
        <f t="shared" si="14"/>
        <v>0</v>
      </c>
      <c r="N53" s="40">
        <f t="shared" si="14"/>
        <v>0</v>
      </c>
      <c r="O53" s="40">
        <f t="shared" si="14"/>
        <v>4637179.92</v>
      </c>
      <c r="P53" s="40">
        <f t="shared" si="14"/>
        <v>0</v>
      </c>
    </row>
    <row r="54" spans="3:16" s="15" customFormat="1" ht="51.75" customHeight="1">
      <c r="C54" s="102">
        <v>7</v>
      </c>
      <c r="D54" s="112" t="s">
        <v>28</v>
      </c>
      <c r="E54" s="109"/>
      <c r="F54" s="109"/>
      <c r="G54" s="2" t="s">
        <v>12</v>
      </c>
      <c r="H54" s="36">
        <v>4726079.92</v>
      </c>
      <c r="I54" s="36">
        <f>SUBTOTAL(9,I55:I56)</f>
        <v>88900</v>
      </c>
      <c r="J54" s="36">
        <f>SUBTOTAL(9,J55:J56)</f>
        <v>15250</v>
      </c>
      <c r="K54" s="36">
        <f>SUBTOTAL(9,K55:K56)</f>
        <v>4621929.92</v>
      </c>
      <c r="L54" s="36">
        <f>SUBTOTAL(9,L55:L56)</f>
        <v>0</v>
      </c>
      <c r="M54" s="36">
        <f>SUBTOTAL(9,M55:M56)</f>
        <v>0</v>
      </c>
      <c r="N54" s="36"/>
      <c r="O54" s="36">
        <f>SUBTOTAL(9,O55:O56)</f>
        <v>4637179.92</v>
      </c>
      <c r="P54" s="36">
        <f>SUBTOTAL(9,P55:P56)</f>
        <v>0</v>
      </c>
    </row>
    <row r="55" spans="3:16" s="15" customFormat="1" ht="48.75" customHeight="1">
      <c r="C55" s="103"/>
      <c r="D55" s="113"/>
      <c r="E55" s="110"/>
      <c r="F55" s="110"/>
      <c r="G55" s="2" t="s">
        <v>15</v>
      </c>
      <c r="H55" s="37">
        <f>H54-H56</f>
        <v>947010.1000000001</v>
      </c>
      <c r="I55" s="37">
        <v>88900</v>
      </c>
      <c r="J55" s="37">
        <v>15250</v>
      </c>
      <c r="K55" s="37">
        <v>4156940.73</v>
      </c>
      <c r="L55" s="38">
        <f>H55-I55-J55-K55</f>
        <v>-3314080.63</v>
      </c>
      <c r="M55" s="37"/>
      <c r="N55" s="37"/>
      <c r="O55" s="38">
        <f>SUM(J55:L55)</f>
        <v>858110.1000000001</v>
      </c>
      <c r="P55" s="36">
        <f>SUBTOTAL(9,P56:P58)</f>
        <v>0</v>
      </c>
    </row>
    <row r="56" spans="3:16" s="15" customFormat="1" ht="50.25" customHeight="1">
      <c r="C56" s="121"/>
      <c r="D56" s="114"/>
      <c r="E56" s="115"/>
      <c r="F56" s="115"/>
      <c r="G56" s="3" t="s">
        <v>29</v>
      </c>
      <c r="H56" s="39">
        <v>3779069.82</v>
      </c>
      <c r="I56" s="39">
        <v>0</v>
      </c>
      <c r="J56" s="39">
        <v>0</v>
      </c>
      <c r="K56" s="39">
        <v>464989.19</v>
      </c>
      <c r="L56" s="36">
        <v>3314080.63</v>
      </c>
      <c r="M56" s="39"/>
      <c r="N56" s="39"/>
      <c r="O56" s="38">
        <f>SUM(J56:L56)</f>
        <v>3779069.82</v>
      </c>
      <c r="P56" s="19">
        <f>H56-I56-O56</f>
        <v>0</v>
      </c>
    </row>
    <row r="57" spans="3:16" s="15" customFormat="1" ht="41.25" customHeight="1">
      <c r="C57" s="104" t="s">
        <v>37</v>
      </c>
      <c r="D57" s="105"/>
      <c r="E57" s="105"/>
      <c r="F57" s="105"/>
      <c r="G57" s="106"/>
      <c r="H57" s="40">
        <f aca="true" t="shared" si="15" ref="H57:P57">SUBTOTAL(9,H58:H61)</f>
        <v>16419000</v>
      </c>
      <c r="I57" s="40">
        <f t="shared" si="15"/>
        <v>0</v>
      </c>
      <c r="J57" s="40">
        <f t="shared" si="15"/>
        <v>419000</v>
      </c>
      <c r="K57" s="40">
        <f t="shared" si="15"/>
        <v>2500000</v>
      </c>
      <c r="L57" s="40">
        <f t="shared" si="15"/>
        <v>4000000</v>
      </c>
      <c r="M57" s="40">
        <f t="shared" si="15"/>
        <v>0</v>
      </c>
      <c r="N57" s="40">
        <f t="shared" si="15"/>
        <v>0</v>
      </c>
      <c r="O57" s="40">
        <f t="shared" si="15"/>
        <v>6919000</v>
      </c>
      <c r="P57" s="40">
        <f t="shared" si="15"/>
        <v>9500000</v>
      </c>
    </row>
    <row r="58" spans="3:16" s="15" customFormat="1" ht="16.5" customHeight="1">
      <c r="C58" s="102">
        <v>8</v>
      </c>
      <c r="D58" s="107" t="s">
        <v>25</v>
      </c>
      <c r="E58" s="109">
        <v>2006</v>
      </c>
      <c r="F58" s="109">
        <v>2010</v>
      </c>
      <c r="G58" s="2" t="s">
        <v>12</v>
      </c>
      <c r="H58" s="16">
        <f aca="true" t="shared" si="16" ref="H58:P58">SUBTOTAL(9,H59:H60)</f>
        <v>16419000</v>
      </c>
      <c r="I58" s="16">
        <f t="shared" si="16"/>
        <v>0</v>
      </c>
      <c r="J58" s="16">
        <f t="shared" si="16"/>
        <v>419000</v>
      </c>
      <c r="K58" s="16">
        <f t="shared" si="16"/>
        <v>2500000</v>
      </c>
      <c r="L58" s="16">
        <f t="shared" si="16"/>
        <v>4000000</v>
      </c>
      <c r="M58" s="16">
        <f t="shared" si="16"/>
        <v>0</v>
      </c>
      <c r="N58" s="16">
        <f t="shared" si="16"/>
        <v>0</v>
      </c>
      <c r="O58" s="16">
        <f t="shared" si="16"/>
        <v>6919000</v>
      </c>
      <c r="P58" s="16">
        <f t="shared" si="16"/>
        <v>9500000</v>
      </c>
    </row>
    <row r="59" spans="3:16" s="15" customFormat="1" ht="12.75">
      <c r="C59" s="103"/>
      <c r="D59" s="108"/>
      <c r="E59" s="110"/>
      <c r="F59" s="110"/>
      <c r="G59" s="2" t="s">
        <v>15</v>
      </c>
      <c r="H59" s="18">
        <v>16419000</v>
      </c>
      <c r="I59" s="18">
        <v>0</v>
      </c>
      <c r="J59" s="18">
        <v>419000</v>
      </c>
      <c r="K59" s="18">
        <v>2500000</v>
      </c>
      <c r="L59" s="18">
        <v>4000000</v>
      </c>
      <c r="M59" s="18"/>
      <c r="N59" s="18"/>
      <c r="O59" s="19">
        <f>J59+K59+L59</f>
        <v>6919000</v>
      </c>
      <c r="P59" s="19">
        <f>H59-I59-O59</f>
        <v>9500000</v>
      </c>
    </row>
    <row r="60" spans="3:16" s="15" customFormat="1" ht="16.5">
      <c r="C60" s="103"/>
      <c r="D60" s="108"/>
      <c r="E60" s="110"/>
      <c r="F60" s="110"/>
      <c r="G60" s="3" t="s">
        <v>19</v>
      </c>
      <c r="H60" s="13"/>
      <c r="I60" s="13">
        <v>0</v>
      </c>
      <c r="J60" s="13"/>
      <c r="K60" s="13"/>
      <c r="L60" s="13"/>
      <c r="M60" s="13"/>
      <c r="N60" s="13"/>
      <c r="O60" s="17">
        <f>J60+K60+L60</f>
        <v>0</v>
      </c>
      <c r="P60" s="17">
        <f>H60-I60-O60</f>
        <v>0</v>
      </c>
    </row>
    <row r="61" spans="1:16" s="10" customFormat="1" ht="13.5" customHeight="1">
      <c r="A61" s="22"/>
      <c r="B61" s="22"/>
      <c r="C61" s="123" t="s">
        <v>18</v>
      </c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</row>
    <row r="62" spans="3:16" ht="57" customHeight="1">
      <c r="C62" s="120" t="s">
        <v>30</v>
      </c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</row>
  </sheetData>
  <mergeCells count="65">
    <mergeCell ref="C32:C34"/>
    <mergeCell ref="D32:D34"/>
    <mergeCell ref="E32:E34"/>
    <mergeCell ref="F32:F34"/>
    <mergeCell ref="D54:D56"/>
    <mergeCell ref="E54:E56"/>
    <mergeCell ref="F54:F56"/>
    <mergeCell ref="C45:C47"/>
    <mergeCell ref="D45:D47"/>
    <mergeCell ref="E45:E47"/>
    <mergeCell ref="F45:F47"/>
    <mergeCell ref="C53:G53"/>
    <mergeCell ref="C58:C60"/>
    <mergeCell ref="C57:G57"/>
    <mergeCell ref="F49:F51"/>
    <mergeCell ref="D41:D43"/>
    <mergeCell ref="E41:E43"/>
    <mergeCell ref="F41:F43"/>
    <mergeCell ref="D58:D60"/>
    <mergeCell ref="E58:E60"/>
    <mergeCell ref="F58:F60"/>
    <mergeCell ref="C54:C56"/>
    <mergeCell ref="J7:N7"/>
    <mergeCell ref="P7:P8"/>
    <mergeCell ref="C6:P6"/>
    <mergeCell ref="O7:O8"/>
    <mergeCell ref="I7:I8"/>
    <mergeCell ref="H7:H8"/>
    <mergeCell ref="E7:F7"/>
    <mergeCell ref="D7:D8"/>
    <mergeCell ref="E28:E30"/>
    <mergeCell ref="F28:F30"/>
    <mergeCell ref="D28:D30"/>
    <mergeCell ref="D19:D21"/>
    <mergeCell ref="E19:E21"/>
    <mergeCell ref="F19:F21"/>
    <mergeCell ref="C4:P4"/>
    <mergeCell ref="L1:P3"/>
    <mergeCell ref="C62:P62"/>
    <mergeCell ref="C49:C51"/>
    <mergeCell ref="D49:D51"/>
    <mergeCell ref="E49:E51"/>
    <mergeCell ref="C61:P61"/>
    <mergeCell ref="C10:F12"/>
    <mergeCell ref="G7:G8"/>
    <mergeCell ref="C7:C8"/>
    <mergeCell ref="C14:G14"/>
    <mergeCell ref="C15:C18"/>
    <mergeCell ref="D15:D18"/>
    <mergeCell ref="E15:E18"/>
    <mergeCell ref="F15:F18"/>
    <mergeCell ref="C23:C25"/>
    <mergeCell ref="D23:D25"/>
    <mergeCell ref="E23:E25"/>
    <mergeCell ref="F23:F25"/>
    <mergeCell ref="C19:C21"/>
    <mergeCell ref="C27:G27"/>
    <mergeCell ref="C40:G40"/>
    <mergeCell ref="C48:G48"/>
    <mergeCell ref="C28:C30"/>
    <mergeCell ref="C41:C43"/>
    <mergeCell ref="C36:C38"/>
    <mergeCell ref="D36:D38"/>
    <mergeCell ref="E36:E38"/>
    <mergeCell ref="F36:F38"/>
  </mergeCells>
  <printOptions horizontalCentered="1"/>
  <pageMargins left="0.1968503937007874" right="0.1968503937007874" top="0.3937007874015748" bottom="0.3937007874015748" header="0.5118110236220472" footer="0.11811023622047245"/>
  <pageSetup horizontalDpi="300" verticalDpi="300" orientation="landscape" paperSize="9" scale="95" r:id="rId3"/>
  <headerFooter alignWithMargins="0">
    <oddFooter>&amp;L&amp;3&amp;F&amp;CStrona &amp;P z &amp;N</oddFooter>
  </headerFooter>
  <rowBreaks count="2" manualBreakCount="2">
    <brk id="39" min="2" max="15" man="1"/>
    <brk id="56" min="2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5"/>
  <sheetViews>
    <sheetView view="pageBreakPreview" zoomScaleSheetLayoutView="100" workbookViewId="0" topLeftCell="E4">
      <pane ySplit="5" topLeftCell="BM26" activePane="bottomLeft" state="frozen"/>
      <selection pane="topLeft" activeCell="D4" sqref="D4"/>
      <selection pane="bottomLeft" activeCell="J31" sqref="J31"/>
    </sheetView>
  </sheetViews>
  <sheetFormatPr defaultColWidth="9.00390625" defaultRowHeight="12.75"/>
  <cols>
    <col min="1" max="1" width="5.375" style="0" hidden="1" customWidth="1"/>
    <col min="2" max="2" width="4.25390625" style="0" hidden="1" customWidth="1"/>
    <col min="3" max="3" width="4.375" style="0" customWidth="1"/>
    <col min="4" max="4" width="30.75390625" style="0" customWidth="1"/>
    <col min="5" max="5" width="6.00390625" style="0" customWidth="1"/>
    <col min="6" max="6" width="5.625" style="0" customWidth="1"/>
    <col min="7" max="7" width="13.00390625" style="0" customWidth="1"/>
    <col min="8" max="8" width="12.875" style="0" customWidth="1"/>
    <col min="9" max="9" width="10.625" style="0" customWidth="1"/>
    <col min="10" max="10" width="13.625" style="0" customWidth="1"/>
    <col min="11" max="11" width="10.875" style="0" customWidth="1"/>
    <col min="12" max="12" width="11.375" style="0" customWidth="1"/>
    <col min="13" max="13" width="9.125" style="0" hidden="1" customWidth="1"/>
    <col min="14" max="14" width="0" style="0" hidden="1" customWidth="1"/>
    <col min="15" max="15" width="11.375" style="0" customWidth="1"/>
    <col min="16" max="16" width="12.25390625" style="0" customWidth="1"/>
    <col min="18" max="18" width="16.75390625" style="0" customWidth="1"/>
    <col min="19" max="19" width="16.00390625" style="0" customWidth="1"/>
  </cols>
  <sheetData>
    <row r="1" spans="3:16" ht="12.75" customHeight="1">
      <c r="C1" s="28"/>
      <c r="D1" s="28"/>
      <c r="E1" s="28"/>
      <c r="F1" s="28"/>
      <c r="G1" s="28"/>
      <c r="H1" s="28"/>
      <c r="I1" s="28"/>
      <c r="J1" s="30"/>
      <c r="K1" s="29"/>
      <c r="L1" s="119" t="s">
        <v>26</v>
      </c>
      <c r="M1" s="119"/>
      <c r="N1" s="119"/>
      <c r="O1" s="119"/>
      <c r="P1" s="119"/>
    </row>
    <row r="2" spans="3:16" ht="9.75" customHeight="1">
      <c r="C2" s="28"/>
      <c r="D2" s="28"/>
      <c r="E2" s="28"/>
      <c r="F2" s="28"/>
      <c r="G2" s="28"/>
      <c r="H2" s="28"/>
      <c r="I2" s="28"/>
      <c r="J2" s="29"/>
      <c r="K2" s="29"/>
      <c r="L2" s="119"/>
      <c r="M2" s="119"/>
      <c r="N2" s="119"/>
      <c r="O2" s="119"/>
      <c r="P2" s="119"/>
    </row>
    <row r="3" spans="3:16" ht="12.75" customHeight="1">
      <c r="C3" s="28"/>
      <c r="D3" s="28"/>
      <c r="E3" s="28"/>
      <c r="F3" s="28"/>
      <c r="G3" s="28"/>
      <c r="H3" s="28"/>
      <c r="I3" s="28"/>
      <c r="J3" s="29"/>
      <c r="K3" s="29"/>
      <c r="L3" s="119"/>
      <c r="M3" s="119"/>
      <c r="N3" s="119"/>
      <c r="O3" s="119"/>
      <c r="P3" s="119"/>
    </row>
    <row r="4" spans="3:16" ht="35.25" customHeight="1">
      <c r="C4" s="117" t="s">
        <v>20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3:16" ht="15.75" customHeight="1">
      <c r="C5" s="3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32" t="s">
        <v>16</v>
      </c>
    </row>
    <row r="6" spans="3:16" ht="24" customHeight="1" hidden="1">
      <c r="C6" s="98" t="s">
        <v>10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3:16" ht="20.25" customHeight="1">
      <c r="C7" s="92" t="s">
        <v>4</v>
      </c>
      <c r="D7" s="92" t="s">
        <v>6</v>
      </c>
      <c r="E7" s="95" t="s">
        <v>0</v>
      </c>
      <c r="F7" s="97"/>
      <c r="G7" s="92" t="s">
        <v>5</v>
      </c>
      <c r="H7" s="92" t="s">
        <v>7</v>
      </c>
      <c r="I7" s="92" t="s">
        <v>27</v>
      </c>
      <c r="J7" s="95" t="s">
        <v>11</v>
      </c>
      <c r="K7" s="96"/>
      <c r="L7" s="96"/>
      <c r="M7" s="96"/>
      <c r="N7" s="97"/>
      <c r="O7" s="92" t="s">
        <v>24</v>
      </c>
      <c r="P7" s="92" t="s">
        <v>21</v>
      </c>
    </row>
    <row r="8" spans="3:16" ht="70.5" customHeight="1">
      <c r="C8" s="94"/>
      <c r="D8" s="94"/>
      <c r="E8" s="5" t="s">
        <v>1</v>
      </c>
      <c r="F8" s="5" t="s">
        <v>2</v>
      </c>
      <c r="G8" s="93"/>
      <c r="H8" s="94"/>
      <c r="I8" s="94"/>
      <c r="J8" s="9">
        <v>2006</v>
      </c>
      <c r="K8" s="9">
        <v>2007</v>
      </c>
      <c r="L8" s="9">
        <v>2008</v>
      </c>
      <c r="M8" s="9">
        <v>2008</v>
      </c>
      <c r="N8" s="9">
        <v>2009</v>
      </c>
      <c r="O8" s="94"/>
      <c r="P8" s="94"/>
    </row>
    <row r="9" spans="3:16" ht="12.75">
      <c r="C9" s="1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1">
        <v>7</v>
      </c>
      <c r="J9" s="1">
        <v>8</v>
      </c>
      <c r="K9" s="1">
        <v>9</v>
      </c>
      <c r="L9" s="1">
        <v>10</v>
      </c>
      <c r="M9" s="1">
        <v>12</v>
      </c>
      <c r="N9" s="1"/>
      <c r="O9" s="1">
        <v>11</v>
      </c>
      <c r="P9" s="1">
        <v>12</v>
      </c>
    </row>
    <row r="10" spans="3:16" s="6" customFormat="1" ht="15.75" customHeight="1">
      <c r="C10" s="124" t="s">
        <v>3</v>
      </c>
      <c r="D10" s="125"/>
      <c r="E10" s="125"/>
      <c r="F10" s="126"/>
      <c r="G10" s="2" t="s">
        <v>12</v>
      </c>
      <c r="H10" s="4">
        <f>SUM(H11:H14)</f>
        <v>63633869.13</v>
      </c>
      <c r="I10" s="4">
        <f aca="true" t="shared" si="0" ref="I10:P10">SUM(I11:I14)</f>
        <v>855619</v>
      </c>
      <c r="J10" s="4">
        <f t="shared" si="0"/>
        <v>29133464.03</v>
      </c>
      <c r="K10" s="4">
        <f t="shared" si="0"/>
        <v>20144786.29</v>
      </c>
      <c r="L10" s="4">
        <f t="shared" si="0"/>
        <v>4000000</v>
      </c>
      <c r="M10" s="4">
        <f t="shared" si="0"/>
        <v>0</v>
      </c>
      <c r="N10" s="4">
        <f t="shared" si="0"/>
        <v>0</v>
      </c>
      <c r="O10" s="4">
        <f t="shared" si="0"/>
        <v>53278250.32</v>
      </c>
      <c r="P10" s="4">
        <f t="shared" si="0"/>
        <v>9499999.809999999</v>
      </c>
    </row>
    <row r="11" spans="3:16" s="6" customFormat="1" ht="15.75" customHeight="1">
      <c r="C11" s="89"/>
      <c r="D11" s="90"/>
      <c r="E11" s="90"/>
      <c r="F11" s="91"/>
      <c r="G11" s="2" t="s">
        <v>15</v>
      </c>
      <c r="H11" s="4">
        <f aca="true" t="shared" si="1" ref="H11:P11">SUMIF($G$16:$G$9514,$G$11,H16:H9514)</f>
        <v>41325112.1</v>
      </c>
      <c r="I11" s="4">
        <f t="shared" si="1"/>
        <v>518748</v>
      </c>
      <c r="J11" s="4">
        <f t="shared" si="1"/>
        <v>11123040.48</v>
      </c>
      <c r="K11" s="4">
        <f t="shared" si="1"/>
        <v>19497404.099999998</v>
      </c>
      <c r="L11" s="4">
        <f t="shared" si="1"/>
        <v>685919.3700000001</v>
      </c>
      <c r="M11" s="4">
        <f t="shared" si="1"/>
        <v>0</v>
      </c>
      <c r="N11" s="4">
        <f t="shared" si="1"/>
        <v>0</v>
      </c>
      <c r="O11" s="4">
        <f t="shared" si="1"/>
        <v>31306363.950000003</v>
      </c>
      <c r="P11" s="4">
        <f t="shared" si="1"/>
        <v>9500000.149999999</v>
      </c>
    </row>
    <row r="12" spans="3:16" s="6" customFormat="1" ht="16.5">
      <c r="C12" s="89"/>
      <c r="D12" s="90"/>
      <c r="E12" s="90"/>
      <c r="F12" s="91"/>
      <c r="G12" s="3" t="s">
        <v>19</v>
      </c>
      <c r="H12" s="8">
        <f aca="true" t="shared" si="2" ref="H12:P12">SUMIF($G$16:$G$9514,$G$12,H16:H9514)</f>
        <v>17529687.21</v>
      </c>
      <c r="I12" s="8">
        <f t="shared" si="2"/>
        <v>336871</v>
      </c>
      <c r="J12" s="8">
        <f t="shared" si="2"/>
        <v>17010423.55</v>
      </c>
      <c r="K12" s="8">
        <f t="shared" si="2"/>
        <v>182393</v>
      </c>
      <c r="L12" s="8">
        <f t="shared" si="2"/>
        <v>0</v>
      </c>
      <c r="M12" s="8">
        <f t="shared" si="2"/>
        <v>0</v>
      </c>
      <c r="N12" s="8">
        <f t="shared" si="2"/>
        <v>0</v>
      </c>
      <c r="O12" s="8">
        <f t="shared" si="2"/>
        <v>17192816.55</v>
      </c>
      <c r="P12" s="8">
        <f t="shared" si="2"/>
        <v>-0.3399999998509884</v>
      </c>
    </row>
    <row r="13" spans="3:16" s="6" customFormat="1" ht="12.75">
      <c r="C13" s="23"/>
      <c r="D13" s="24"/>
      <c r="E13" s="24"/>
      <c r="F13" s="26"/>
      <c r="G13" s="2" t="s">
        <v>9</v>
      </c>
      <c r="H13" s="8">
        <f>SUMIF($G$16:$G$9514,$G$13,H16:H9514)</f>
        <v>1000000</v>
      </c>
      <c r="I13" s="8">
        <f>SUMIF($G$20:$G$9514,$G$13,I20:I9514)</f>
        <v>0</v>
      </c>
      <c r="J13" s="8">
        <f>SUMIF($G$20:$G$9514,$G$13,J20:J9514)</f>
        <v>1000000</v>
      </c>
      <c r="K13" s="8">
        <f>SUMIF($G$20:$G$9514,$G$13,K20:K9514)</f>
        <v>0</v>
      </c>
      <c r="L13" s="8"/>
      <c r="M13" s="8">
        <f>SUMIF($G$20:$G$9514,$G$13,M20:M9514)</f>
        <v>0</v>
      </c>
      <c r="N13" s="8"/>
      <c r="O13" s="8">
        <f>SUMIF($G$20:$G$9514,$G$13,O20:O9514)</f>
        <v>1000000</v>
      </c>
      <c r="P13" s="8">
        <f>SUMIF($G$20:$G$9514,$G$13,P20:P9514)</f>
        <v>0</v>
      </c>
    </row>
    <row r="14" spans="3:16" s="6" customFormat="1" ht="33">
      <c r="C14" s="23"/>
      <c r="D14" s="24"/>
      <c r="E14" s="24"/>
      <c r="F14" s="24"/>
      <c r="G14" s="3" t="s">
        <v>29</v>
      </c>
      <c r="H14" s="8">
        <f>SUMIF($G$16:$G$9514,$G$14,H16:H9514)</f>
        <v>3779069.82</v>
      </c>
      <c r="I14" s="8">
        <f aca="true" t="shared" si="3" ref="I14:P14">SUMIF($G$16:$G$9514,$G$14,I16:I9514)</f>
        <v>0</v>
      </c>
      <c r="J14" s="8">
        <f t="shared" si="3"/>
        <v>0</v>
      </c>
      <c r="K14" s="8">
        <f t="shared" si="3"/>
        <v>464989.19</v>
      </c>
      <c r="L14" s="8">
        <f t="shared" si="3"/>
        <v>3314080.63</v>
      </c>
      <c r="M14" s="8">
        <f t="shared" si="3"/>
        <v>0</v>
      </c>
      <c r="N14" s="8">
        <f t="shared" si="3"/>
        <v>0</v>
      </c>
      <c r="O14" s="8">
        <f t="shared" si="3"/>
        <v>3779069.82</v>
      </c>
      <c r="P14" s="8">
        <f t="shared" si="3"/>
        <v>0</v>
      </c>
    </row>
    <row r="15" spans="3:16" s="15" customFormat="1" ht="41.25" customHeight="1">
      <c r="C15" s="104" t="s">
        <v>31</v>
      </c>
      <c r="D15" s="105"/>
      <c r="E15" s="105"/>
      <c r="F15" s="105"/>
      <c r="G15" s="106"/>
      <c r="H15" s="40">
        <f aca="true" t="shared" si="4" ref="H15:P15">SUBTOTAL(9,H16:H27)</f>
        <v>12166190</v>
      </c>
      <c r="I15" s="40">
        <f t="shared" si="4"/>
        <v>141190</v>
      </c>
      <c r="J15" s="40">
        <f t="shared" si="4"/>
        <v>2895000</v>
      </c>
      <c r="K15" s="40">
        <f t="shared" si="4"/>
        <v>9130000</v>
      </c>
      <c r="L15" s="40">
        <f t="shared" si="4"/>
        <v>0</v>
      </c>
      <c r="M15" s="40">
        <f t="shared" si="4"/>
        <v>0</v>
      </c>
      <c r="N15" s="40">
        <f t="shared" si="4"/>
        <v>0</v>
      </c>
      <c r="O15" s="40">
        <f t="shared" si="4"/>
        <v>12025000</v>
      </c>
      <c r="P15" s="40">
        <f t="shared" si="4"/>
        <v>0</v>
      </c>
    </row>
    <row r="16" spans="1:16" s="15" customFormat="1" ht="16.5" customHeight="1">
      <c r="A16" s="15" t="s">
        <v>8</v>
      </c>
      <c r="B16" s="15">
        <v>600</v>
      </c>
      <c r="C16" s="111">
        <v>1</v>
      </c>
      <c r="D16" s="112" t="s">
        <v>13</v>
      </c>
      <c r="E16" s="109">
        <v>2005</v>
      </c>
      <c r="F16" s="116">
        <v>2007</v>
      </c>
      <c r="G16" s="2" t="s">
        <v>12</v>
      </c>
      <c r="H16" s="16">
        <f aca="true" t="shared" si="5" ref="H16:M16">SUBTOTAL(9,H17:H19)</f>
        <v>10700000</v>
      </c>
      <c r="I16" s="16">
        <f t="shared" si="5"/>
        <v>70000</v>
      </c>
      <c r="J16" s="16">
        <f t="shared" si="5"/>
        <v>2500000</v>
      </c>
      <c r="K16" s="16">
        <f t="shared" si="5"/>
        <v>8130000</v>
      </c>
      <c r="L16" s="16">
        <f t="shared" si="5"/>
        <v>0</v>
      </c>
      <c r="M16" s="16">
        <f t="shared" si="5"/>
        <v>0</v>
      </c>
      <c r="N16" s="16"/>
      <c r="O16" s="16">
        <f>SUBTOTAL(9,O17:O19)</f>
        <v>10630000</v>
      </c>
      <c r="P16" s="17">
        <f aca="true" t="shared" si="6" ref="P16:P23">H16-I16-O16</f>
        <v>0</v>
      </c>
    </row>
    <row r="17" spans="1:16" s="15" customFormat="1" ht="12.75">
      <c r="A17" s="15" t="s">
        <v>8</v>
      </c>
      <c r="B17" s="15">
        <v>600</v>
      </c>
      <c r="C17" s="111"/>
      <c r="D17" s="113"/>
      <c r="E17" s="110"/>
      <c r="F17" s="116"/>
      <c r="G17" s="2" t="s">
        <v>15</v>
      </c>
      <c r="H17" s="18">
        <v>10700000</v>
      </c>
      <c r="I17" s="18">
        <v>70000</v>
      </c>
      <c r="J17" s="18">
        <v>2500000</v>
      </c>
      <c r="K17" s="18">
        <v>8130000</v>
      </c>
      <c r="L17" s="18">
        <v>0</v>
      </c>
      <c r="M17" s="18"/>
      <c r="N17" s="18"/>
      <c r="O17" s="19">
        <f>SUM(J17:L17)</f>
        <v>10630000</v>
      </c>
      <c r="P17" s="19">
        <f t="shared" si="6"/>
        <v>0</v>
      </c>
    </row>
    <row r="18" spans="3:16" s="15" customFormat="1" ht="16.5">
      <c r="C18" s="111"/>
      <c r="D18" s="113"/>
      <c r="E18" s="110"/>
      <c r="F18" s="116"/>
      <c r="G18" s="3" t="s">
        <v>19</v>
      </c>
      <c r="H18" s="13">
        <v>0</v>
      </c>
      <c r="I18" s="13">
        <v>0</v>
      </c>
      <c r="J18" s="13">
        <v>0</v>
      </c>
      <c r="K18" s="13">
        <v>0</v>
      </c>
      <c r="L18" s="13"/>
      <c r="M18" s="13"/>
      <c r="N18" s="13"/>
      <c r="O18" s="17">
        <f>SUM(J18:L18)</f>
        <v>0</v>
      </c>
      <c r="P18" s="17">
        <f t="shared" si="6"/>
        <v>0</v>
      </c>
    </row>
    <row r="19" spans="1:16" s="15" customFormat="1" ht="12.75" hidden="1">
      <c r="A19" s="15" t="s">
        <v>8</v>
      </c>
      <c r="B19" s="15">
        <v>600</v>
      </c>
      <c r="C19" s="111"/>
      <c r="D19" s="114"/>
      <c r="E19" s="115"/>
      <c r="F19" s="116"/>
      <c r="G19" s="12" t="s">
        <v>9</v>
      </c>
      <c r="H19" s="13"/>
      <c r="I19" s="13"/>
      <c r="J19" s="13"/>
      <c r="K19" s="13"/>
      <c r="L19" s="13"/>
      <c r="M19" s="13"/>
      <c r="N19" s="13"/>
      <c r="O19" s="17">
        <f>SUM(J19:L19)</f>
        <v>0</v>
      </c>
      <c r="P19" s="17">
        <f t="shared" si="6"/>
        <v>0</v>
      </c>
    </row>
    <row r="20" spans="1:16" s="15" customFormat="1" ht="16.5" customHeight="1">
      <c r="A20" s="15" t="s">
        <v>8</v>
      </c>
      <c r="B20" s="15">
        <v>600</v>
      </c>
      <c r="C20" s="102">
        <v>2</v>
      </c>
      <c r="D20" s="107" t="s">
        <v>22</v>
      </c>
      <c r="E20" s="109">
        <v>2006</v>
      </c>
      <c r="F20" s="109">
        <v>2007</v>
      </c>
      <c r="G20" s="2" t="s">
        <v>12</v>
      </c>
      <c r="H20" s="16">
        <f>SUBTOTAL(9,H21:H23)</f>
        <v>545000</v>
      </c>
      <c r="I20" s="16">
        <f>SUBTOTAL(9,I21:I23)</f>
        <v>0</v>
      </c>
      <c r="J20" s="16">
        <f>SUBTOTAL(9,J21:J23)</f>
        <v>245000</v>
      </c>
      <c r="K20" s="16">
        <f>SUBTOTAL(9,K21:K23)</f>
        <v>300000</v>
      </c>
      <c r="L20" s="16"/>
      <c r="M20" s="16">
        <f>SUBTOTAL(9,M21:M23)</f>
        <v>0</v>
      </c>
      <c r="N20" s="16"/>
      <c r="O20" s="16">
        <f>SUBTOTAL(9,O21:O23)</f>
        <v>545000</v>
      </c>
      <c r="P20" s="17">
        <f t="shared" si="6"/>
        <v>0</v>
      </c>
    </row>
    <row r="21" spans="1:16" s="15" customFormat="1" ht="12.75">
      <c r="A21" s="15" t="s">
        <v>8</v>
      </c>
      <c r="B21" s="15">
        <v>600</v>
      </c>
      <c r="C21" s="103"/>
      <c r="D21" s="108"/>
      <c r="E21" s="110"/>
      <c r="F21" s="110"/>
      <c r="G21" s="2" t="s">
        <v>15</v>
      </c>
      <c r="H21" s="18">
        <v>545000</v>
      </c>
      <c r="I21" s="18">
        <v>0</v>
      </c>
      <c r="J21" s="18">
        <v>245000</v>
      </c>
      <c r="K21" s="18">
        <v>300000</v>
      </c>
      <c r="L21" s="18">
        <v>0</v>
      </c>
      <c r="M21" s="18"/>
      <c r="N21" s="18"/>
      <c r="O21" s="19">
        <f>SUM(J21:L21)</f>
        <v>545000</v>
      </c>
      <c r="P21" s="19">
        <f t="shared" si="6"/>
        <v>0</v>
      </c>
    </row>
    <row r="22" spans="3:16" s="15" customFormat="1" ht="16.5">
      <c r="C22" s="103"/>
      <c r="D22" s="108"/>
      <c r="E22" s="110"/>
      <c r="F22" s="110"/>
      <c r="G22" s="3" t="s">
        <v>19</v>
      </c>
      <c r="H22" s="13">
        <v>0</v>
      </c>
      <c r="I22" s="13">
        <v>0</v>
      </c>
      <c r="J22" s="13">
        <v>0</v>
      </c>
      <c r="K22" s="13">
        <v>0</v>
      </c>
      <c r="L22" s="13"/>
      <c r="M22" s="13"/>
      <c r="N22" s="13"/>
      <c r="O22" s="17">
        <f>SUM(J22:L22)</f>
        <v>0</v>
      </c>
      <c r="P22" s="17">
        <f t="shared" si="6"/>
        <v>0</v>
      </c>
    </row>
    <row r="23" spans="1:16" s="15" customFormat="1" ht="12.75" hidden="1">
      <c r="A23" s="15" t="s">
        <v>8</v>
      </c>
      <c r="B23" s="15">
        <v>600</v>
      </c>
      <c r="C23" s="20"/>
      <c r="D23" s="21"/>
      <c r="E23" s="11"/>
      <c r="F23" s="11"/>
      <c r="G23" s="12" t="s">
        <v>9</v>
      </c>
      <c r="H23" s="13"/>
      <c r="I23" s="13"/>
      <c r="J23" s="13"/>
      <c r="K23" s="13"/>
      <c r="L23" s="13"/>
      <c r="M23" s="13"/>
      <c r="N23" s="13"/>
      <c r="O23" s="17">
        <f>SUM(J23:L23)</f>
        <v>0</v>
      </c>
      <c r="P23" s="17">
        <f t="shared" si="6"/>
        <v>0</v>
      </c>
    </row>
    <row r="24" spans="1:16" s="15" customFormat="1" ht="16.5" customHeight="1">
      <c r="A24" s="15" t="s">
        <v>8</v>
      </c>
      <c r="B24" s="15">
        <v>600</v>
      </c>
      <c r="C24" s="102">
        <v>3</v>
      </c>
      <c r="D24" s="107" t="s">
        <v>36</v>
      </c>
      <c r="E24" s="109">
        <v>2004</v>
      </c>
      <c r="F24" s="109">
        <v>2007</v>
      </c>
      <c r="G24" s="2" t="s">
        <v>12</v>
      </c>
      <c r="H24" s="16">
        <f aca="true" t="shared" si="7" ref="H24:P24">SUBTOTAL(9,H25:H27)</f>
        <v>921190</v>
      </c>
      <c r="I24" s="16">
        <f t="shared" si="7"/>
        <v>71190</v>
      </c>
      <c r="J24" s="16">
        <f t="shared" si="7"/>
        <v>150000</v>
      </c>
      <c r="K24" s="16">
        <f t="shared" si="7"/>
        <v>700000</v>
      </c>
      <c r="L24" s="16">
        <f t="shared" si="7"/>
        <v>0</v>
      </c>
      <c r="M24" s="16">
        <f t="shared" si="7"/>
        <v>0</v>
      </c>
      <c r="N24" s="16">
        <f t="shared" si="7"/>
        <v>0</v>
      </c>
      <c r="O24" s="16">
        <f t="shared" si="7"/>
        <v>850000</v>
      </c>
      <c r="P24" s="16">
        <f t="shared" si="7"/>
        <v>0</v>
      </c>
    </row>
    <row r="25" spans="1:16" s="15" customFormat="1" ht="12.75">
      <c r="A25" s="15" t="s">
        <v>8</v>
      </c>
      <c r="B25" s="15">
        <v>600</v>
      </c>
      <c r="C25" s="103"/>
      <c r="D25" s="108"/>
      <c r="E25" s="110"/>
      <c r="F25" s="110"/>
      <c r="G25" s="2" t="s">
        <v>15</v>
      </c>
      <c r="H25" s="18">
        <v>921190</v>
      </c>
      <c r="I25" s="18">
        <v>71190</v>
      </c>
      <c r="J25" s="18">
        <v>150000</v>
      </c>
      <c r="K25" s="18">
        <v>700000</v>
      </c>
      <c r="L25" s="18">
        <v>0</v>
      </c>
      <c r="M25" s="18"/>
      <c r="N25" s="18"/>
      <c r="O25" s="19">
        <f>J25+K25+L25</f>
        <v>850000</v>
      </c>
      <c r="P25" s="19">
        <f>H25-I25-O25</f>
        <v>0</v>
      </c>
    </row>
    <row r="26" spans="3:16" s="15" customFormat="1" ht="16.5">
      <c r="C26" s="121"/>
      <c r="D26" s="122"/>
      <c r="E26" s="115"/>
      <c r="F26" s="115"/>
      <c r="G26" s="3" t="s">
        <v>19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/>
      <c r="N26" s="13"/>
      <c r="O26" s="17">
        <f>J26+K26+L26</f>
        <v>0</v>
      </c>
      <c r="P26" s="17">
        <f>H26-I26-O26</f>
        <v>0</v>
      </c>
    </row>
    <row r="27" spans="1:16" s="10" customFormat="1" ht="12.75" customHeight="1" hidden="1">
      <c r="A27" s="14" t="s">
        <v>8</v>
      </c>
      <c r="B27" s="14">
        <v>600</v>
      </c>
      <c r="C27" s="20"/>
      <c r="D27" s="25"/>
      <c r="E27" s="11"/>
      <c r="F27" s="11"/>
      <c r="G27" s="52" t="s">
        <v>9</v>
      </c>
      <c r="H27" s="53"/>
      <c r="I27" s="53"/>
      <c r="J27" s="53">
        <v>0</v>
      </c>
      <c r="K27" s="53"/>
      <c r="L27" s="53"/>
      <c r="M27" s="53"/>
      <c r="N27" s="53"/>
      <c r="O27" s="54">
        <f>J27+K27+L27</f>
        <v>0</v>
      </c>
      <c r="P27" s="55">
        <f>H27-I27-O27</f>
        <v>0</v>
      </c>
    </row>
    <row r="28" spans="3:16" s="15" customFormat="1" ht="41.25" customHeight="1">
      <c r="C28" s="104" t="s">
        <v>32</v>
      </c>
      <c r="D28" s="105"/>
      <c r="E28" s="105"/>
      <c r="F28" s="105"/>
      <c r="G28" s="106"/>
      <c r="H28" s="40">
        <f aca="true" t="shared" si="8" ref="H28:P28">SUBTOTAL(9,H29:H32)</f>
        <v>25866075.21</v>
      </c>
      <c r="I28" s="40">
        <f t="shared" si="8"/>
        <v>523415</v>
      </c>
      <c r="J28" s="40">
        <f t="shared" si="8"/>
        <v>24807214.03</v>
      </c>
      <c r="K28" s="40">
        <f t="shared" si="8"/>
        <v>535446.37</v>
      </c>
      <c r="L28" s="40">
        <f t="shared" si="8"/>
        <v>0</v>
      </c>
      <c r="M28" s="40">
        <f t="shared" si="8"/>
        <v>0</v>
      </c>
      <c r="N28" s="40">
        <f t="shared" si="8"/>
        <v>0</v>
      </c>
      <c r="O28" s="40">
        <f t="shared" si="8"/>
        <v>25342660.400000002</v>
      </c>
      <c r="P28" s="40">
        <f t="shared" si="8"/>
        <v>-0.38000000175088644</v>
      </c>
    </row>
    <row r="29" spans="1:16" s="15" customFormat="1" ht="16.5" customHeight="1">
      <c r="A29" s="15" t="s">
        <v>8</v>
      </c>
      <c r="B29" s="15">
        <v>600</v>
      </c>
      <c r="C29" s="102">
        <v>4</v>
      </c>
      <c r="D29" s="107" t="s">
        <v>14</v>
      </c>
      <c r="E29" s="109">
        <v>2004</v>
      </c>
      <c r="F29" s="109">
        <v>2007</v>
      </c>
      <c r="G29" s="2" t="s">
        <v>12</v>
      </c>
      <c r="H29" s="16">
        <f>SUBTOTAL(9,H30:H32)</f>
        <v>25866075.21</v>
      </c>
      <c r="I29" s="16">
        <f>SUBTOTAL(9,I30:I32)</f>
        <v>523415</v>
      </c>
      <c r="J29" s="16">
        <f>SUBTOTAL(9,J30:J32)</f>
        <v>24807214.03</v>
      </c>
      <c r="K29" s="16">
        <f>SUBTOTAL(9,K30:K32)</f>
        <v>535446.37</v>
      </c>
      <c r="L29" s="16"/>
      <c r="M29" s="16">
        <f>SUBTOTAL(9,M30:M32)</f>
        <v>0</v>
      </c>
      <c r="N29" s="16"/>
      <c r="O29" s="16">
        <f>SUBTOTAL(9,O30:O32)</f>
        <v>25342660.400000002</v>
      </c>
      <c r="P29" s="17">
        <f aca="true" t="shared" si="9" ref="P29:P40">H29-I29-O29</f>
        <v>-0.1900000013411045</v>
      </c>
    </row>
    <row r="30" spans="1:16" s="15" customFormat="1" ht="12.75">
      <c r="A30" s="15" t="s">
        <v>8</v>
      </c>
      <c r="B30" s="15">
        <v>600</v>
      </c>
      <c r="C30" s="103"/>
      <c r="D30" s="108"/>
      <c r="E30" s="110"/>
      <c r="F30" s="110"/>
      <c r="G30" s="2" t="s">
        <v>15</v>
      </c>
      <c r="H30" s="18">
        <v>7336388</v>
      </c>
      <c r="I30" s="18">
        <v>186544</v>
      </c>
      <c r="J30" s="18">
        <v>6796790.48</v>
      </c>
      <c r="K30" s="18">
        <v>353053.37</v>
      </c>
      <c r="L30" s="18"/>
      <c r="M30" s="18"/>
      <c r="N30" s="18"/>
      <c r="O30" s="17">
        <f>SUM(J30:L30)</f>
        <v>7149843.850000001</v>
      </c>
      <c r="P30" s="17">
        <f t="shared" si="9"/>
        <v>0.14999999944120646</v>
      </c>
    </row>
    <row r="31" spans="3:19" s="15" customFormat="1" ht="16.5">
      <c r="C31" s="103"/>
      <c r="D31" s="108"/>
      <c r="E31" s="110"/>
      <c r="F31" s="110"/>
      <c r="G31" s="3" t="s">
        <v>19</v>
      </c>
      <c r="H31" s="13">
        <v>17529687.21</v>
      </c>
      <c r="I31" s="13">
        <v>336871</v>
      </c>
      <c r="J31" s="13">
        <v>17010423.55</v>
      </c>
      <c r="K31" s="13">
        <v>182393</v>
      </c>
      <c r="L31" s="13"/>
      <c r="M31" s="13"/>
      <c r="N31" s="13"/>
      <c r="O31" s="17">
        <f>SUM(J31:L31)</f>
        <v>17192816.55</v>
      </c>
      <c r="P31" s="17">
        <f t="shared" si="9"/>
        <v>-0.3399999998509884</v>
      </c>
      <c r="S31" s="45">
        <f>SUM(K30,J30,I30)</f>
        <v>7336387.850000001</v>
      </c>
    </row>
    <row r="32" spans="1:19" s="15" customFormat="1" ht="12.75">
      <c r="A32" s="15" t="s">
        <v>8</v>
      </c>
      <c r="B32" s="15">
        <v>600</v>
      </c>
      <c r="C32" s="20"/>
      <c r="D32" s="21"/>
      <c r="E32" s="11"/>
      <c r="F32" s="11"/>
      <c r="G32" s="12" t="s">
        <v>9</v>
      </c>
      <c r="H32" s="13">
        <v>1000000</v>
      </c>
      <c r="I32" s="13"/>
      <c r="J32" s="13">
        <v>1000000</v>
      </c>
      <c r="K32" s="13">
        <v>0</v>
      </c>
      <c r="L32" s="13">
        <v>0</v>
      </c>
      <c r="M32" s="13"/>
      <c r="N32" s="13"/>
      <c r="O32" s="17">
        <f>SUM(J32:L32)</f>
        <v>1000000</v>
      </c>
      <c r="P32" s="17">
        <f t="shared" si="9"/>
        <v>0</v>
      </c>
      <c r="R32" s="44">
        <v>6571561</v>
      </c>
      <c r="S32" s="13">
        <v>17529687</v>
      </c>
    </row>
    <row r="33" spans="3:19" s="15" customFormat="1" ht="16.5" customHeight="1">
      <c r="C33" s="102">
        <v>5</v>
      </c>
      <c r="D33" s="107" t="s">
        <v>39</v>
      </c>
      <c r="E33" s="109"/>
      <c r="F33" s="109"/>
      <c r="G33" s="2" t="s">
        <v>12</v>
      </c>
      <c r="H33" s="16">
        <f>SUBTOTAL(9,H34:H36)</f>
        <v>60000</v>
      </c>
      <c r="I33" s="16">
        <f>SUBTOTAL(9,I34:I36)</f>
        <v>0</v>
      </c>
      <c r="J33" s="16">
        <f>SUBTOTAL(9,J34:J36)</f>
        <v>40000</v>
      </c>
      <c r="K33" s="16">
        <f>SUBTOTAL(9,K34:K36)</f>
        <v>20000</v>
      </c>
      <c r="L33" s="16"/>
      <c r="M33" s="16">
        <f>SUBTOTAL(9,M34:M36)</f>
        <v>0</v>
      </c>
      <c r="N33" s="16"/>
      <c r="O33" s="16">
        <f>SUBTOTAL(9,O34:O36)</f>
        <v>60000</v>
      </c>
      <c r="P33" s="17">
        <f t="shared" si="9"/>
        <v>0</v>
      </c>
      <c r="R33" s="44">
        <v>225229.4867128376</v>
      </c>
      <c r="S33" s="45">
        <f>S32-I31-J31</f>
        <v>182392.44999999925</v>
      </c>
    </row>
    <row r="34" spans="3:18" s="15" customFormat="1" ht="12.75">
      <c r="C34" s="103"/>
      <c r="D34" s="108"/>
      <c r="E34" s="110"/>
      <c r="F34" s="110"/>
      <c r="G34" s="2" t="s">
        <v>15</v>
      </c>
      <c r="H34" s="18">
        <v>60000</v>
      </c>
      <c r="I34" s="18">
        <v>0</v>
      </c>
      <c r="J34" s="18">
        <v>40000</v>
      </c>
      <c r="K34" s="18">
        <v>20000</v>
      </c>
      <c r="L34" s="18"/>
      <c r="M34" s="18"/>
      <c r="N34" s="18"/>
      <c r="O34" s="17">
        <f>SUM(J34:L34)</f>
        <v>60000</v>
      </c>
      <c r="P34" s="17">
        <f t="shared" si="9"/>
        <v>0</v>
      </c>
      <c r="R34" s="44">
        <f>SUM(R32:R33)</f>
        <v>6796790.486712838</v>
      </c>
    </row>
    <row r="35" spans="3:18" s="15" customFormat="1" ht="16.5">
      <c r="C35" s="103"/>
      <c r="D35" s="108"/>
      <c r="E35" s="110"/>
      <c r="F35" s="110"/>
      <c r="G35" s="3" t="s">
        <v>19</v>
      </c>
      <c r="H35" s="13">
        <v>0</v>
      </c>
      <c r="I35" s="13">
        <v>0</v>
      </c>
      <c r="J35" s="13">
        <v>0</v>
      </c>
      <c r="K35" s="13">
        <v>0</v>
      </c>
      <c r="L35" s="13"/>
      <c r="M35" s="13"/>
      <c r="N35" s="13"/>
      <c r="O35" s="17">
        <f>SUM(J35:L35)</f>
        <v>0</v>
      </c>
      <c r="P35" s="17">
        <f t="shared" si="9"/>
        <v>0</v>
      </c>
      <c r="R35" s="44"/>
    </row>
    <row r="36" spans="3:18" s="15" customFormat="1" ht="12.75" hidden="1">
      <c r="C36" s="20"/>
      <c r="D36" s="21"/>
      <c r="E36" s="11"/>
      <c r="F36" s="11"/>
      <c r="G36" s="12" t="s">
        <v>9</v>
      </c>
      <c r="H36" s="13">
        <v>0</v>
      </c>
      <c r="I36" s="13"/>
      <c r="J36" s="13">
        <v>0</v>
      </c>
      <c r="K36" s="13">
        <v>0</v>
      </c>
      <c r="L36" s="13">
        <v>0</v>
      </c>
      <c r="M36" s="13"/>
      <c r="N36" s="13"/>
      <c r="O36" s="17">
        <f>SUM(J36:L36)</f>
        <v>0</v>
      </c>
      <c r="P36" s="17">
        <f t="shared" si="9"/>
        <v>0</v>
      </c>
      <c r="R36" s="44"/>
    </row>
    <row r="37" spans="3:18" s="15" customFormat="1" ht="16.5" customHeight="1">
      <c r="C37" s="102">
        <v>6</v>
      </c>
      <c r="D37" s="107" t="s">
        <v>38</v>
      </c>
      <c r="E37" s="109"/>
      <c r="F37" s="109"/>
      <c r="G37" s="2" t="s">
        <v>12</v>
      </c>
      <c r="H37" s="16">
        <f>SUBTOTAL(9,H38:H40)</f>
        <v>140000</v>
      </c>
      <c r="I37" s="16">
        <f>SUBTOTAL(9,I38:I40)</f>
        <v>0</v>
      </c>
      <c r="J37" s="16">
        <f>SUBTOTAL(9,J38:J40)</f>
        <v>40000</v>
      </c>
      <c r="K37" s="16">
        <f>SUBTOTAL(9,K38:K40)</f>
        <v>100000</v>
      </c>
      <c r="L37" s="16"/>
      <c r="M37" s="16">
        <f>SUBTOTAL(9,M38:M40)</f>
        <v>0</v>
      </c>
      <c r="N37" s="16"/>
      <c r="O37" s="16">
        <f>SUBTOTAL(9,O38:O40)</f>
        <v>140000</v>
      </c>
      <c r="P37" s="17">
        <f t="shared" si="9"/>
        <v>0</v>
      </c>
      <c r="R37" s="44">
        <v>17010422.546139</v>
      </c>
    </row>
    <row r="38" spans="3:18" s="15" customFormat="1" ht="12.75">
      <c r="C38" s="103"/>
      <c r="D38" s="108"/>
      <c r="E38" s="110"/>
      <c r="F38" s="110"/>
      <c r="G38" s="2" t="s">
        <v>15</v>
      </c>
      <c r="H38" s="18">
        <v>140000</v>
      </c>
      <c r="I38" s="18">
        <v>0</v>
      </c>
      <c r="J38" s="18">
        <v>40000</v>
      </c>
      <c r="K38" s="18">
        <v>100000</v>
      </c>
      <c r="L38" s="18"/>
      <c r="M38" s="18"/>
      <c r="N38" s="18"/>
      <c r="O38" s="17">
        <f>SUM(J38:L38)</f>
        <v>140000</v>
      </c>
      <c r="P38" s="17">
        <f t="shared" si="9"/>
        <v>0</v>
      </c>
      <c r="R38" s="44">
        <v>16412860.623187842</v>
      </c>
    </row>
    <row r="39" spans="3:18" s="15" customFormat="1" ht="16.5">
      <c r="C39" s="103"/>
      <c r="D39" s="108"/>
      <c r="E39" s="110"/>
      <c r="F39" s="110"/>
      <c r="G39" s="3" t="s">
        <v>19</v>
      </c>
      <c r="H39" s="13">
        <v>0</v>
      </c>
      <c r="I39" s="13">
        <v>0</v>
      </c>
      <c r="J39" s="13">
        <v>0</v>
      </c>
      <c r="K39" s="13">
        <v>0</v>
      </c>
      <c r="L39" s="13"/>
      <c r="M39" s="13"/>
      <c r="N39" s="13"/>
      <c r="O39" s="17">
        <f>SUM(J39:L39)</f>
        <v>0</v>
      </c>
      <c r="P39" s="17">
        <f t="shared" si="9"/>
        <v>0</v>
      </c>
      <c r="R39" s="44">
        <f>R37-R38</f>
        <v>597561.92295116</v>
      </c>
    </row>
    <row r="40" spans="3:18" s="15" customFormat="1" ht="12.75" hidden="1">
      <c r="C40" s="20"/>
      <c r="D40" s="21"/>
      <c r="E40" s="11"/>
      <c r="F40" s="11"/>
      <c r="G40" s="12" t="s">
        <v>9</v>
      </c>
      <c r="H40" s="13">
        <v>0</v>
      </c>
      <c r="I40" s="13"/>
      <c r="J40" s="13">
        <v>0</v>
      </c>
      <c r="K40" s="13">
        <v>0</v>
      </c>
      <c r="L40" s="13">
        <v>0</v>
      </c>
      <c r="M40" s="13"/>
      <c r="N40" s="13"/>
      <c r="O40" s="17">
        <f>SUM(J40:L40)</f>
        <v>0</v>
      </c>
      <c r="P40" s="17">
        <f t="shared" si="9"/>
        <v>0</v>
      </c>
      <c r="R40" s="44">
        <f>SUM(R33,R39)</f>
        <v>822791.4096639976</v>
      </c>
    </row>
    <row r="41" spans="3:16" s="15" customFormat="1" ht="41.25" customHeight="1">
      <c r="C41" s="104" t="s">
        <v>33</v>
      </c>
      <c r="D41" s="105"/>
      <c r="E41" s="105"/>
      <c r="F41" s="105"/>
      <c r="G41" s="106"/>
      <c r="H41" s="40">
        <f aca="true" t="shared" si="10" ref="H41:P41">SUBTOTAL(9,H42:H45)</f>
        <v>495060</v>
      </c>
      <c r="I41" s="40">
        <f t="shared" si="10"/>
        <v>28060</v>
      </c>
      <c r="J41" s="40">
        <f t="shared" si="10"/>
        <v>167000</v>
      </c>
      <c r="K41" s="40">
        <f t="shared" si="10"/>
        <v>300000</v>
      </c>
      <c r="L41" s="40">
        <f t="shared" si="10"/>
        <v>0</v>
      </c>
      <c r="M41" s="40">
        <f t="shared" si="10"/>
        <v>0</v>
      </c>
      <c r="N41" s="40">
        <f t="shared" si="10"/>
        <v>0</v>
      </c>
      <c r="O41" s="40">
        <f t="shared" si="10"/>
        <v>467000</v>
      </c>
      <c r="P41" s="40">
        <f t="shared" si="10"/>
        <v>0</v>
      </c>
    </row>
    <row r="42" spans="3:16" s="15" customFormat="1" ht="16.5" customHeight="1">
      <c r="C42" s="102">
        <v>7</v>
      </c>
      <c r="D42" s="107" t="s">
        <v>23</v>
      </c>
      <c r="E42" s="109">
        <v>2005</v>
      </c>
      <c r="F42" s="109">
        <v>2007</v>
      </c>
      <c r="G42" s="2" t="s">
        <v>12</v>
      </c>
      <c r="H42" s="16">
        <f aca="true" t="shared" si="11" ref="H42:P42">SUBTOTAL(9,H43:H44)</f>
        <v>495060</v>
      </c>
      <c r="I42" s="16">
        <f t="shared" si="11"/>
        <v>28060</v>
      </c>
      <c r="J42" s="16">
        <f t="shared" si="11"/>
        <v>167000</v>
      </c>
      <c r="K42" s="16">
        <f t="shared" si="11"/>
        <v>300000</v>
      </c>
      <c r="L42" s="16">
        <f t="shared" si="11"/>
        <v>0</v>
      </c>
      <c r="M42" s="16">
        <f t="shared" si="11"/>
        <v>0</v>
      </c>
      <c r="N42" s="16">
        <f t="shared" si="11"/>
        <v>0</v>
      </c>
      <c r="O42" s="16">
        <f t="shared" si="11"/>
        <v>467000</v>
      </c>
      <c r="P42" s="16">
        <f t="shared" si="11"/>
        <v>0</v>
      </c>
    </row>
    <row r="43" spans="3:16" s="15" customFormat="1" ht="12.75">
      <c r="C43" s="103"/>
      <c r="D43" s="108"/>
      <c r="E43" s="110"/>
      <c r="F43" s="110"/>
      <c r="G43" s="2" t="s">
        <v>15</v>
      </c>
      <c r="H43" s="18">
        <v>495060</v>
      </c>
      <c r="I43" s="18">
        <v>28060</v>
      </c>
      <c r="J43" s="18">
        <v>167000</v>
      </c>
      <c r="K43" s="18">
        <v>300000</v>
      </c>
      <c r="L43" s="18"/>
      <c r="M43" s="18"/>
      <c r="N43" s="18"/>
      <c r="O43" s="19">
        <f>J43+K43+L43</f>
        <v>467000</v>
      </c>
      <c r="P43" s="19">
        <f>H43-I43-O43</f>
        <v>0</v>
      </c>
    </row>
    <row r="44" spans="3:16" s="15" customFormat="1" ht="16.5">
      <c r="C44" s="103"/>
      <c r="D44" s="108"/>
      <c r="E44" s="110"/>
      <c r="F44" s="110"/>
      <c r="G44" s="3" t="s">
        <v>19</v>
      </c>
      <c r="H44" s="13">
        <v>0</v>
      </c>
      <c r="I44" s="13"/>
      <c r="J44" s="13">
        <v>0</v>
      </c>
      <c r="K44" s="13">
        <v>0</v>
      </c>
      <c r="L44" s="13"/>
      <c r="M44" s="13"/>
      <c r="N44" s="13"/>
      <c r="O44" s="17">
        <f>J44+K44+L44</f>
        <v>0</v>
      </c>
      <c r="P44" s="17">
        <f>H44-I44-O44</f>
        <v>0</v>
      </c>
    </row>
    <row r="45" spans="3:16" s="15" customFormat="1" ht="12.75" hidden="1">
      <c r="C45" s="27"/>
      <c r="D45" s="34"/>
      <c r="E45" s="33"/>
      <c r="F45" s="33"/>
      <c r="G45" s="12" t="s">
        <v>9</v>
      </c>
      <c r="H45" s="13"/>
      <c r="I45" s="13"/>
      <c r="J45" s="13"/>
      <c r="K45" s="13"/>
      <c r="L45" s="13"/>
      <c r="M45" s="13"/>
      <c r="N45" s="13"/>
      <c r="O45" s="17"/>
      <c r="P45" s="17"/>
    </row>
    <row r="46" spans="3:16" s="15" customFormat="1" ht="16.5" customHeight="1">
      <c r="C46" s="102">
        <v>8</v>
      </c>
      <c r="D46" s="107" t="s">
        <v>40</v>
      </c>
      <c r="E46" s="109">
        <v>2006</v>
      </c>
      <c r="F46" s="109">
        <v>2007</v>
      </c>
      <c r="G46" s="2" t="s">
        <v>12</v>
      </c>
      <c r="H46" s="16">
        <f>SUBTOTAL(9,H47:H49)</f>
        <v>110000</v>
      </c>
      <c r="I46" s="16">
        <f aca="true" t="shared" si="12" ref="I46:P46">SUBTOTAL(9,I47:I49)</f>
        <v>0</v>
      </c>
      <c r="J46" s="16">
        <f t="shared" si="12"/>
        <v>30000</v>
      </c>
      <c r="K46" s="16">
        <f t="shared" si="12"/>
        <v>80000</v>
      </c>
      <c r="L46" s="16">
        <f t="shared" si="12"/>
        <v>0</v>
      </c>
      <c r="M46" s="16">
        <f t="shared" si="12"/>
        <v>0</v>
      </c>
      <c r="N46" s="16">
        <f t="shared" si="12"/>
        <v>0</v>
      </c>
      <c r="O46" s="16">
        <f t="shared" si="12"/>
        <v>110000</v>
      </c>
      <c r="P46" s="16">
        <f t="shared" si="12"/>
        <v>0</v>
      </c>
    </row>
    <row r="47" spans="3:16" s="15" customFormat="1" ht="12.75">
      <c r="C47" s="103"/>
      <c r="D47" s="108"/>
      <c r="E47" s="110"/>
      <c r="F47" s="110"/>
      <c r="G47" s="2" t="s">
        <v>15</v>
      </c>
      <c r="H47" s="18">
        <v>110000</v>
      </c>
      <c r="I47" s="18">
        <v>0</v>
      </c>
      <c r="J47" s="18">
        <v>30000</v>
      </c>
      <c r="K47" s="18">
        <v>80000</v>
      </c>
      <c r="L47" s="18">
        <v>0</v>
      </c>
      <c r="M47" s="18"/>
      <c r="N47" s="18"/>
      <c r="O47" s="19">
        <f>J47+K47+L47</f>
        <v>110000</v>
      </c>
      <c r="P47" s="19">
        <f>H47-I47-O47</f>
        <v>0</v>
      </c>
    </row>
    <row r="48" spans="3:16" s="15" customFormat="1" ht="16.5">
      <c r="C48" s="103"/>
      <c r="D48" s="108"/>
      <c r="E48" s="110"/>
      <c r="F48" s="110"/>
      <c r="G48" s="3" t="s">
        <v>19</v>
      </c>
      <c r="H48" s="13">
        <v>0</v>
      </c>
      <c r="I48" s="13"/>
      <c r="J48" s="13">
        <v>0</v>
      </c>
      <c r="K48" s="13">
        <v>0</v>
      </c>
      <c r="L48" s="13"/>
      <c r="M48" s="13"/>
      <c r="N48" s="13"/>
      <c r="O48" s="17">
        <f>J48+K48+L48</f>
        <v>0</v>
      </c>
      <c r="P48" s="17">
        <f>H48-I48-O48</f>
        <v>0</v>
      </c>
    </row>
    <row r="49" spans="3:16" s="15" customFormat="1" ht="12.75" hidden="1">
      <c r="C49" s="35"/>
      <c r="D49" s="41"/>
      <c r="E49" s="42"/>
      <c r="F49" s="42"/>
      <c r="G49" s="43" t="s">
        <v>9</v>
      </c>
      <c r="H49" s="13"/>
      <c r="I49" s="13"/>
      <c r="J49" s="13"/>
      <c r="K49" s="13"/>
      <c r="L49" s="13"/>
      <c r="M49" s="13"/>
      <c r="N49" s="13"/>
      <c r="O49" s="17"/>
      <c r="P49" s="17"/>
    </row>
    <row r="50" spans="3:16" s="15" customFormat="1" ht="41.25" customHeight="1">
      <c r="C50" s="104" t="s">
        <v>35</v>
      </c>
      <c r="D50" s="105"/>
      <c r="E50" s="105"/>
      <c r="F50" s="105"/>
      <c r="G50" s="106"/>
      <c r="H50" s="40">
        <f aca="true" t="shared" si="13" ref="H50:P50">SUBTOTAL(9,H51:H54)</f>
        <v>600000</v>
      </c>
      <c r="I50" s="40">
        <f t="shared" si="13"/>
        <v>0</v>
      </c>
      <c r="J50" s="40">
        <f t="shared" si="13"/>
        <v>20000</v>
      </c>
      <c r="K50" s="40">
        <f t="shared" si="13"/>
        <v>580000</v>
      </c>
      <c r="L50" s="40">
        <f t="shared" si="13"/>
        <v>0</v>
      </c>
      <c r="M50" s="40">
        <f t="shared" si="13"/>
        <v>0</v>
      </c>
      <c r="N50" s="40">
        <f t="shared" si="13"/>
        <v>0</v>
      </c>
      <c r="O50" s="40">
        <f t="shared" si="13"/>
        <v>600000</v>
      </c>
      <c r="P50" s="40">
        <f t="shared" si="13"/>
        <v>0</v>
      </c>
    </row>
    <row r="51" spans="3:16" s="15" customFormat="1" ht="16.5" customHeight="1">
      <c r="C51" s="102">
        <v>9</v>
      </c>
      <c r="D51" s="107" t="s">
        <v>43</v>
      </c>
      <c r="E51" s="109">
        <v>2006</v>
      </c>
      <c r="F51" s="109">
        <v>2007</v>
      </c>
      <c r="G51" s="2" t="s">
        <v>12</v>
      </c>
      <c r="H51" s="16">
        <f aca="true" t="shared" si="14" ref="H51:P51">SUBTOTAL(9,H52:H53)</f>
        <v>600000</v>
      </c>
      <c r="I51" s="16">
        <f t="shared" si="14"/>
        <v>0</v>
      </c>
      <c r="J51" s="16">
        <f t="shared" si="14"/>
        <v>20000</v>
      </c>
      <c r="K51" s="16">
        <f t="shared" si="14"/>
        <v>580000</v>
      </c>
      <c r="L51" s="16">
        <f t="shared" si="14"/>
        <v>0</v>
      </c>
      <c r="M51" s="16">
        <f t="shared" si="14"/>
        <v>0</v>
      </c>
      <c r="N51" s="16">
        <f t="shared" si="14"/>
        <v>0</v>
      </c>
      <c r="O51" s="16">
        <f t="shared" si="14"/>
        <v>600000</v>
      </c>
      <c r="P51" s="16">
        <f t="shared" si="14"/>
        <v>0</v>
      </c>
    </row>
    <row r="52" spans="3:16" s="15" customFormat="1" ht="12.75">
      <c r="C52" s="103"/>
      <c r="D52" s="108"/>
      <c r="E52" s="110"/>
      <c r="F52" s="110"/>
      <c r="G52" s="2" t="s">
        <v>15</v>
      </c>
      <c r="H52" s="18">
        <v>600000</v>
      </c>
      <c r="I52" s="18">
        <v>0</v>
      </c>
      <c r="J52" s="18">
        <v>20000</v>
      </c>
      <c r="K52" s="18">
        <v>580000</v>
      </c>
      <c r="L52" s="18"/>
      <c r="M52" s="18"/>
      <c r="N52" s="18"/>
      <c r="O52" s="19">
        <f>J52+K52+L52</f>
        <v>600000</v>
      </c>
      <c r="P52" s="19">
        <f>H52-I52-O52</f>
        <v>0</v>
      </c>
    </row>
    <row r="53" spans="3:16" s="15" customFormat="1" ht="16.5">
      <c r="C53" s="121"/>
      <c r="D53" s="122"/>
      <c r="E53" s="115"/>
      <c r="F53" s="115"/>
      <c r="G53" s="3" t="s">
        <v>19</v>
      </c>
      <c r="H53" s="13">
        <v>0</v>
      </c>
      <c r="I53" s="13"/>
      <c r="J53" s="13">
        <v>0</v>
      </c>
      <c r="K53" s="13">
        <v>0</v>
      </c>
      <c r="L53" s="13"/>
      <c r="M53" s="13"/>
      <c r="N53" s="13"/>
      <c r="O53" s="17">
        <f>J53+K53+L53</f>
        <v>0</v>
      </c>
      <c r="P53" s="17">
        <f>H53-I53-O53</f>
        <v>0</v>
      </c>
    </row>
    <row r="54" spans="3:16" s="15" customFormat="1" ht="12.75" hidden="1">
      <c r="C54" s="35"/>
      <c r="D54" s="41"/>
      <c r="E54" s="42"/>
      <c r="F54" s="42"/>
      <c r="G54" s="56" t="s">
        <v>9</v>
      </c>
      <c r="H54" s="53"/>
      <c r="I54" s="53"/>
      <c r="J54" s="53"/>
      <c r="K54" s="53"/>
      <c r="L54" s="53"/>
      <c r="M54" s="53"/>
      <c r="N54" s="53"/>
      <c r="O54" s="55"/>
      <c r="P54" s="55"/>
    </row>
    <row r="55" spans="3:16" s="15" customFormat="1" ht="16.5" customHeight="1">
      <c r="C55" s="102"/>
      <c r="D55" s="107" t="s">
        <v>44</v>
      </c>
      <c r="E55" s="109"/>
      <c r="F55" s="109"/>
      <c r="G55" s="2" t="s">
        <v>12</v>
      </c>
      <c r="H55" s="16">
        <f aca="true" t="shared" si="15" ref="H55:P55">SUBTOTAL(9,H56:H57)</f>
        <v>500000</v>
      </c>
      <c r="I55" s="16">
        <f t="shared" si="15"/>
        <v>0</v>
      </c>
      <c r="J55" s="16">
        <f t="shared" si="15"/>
        <v>200000</v>
      </c>
      <c r="K55" s="16">
        <f t="shared" si="15"/>
        <v>300000</v>
      </c>
      <c r="L55" s="16">
        <f t="shared" si="15"/>
        <v>0</v>
      </c>
      <c r="M55" s="16">
        <f t="shared" si="15"/>
        <v>0</v>
      </c>
      <c r="N55" s="16">
        <f t="shared" si="15"/>
        <v>0</v>
      </c>
      <c r="O55" s="16">
        <f t="shared" si="15"/>
        <v>500000</v>
      </c>
      <c r="P55" s="16">
        <f t="shared" si="15"/>
        <v>0</v>
      </c>
    </row>
    <row r="56" spans="3:16" s="15" customFormat="1" ht="12.75">
      <c r="C56" s="103"/>
      <c r="D56" s="108"/>
      <c r="E56" s="110"/>
      <c r="F56" s="110"/>
      <c r="G56" s="2" t="s">
        <v>15</v>
      </c>
      <c r="H56" s="18">
        <v>500000</v>
      </c>
      <c r="I56" s="18">
        <v>0</v>
      </c>
      <c r="J56" s="18">
        <v>200000</v>
      </c>
      <c r="K56" s="18">
        <v>300000</v>
      </c>
      <c r="L56" s="18"/>
      <c r="M56" s="18"/>
      <c r="N56" s="18"/>
      <c r="O56" s="19">
        <f>J56+K56+L56</f>
        <v>500000</v>
      </c>
      <c r="P56" s="19">
        <f>H56-I56-O56</f>
        <v>0</v>
      </c>
    </row>
    <row r="57" spans="3:16" s="15" customFormat="1" ht="16.5">
      <c r="C57" s="121"/>
      <c r="D57" s="122"/>
      <c r="E57" s="115"/>
      <c r="F57" s="115"/>
      <c r="G57" s="3" t="s">
        <v>19</v>
      </c>
      <c r="H57" s="13">
        <v>0</v>
      </c>
      <c r="I57" s="13"/>
      <c r="J57" s="13">
        <v>0</v>
      </c>
      <c r="K57" s="13">
        <v>0</v>
      </c>
      <c r="L57" s="13"/>
      <c r="M57" s="13"/>
      <c r="N57" s="13"/>
      <c r="O57" s="17">
        <f>J57+K57+L57</f>
        <v>0</v>
      </c>
      <c r="P57" s="17">
        <f>H57-I57-O57</f>
        <v>0</v>
      </c>
    </row>
    <row r="58" spans="3:16" s="15" customFormat="1" ht="12.75">
      <c r="C58" s="35"/>
      <c r="D58" s="41"/>
      <c r="E58" s="42"/>
      <c r="F58" s="42"/>
      <c r="G58" s="56" t="s">
        <v>9</v>
      </c>
      <c r="H58" s="53"/>
      <c r="I58" s="53"/>
      <c r="J58" s="53"/>
      <c r="K58" s="53"/>
      <c r="L58" s="53"/>
      <c r="M58" s="53"/>
      <c r="N58" s="53"/>
      <c r="O58" s="55"/>
      <c r="P58" s="55"/>
    </row>
    <row r="59" spans="3:16" s="15" customFormat="1" ht="41.25" customHeight="1">
      <c r="C59" s="104" t="s">
        <v>34</v>
      </c>
      <c r="D59" s="105"/>
      <c r="E59" s="105"/>
      <c r="F59" s="105"/>
      <c r="G59" s="106"/>
      <c r="H59" s="40">
        <f aca="true" t="shared" si="16" ref="H59:P59">SUBTOTAL(9,H60:H63)</f>
        <v>2551464</v>
      </c>
      <c r="I59" s="40">
        <f t="shared" si="16"/>
        <v>74054</v>
      </c>
      <c r="J59" s="40">
        <f t="shared" si="16"/>
        <v>500000</v>
      </c>
      <c r="K59" s="40">
        <f t="shared" si="16"/>
        <v>1977410</v>
      </c>
      <c r="L59" s="40">
        <f t="shared" si="16"/>
        <v>0</v>
      </c>
      <c r="M59" s="40">
        <f t="shared" si="16"/>
        <v>0</v>
      </c>
      <c r="N59" s="40">
        <f t="shared" si="16"/>
        <v>0</v>
      </c>
      <c r="O59" s="40">
        <f t="shared" si="16"/>
        <v>2477410</v>
      </c>
      <c r="P59" s="40">
        <f t="shared" si="16"/>
        <v>0</v>
      </c>
    </row>
    <row r="60" spans="1:16" s="15" customFormat="1" ht="16.5" customHeight="1">
      <c r="A60" s="15" t="s">
        <v>8</v>
      </c>
      <c r="B60" s="15">
        <v>600</v>
      </c>
      <c r="C60" s="102">
        <v>10</v>
      </c>
      <c r="D60" s="107" t="s">
        <v>17</v>
      </c>
      <c r="E60" s="109">
        <v>2004</v>
      </c>
      <c r="F60" s="109">
        <v>2007</v>
      </c>
      <c r="G60" s="2" t="s">
        <v>12</v>
      </c>
      <c r="H60" s="16">
        <f aca="true" t="shared" si="17" ref="H60:P60">SUBTOTAL(9,H61:H62)</f>
        <v>2551464</v>
      </c>
      <c r="I60" s="16">
        <f t="shared" si="17"/>
        <v>74054</v>
      </c>
      <c r="J60" s="16">
        <f t="shared" si="17"/>
        <v>500000</v>
      </c>
      <c r="K60" s="16">
        <f t="shared" si="17"/>
        <v>1977410</v>
      </c>
      <c r="L60" s="16">
        <f t="shared" si="17"/>
        <v>0</v>
      </c>
      <c r="M60" s="16">
        <f t="shared" si="17"/>
        <v>0</v>
      </c>
      <c r="N60" s="16">
        <f t="shared" si="17"/>
        <v>0</v>
      </c>
      <c r="O60" s="16">
        <f t="shared" si="17"/>
        <v>2477410</v>
      </c>
      <c r="P60" s="16">
        <f t="shared" si="17"/>
        <v>0</v>
      </c>
    </row>
    <row r="61" spans="1:16" s="15" customFormat="1" ht="12.75">
      <c r="A61" s="15" t="s">
        <v>8</v>
      </c>
      <c r="B61" s="15">
        <v>600</v>
      </c>
      <c r="C61" s="103"/>
      <c r="D61" s="108"/>
      <c r="E61" s="110"/>
      <c r="F61" s="110"/>
      <c r="G61" s="2" t="s">
        <v>15</v>
      </c>
      <c r="H61" s="18">
        <v>2551464</v>
      </c>
      <c r="I61" s="18">
        <v>74054</v>
      </c>
      <c r="J61" s="18">
        <v>500000</v>
      </c>
      <c r="K61" s="18">
        <v>1977410</v>
      </c>
      <c r="L61" s="18"/>
      <c r="M61" s="18"/>
      <c r="N61" s="18"/>
      <c r="O61" s="19">
        <f>J61+K61+L61</f>
        <v>2477410</v>
      </c>
      <c r="P61" s="19">
        <f>H61-I61-O61</f>
        <v>0</v>
      </c>
    </row>
    <row r="62" spans="3:16" s="15" customFormat="1" ht="16.5">
      <c r="C62" s="121"/>
      <c r="D62" s="122"/>
      <c r="E62" s="115"/>
      <c r="F62" s="115"/>
      <c r="G62" s="3" t="s">
        <v>19</v>
      </c>
      <c r="H62" s="13"/>
      <c r="I62" s="13">
        <v>0</v>
      </c>
      <c r="J62" s="13"/>
      <c r="K62" s="13"/>
      <c r="L62" s="13"/>
      <c r="M62" s="13"/>
      <c r="N62" s="13"/>
      <c r="O62" s="17">
        <f>J62+K62+L62</f>
        <v>0</v>
      </c>
      <c r="P62" s="17">
        <f>H62-I62-O62</f>
        <v>0</v>
      </c>
    </row>
    <row r="63" spans="3:16" s="15" customFormat="1" ht="12.75" hidden="1">
      <c r="C63" s="27"/>
      <c r="D63" s="34"/>
      <c r="E63" s="33"/>
      <c r="F63" s="33"/>
      <c r="G63" s="12" t="s">
        <v>9</v>
      </c>
      <c r="H63" s="13"/>
      <c r="I63" s="13"/>
      <c r="J63" s="13"/>
      <c r="K63" s="13"/>
      <c r="L63" s="13"/>
      <c r="M63" s="13"/>
      <c r="N63" s="13"/>
      <c r="O63" s="17"/>
      <c r="P63" s="17"/>
    </row>
    <row r="64" spans="3:16" s="15" customFormat="1" ht="39" customHeight="1">
      <c r="C64" s="104" t="s">
        <v>35</v>
      </c>
      <c r="D64" s="105"/>
      <c r="E64" s="105"/>
      <c r="F64" s="105"/>
      <c r="G64" s="106"/>
      <c r="H64" s="40">
        <f aca="true" t="shared" si="18" ref="H64:P64">SUBTOTAL(9,H65:H67)</f>
        <v>9452159.84</v>
      </c>
      <c r="I64" s="40">
        <f t="shared" si="18"/>
        <v>88900</v>
      </c>
      <c r="J64" s="40">
        <f t="shared" si="18"/>
        <v>15250</v>
      </c>
      <c r="K64" s="40">
        <f t="shared" si="18"/>
        <v>4621929.92</v>
      </c>
      <c r="L64" s="40">
        <f t="shared" si="18"/>
        <v>0</v>
      </c>
      <c r="M64" s="40">
        <f t="shared" si="18"/>
        <v>0</v>
      </c>
      <c r="N64" s="40">
        <f t="shared" si="18"/>
        <v>0</v>
      </c>
      <c r="O64" s="40">
        <f t="shared" si="18"/>
        <v>4637179.92</v>
      </c>
      <c r="P64" s="40">
        <f t="shared" si="18"/>
        <v>0</v>
      </c>
    </row>
    <row r="65" spans="3:16" s="15" customFormat="1" ht="51.75" customHeight="1">
      <c r="C65" s="102">
        <v>11</v>
      </c>
      <c r="D65" s="112" t="s">
        <v>41</v>
      </c>
      <c r="E65" s="109"/>
      <c r="F65" s="109"/>
      <c r="G65" s="2" t="s">
        <v>12</v>
      </c>
      <c r="H65" s="36">
        <v>4726079.92</v>
      </c>
      <c r="I65" s="36">
        <f>SUBTOTAL(9,I66:I67)</f>
        <v>88900</v>
      </c>
      <c r="J65" s="36">
        <f>SUBTOTAL(9,J66:J67)</f>
        <v>15250</v>
      </c>
      <c r="K65" s="36">
        <f>SUBTOTAL(9,K66:K67)</f>
        <v>4621929.92</v>
      </c>
      <c r="L65" s="36">
        <f>SUBTOTAL(9,L66:L67)</f>
        <v>0</v>
      </c>
      <c r="M65" s="36">
        <f>SUBTOTAL(9,M66:M67)</f>
        <v>0</v>
      </c>
      <c r="N65" s="36"/>
      <c r="O65" s="36">
        <f>SUBTOTAL(9,O66:O67)</f>
        <v>4637179.92</v>
      </c>
      <c r="P65" s="36">
        <f>SUBTOTAL(9,P66:P67)</f>
        <v>0</v>
      </c>
    </row>
    <row r="66" spans="3:16" s="15" customFormat="1" ht="48.75" customHeight="1">
      <c r="C66" s="103"/>
      <c r="D66" s="113"/>
      <c r="E66" s="110"/>
      <c r="F66" s="110"/>
      <c r="G66" s="2" t="s">
        <v>15</v>
      </c>
      <c r="H66" s="37">
        <f>H65-H67</f>
        <v>947010.1000000001</v>
      </c>
      <c r="I66" s="37">
        <v>88900</v>
      </c>
      <c r="J66" s="37">
        <v>15250</v>
      </c>
      <c r="K66" s="37">
        <v>4156940.73</v>
      </c>
      <c r="L66" s="38">
        <f>H66-I66-J66-K66</f>
        <v>-3314080.63</v>
      </c>
      <c r="M66" s="37"/>
      <c r="N66" s="37"/>
      <c r="O66" s="38">
        <f>SUM(J66:L66)</f>
        <v>858110.1000000001</v>
      </c>
      <c r="P66" s="36">
        <f>SUBTOTAL(9,P67:P70)</f>
        <v>0</v>
      </c>
    </row>
    <row r="67" spans="3:16" s="15" customFormat="1" ht="50.25" customHeight="1">
      <c r="C67" s="121"/>
      <c r="D67" s="114"/>
      <c r="E67" s="115"/>
      <c r="F67" s="115"/>
      <c r="G67" s="3" t="s">
        <v>29</v>
      </c>
      <c r="H67" s="39">
        <v>3779069.82</v>
      </c>
      <c r="I67" s="39">
        <v>0</v>
      </c>
      <c r="J67" s="39">
        <v>0</v>
      </c>
      <c r="K67" s="39">
        <v>464989.19</v>
      </c>
      <c r="L67" s="36">
        <v>3314080.63</v>
      </c>
      <c r="M67" s="39"/>
      <c r="N67" s="39"/>
      <c r="O67" s="38">
        <f>SUM(J67:L67)</f>
        <v>3779069.82</v>
      </c>
      <c r="P67" s="19">
        <f>H67-I67-O67</f>
        <v>0</v>
      </c>
    </row>
    <row r="68" spans="3:16" s="15" customFormat="1" ht="12.75" hidden="1">
      <c r="C68" s="27"/>
      <c r="D68" s="34"/>
      <c r="E68" s="33"/>
      <c r="F68" s="33"/>
      <c r="G68" s="12" t="s">
        <v>9</v>
      </c>
      <c r="H68" s="13"/>
      <c r="I68" s="13"/>
      <c r="J68" s="13"/>
      <c r="K68" s="13"/>
      <c r="L68" s="13"/>
      <c r="M68" s="13"/>
      <c r="N68" s="13"/>
      <c r="O68" s="17"/>
      <c r="P68" s="17"/>
    </row>
    <row r="69" spans="3:16" s="15" customFormat="1" ht="41.25" customHeight="1">
      <c r="C69" s="104" t="s">
        <v>37</v>
      </c>
      <c r="D69" s="105"/>
      <c r="E69" s="105"/>
      <c r="F69" s="105"/>
      <c r="G69" s="106"/>
      <c r="H69" s="40">
        <f aca="true" t="shared" si="19" ref="H69:P69">SUBTOTAL(9,H70:H74)</f>
        <v>16419000</v>
      </c>
      <c r="I69" s="40">
        <f t="shared" si="19"/>
        <v>0</v>
      </c>
      <c r="J69" s="40">
        <f t="shared" si="19"/>
        <v>419000</v>
      </c>
      <c r="K69" s="40">
        <f t="shared" si="19"/>
        <v>2500000</v>
      </c>
      <c r="L69" s="40">
        <f t="shared" si="19"/>
        <v>4000000</v>
      </c>
      <c r="M69" s="40">
        <f t="shared" si="19"/>
        <v>0</v>
      </c>
      <c r="N69" s="40">
        <f t="shared" si="19"/>
        <v>0</v>
      </c>
      <c r="O69" s="40">
        <f t="shared" si="19"/>
        <v>6919000</v>
      </c>
      <c r="P69" s="40">
        <f t="shared" si="19"/>
        <v>9500000</v>
      </c>
    </row>
    <row r="70" spans="3:16" s="15" customFormat="1" ht="16.5" customHeight="1">
      <c r="C70" s="102">
        <v>12</v>
      </c>
      <c r="D70" s="107" t="s">
        <v>25</v>
      </c>
      <c r="E70" s="109">
        <v>2006</v>
      </c>
      <c r="F70" s="109">
        <v>2010</v>
      </c>
      <c r="G70" s="2" t="s">
        <v>12</v>
      </c>
      <c r="H70" s="16">
        <f aca="true" t="shared" si="20" ref="H70:P70">SUBTOTAL(9,H71:H72)</f>
        <v>16419000</v>
      </c>
      <c r="I70" s="16">
        <f t="shared" si="20"/>
        <v>0</v>
      </c>
      <c r="J70" s="16">
        <f t="shared" si="20"/>
        <v>419000</v>
      </c>
      <c r="K70" s="16">
        <f t="shared" si="20"/>
        <v>2500000</v>
      </c>
      <c r="L70" s="16">
        <f t="shared" si="20"/>
        <v>4000000</v>
      </c>
      <c r="M70" s="16">
        <f t="shared" si="20"/>
        <v>0</v>
      </c>
      <c r="N70" s="16">
        <f t="shared" si="20"/>
        <v>0</v>
      </c>
      <c r="O70" s="16">
        <f t="shared" si="20"/>
        <v>6919000</v>
      </c>
      <c r="P70" s="16">
        <f t="shared" si="20"/>
        <v>9500000</v>
      </c>
    </row>
    <row r="71" spans="3:16" s="15" customFormat="1" ht="12.75">
      <c r="C71" s="103"/>
      <c r="D71" s="108"/>
      <c r="E71" s="110"/>
      <c r="F71" s="110"/>
      <c r="G71" s="2" t="s">
        <v>15</v>
      </c>
      <c r="H71" s="18">
        <v>16419000</v>
      </c>
      <c r="I71" s="18">
        <v>0</v>
      </c>
      <c r="J71" s="18">
        <v>419000</v>
      </c>
      <c r="K71" s="18">
        <v>2500000</v>
      </c>
      <c r="L71" s="18">
        <v>4000000</v>
      </c>
      <c r="M71" s="18"/>
      <c r="N71" s="18"/>
      <c r="O71" s="19">
        <f>J71+K71+L71</f>
        <v>6919000</v>
      </c>
      <c r="P71" s="19">
        <f>H71-I71-O71</f>
        <v>9500000</v>
      </c>
    </row>
    <row r="72" spans="3:16" s="15" customFormat="1" ht="16.5">
      <c r="C72" s="121"/>
      <c r="D72" s="122"/>
      <c r="E72" s="115"/>
      <c r="F72" s="115"/>
      <c r="G72" s="3" t="s">
        <v>19</v>
      </c>
      <c r="H72" s="13"/>
      <c r="I72" s="13">
        <v>0</v>
      </c>
      <c r="J72" s="13"/>
      <c r="K72" s="13"/>
      <c r="L72" s="13"/>
      <c r="M72" s="13"/>
      <c r="N72" s="13"/>
      <c r="O72" s="17">
        <f>J72+K72+L72</f>
        <v>0</v>
      </c>
      <c r="P72" s="17">
        <f>H72-I72-O72</f>
        <v>0</v>
      </c>
    </row>
    <row r="73" spans="3:16" s="15" customFormat="1" ht="13.5" hidden="1" thickBot="1">
      <c r="C73" s="46"/>
      <c r="D73" s="47"/>
      <c r="E73" s="48"/>
      <c r="F73" s="48"/>
      <c r="G73" s="49"/>
      <c r="H73" s="50"/>
      <c r="I73" s="50"/>
      <c r="J73" s="50"/>
      <c r="K73" s="50"/>
      <c r="L73" s="50"/>
      <c r="M73" s="50"/>
      <c r="N73" s="50"/>
      <c r="O73" s="51"/>
      <c r="P73" s="51"/>
    </row>
    <row r="74" spans="1:16" s="10" customFormat="1" ht="13.5" customHeight="1">
      <c r="A74" s="22"/>
      <c r="B74" s="22"/>
      <c r="C74" s="88" t="s">
        <v>18</v>
      </c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3:16" ht="57" customHeight="1">
      <c r="C75" s="120" t="s">
        <v>42</v>
      </c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</row>
  </sheetData>
  <mergeCells count="74">
    <mergeCell ref="D51:D53"/>
    <mergeCell ref="E51:E53"/>
    <mergeCell ref="F51:F53"/>
    <mergeCell ref="C20:C22"/>
    <mergeCell ref="C28:G28"/>
    <mergeCell ref="C41:G41"/>
    <mergeCell ref="C24:C26"/>
    <mergeCell ref="D24:D26"/>
    <mergeCell ref="E24:E26"/>
    <mergeCell ref="F24:F26"/>
    <mergeCell ref="C59:G59"/>
    <mergeCell ref="C29:C31"/>
    <mergeCell ref="C42:C44"/>
    <mergeCell ref="C37:C39"/>
    <mergeCell ref="D37:D39"/>
    <mergeCell ref="E37:E39"/>
    <mergeCell ref="F37:F39"/>
    <mergeCell ref="E29:E31"/>
    <mergeCell ref="F29:F31"/>
    <mergeCell ref="D29:D31"/>
    <mergeCell ref="C4:P4"/>
    <mergeCell ref="L1:P3"/>
    <mergeCell ref="C75:P75"/>
    <mergeCell ref="C60:C62"/>
    <mergeCell ref="D60:D62"/>
    <mergeCell ref="E60:E62"/>
    <mergeCell ref="C74:P74"/>
    <mergeCell ref="C10:F12"/>
    <mergeCell ref="G7:G8"/>
    <mergeCell ref="C7:C8"/>
    <mergeCell ref="D20:D22"/>
    <mergeCell ref="E20:E22"/>
    <mergeCell ref="F20:F22"/>
    <mergeCell ref="J7:N7"/>
    <mergeCell ref="C15:G15"/>
    <mergeCell ref="C16:C19"/>
    <mergeCell ref="D16:D19"/>
    <mergeCell ref="E16:E19"/>
    <mergeCell ref="F16:F19"/>
    <mergeCell ref="P7:P8"/>
    <mergeCell ref="C6:P6"/>
    <mergeCell ref="O7:O8"/>
    <mergeCell ref="I7:I8"/>
    <mergeCell ref="H7:H8"/>
    <mergeCell ref="E7:F7"/>
    <mergeCell ref="D7:D8"/>
    <mergeCell ref="C70:C72"/>
    <mergeCell ref="C69:G69"/>
    <mergeCell ref="F60:F62"/>
    <mergeCell ref="D42:D44"/>
    <mergeCell ref="E42:E44"/>
    <mergeCell ref="F42:F44"/>
    <mergeCell ref="D70:D72"/>
    <mergeCell ref="E70:E72"/>
    <mergeCell ref="F70:F72"/>
    <mergeCell ref="C65:C67"/>
    <mergeCell ref="D65:D67"/>
    <mergeCell ref="E65:E67"/>
    <mergeCell ref="F65:F67"/>
    <mergeCell ref="C46:C48"/>
    <mergeCell ref="D46:D48"/>
    <mergeCell ref="E46:E48"/>
    <mergeCell ref="F46:F48"/>
    <mergeCell ref="C64:G64"/>
    <mergeCell ref="C50:G50"/>
    <mergeCell ref="C51:C53"/>
    <mergeCell ref="C33:C35"/>
    <mergeCell ref="D33:D35"/>
    <mergeCell ref="E33:E35"/>
    <mergeCell ref="F33:F35"/>
    <mergeCell ref="C55:C57"/>
    <mergeCell ref="D55:D57"/>
    <mergeCell ref="E55:E57"/>
    <mergeCell ref="F55:F57"/>
  </mergeCells>
  <printOptions horizontalCentered="1"/>
  <pageMargins left="0.1968503937007874" right="0.1968503937007874" top="0.3937007874015748" bottom="0.3937007874015748" header="0.5118110236220472" footer="0.11811023622047245"/>
  <pageSetup horizontalDpi="300" verticalDpi="300" orientation="landscape" paperSize="9" scale="95" r:id="rId3"/>
  <headerFooter alignWithMargins="0">
    <oddFooter>&amp;L&amp;3&amp;F&amp;CStrona &amp;P z &amp;N</oddFooter>
  </headerFooter>
  <rowBreaks count="2" manualBreakCount="2">
    <brk id="27" min="2" max="15" man="1"/>
    <brk id="58" min="2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5"/>
  <sheetViews>
    <sheetView view="pageBreakPreview" zoomScaleSheetLayoutView="100" workbookViewId="0" topLeftCell="E4">
      <pane ySplit="5" topLeftCell="BM66" activePane="bottomLeft" state="frozen"/>
      <selection pane="topLeft" activeCell="D4" sqref="D4"/>
      <selection pane="bottomLeft" activeCell="K43" sqref="K43"/>
    </sheetView>
  </sheetViews>
  <sheetFormatPr defaultColWidth="9.00390625" defaultRowHeight="12.75"/>
  <cols>
    <col min="1" max="1" width="5.375" style="0" hidden="1" customWidth="1"/>
    <col min="2" max="2" width="4.25390625" style="0" hidden="1" customWidth="1"/>
    <col min="3" max="3" width="4.375" style="0" customWidth="1"/>
    <col min="4" max="4" width="30.75390625" style="0" customWidth="1"/>
    <col min="5" max="5" width="6.00390625" style="0" customWidth="1"/>
    <col min="6" max="6" width="5.625" style="0" customWidth="1"/>
    <col min="7" max="7" width="13.00390625" style="0" customWidth="1"/>
    <col min="8" max="8" width="12.875" style="0" customWidth="1"/>
    <col min="9" max="9" width="10.625" style="0" customWidth="1"/>
    <col min="10" max="10" width="13.625" style="0" customWidth="1"/>
    <col min="11" max="11" width="10.875" style="0" customWidth="1"/>
    <col min="12" max="12" width="11.375" style="0" customWidth="1"/>
    <col min="13" max="13" width="9.125" style="0" hidden="1" customWidth="1"/>
    <col min="14" max="14" width="0" style="0" hidden="1" customWidth="1"/>
    <col min="15" max="15" width="11.375" style="0" customWidth="1"/>
    <col min="16" max="16" width="12.25390625" style="0" customWidth="1"/>
    <col min="18" max="18" width="16.75390625" style="0" customWidth="1"/>
    <col min="19" max="19" width="16.00390625" style="0" customWidth="1"/>
  </cols>
  <sheetData>
    <row r="1" spans="3:16" ht="12.75" customHeight="1">
      <c r="C1" s="28"/>
      <c r="D1" s="28"/>
      <c r="E1" s="28"/>
      <c r="F1" s="28"/>
      <c r="G1" s="28"/>
      <c r="H1" s="28"/>
      <c r="I1" s="28"/>
      <c r="J1" s="30"/>
      <c r="K1" s="29"/>
      <c r="L1" s="119" t="s">
        <v>26</v>
      </c>
      <c r="M1" s="119"/>
      <c r="N1" s="119"/>
      <c r="O1" s="119"/>
      <c r="P1" s="119"/>
    </row>
    <row r="2" spans="3:16" ht="9.75" customHeight="1">
      <c r="C2" s="28"/>
      <c r="D2" s="28"/>
      <c r="E2" s="28"/>
      <c r="F2" s="28"/>
      <c r="G2" s="28"/>
      <c r="H2" s="28"/>
      <c r="I2" s="28"/>
      <c r="J2" s="29"/>
      <c r="K2" s="29"/>
      <c r="L2" s="119"/>
      <c r="M2" s="119"/>
      <c r="N2" s="119"/>
      <c r="O2" s="119"/>
      <c r="P2" s="119"/>
    </row>
    <row r="3" spans="3:16" ht="12.75" customHeight="1">
      <c r="C3" s="28"/>
      <c r="D3" s="28"/>
      <c r="E3" s="28"/>
      <c r="F3" s="28"/>
      <c r="G3" s="28"/>
      <c r="H3" s="28"/>
      <c r="I3" s="28"/>
      <c r="J3" s="29"/>
      <c r="K3" s="29"/>
      <c r="L3" s="119"/>
      <c r="M3" s="119"/>
      <c r="N3" s="119"/>
      <c r="O3" s="119"/>
      <c r="P3" s="119"/>
    </row>
    <row r="4" spans="3:16" ht="35.25" customHeight="1">
      <c r="C4" s="117" t="s">
        <v>20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3:16" ht="15.75" customHeight="1">
      <c r="C5" s="3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32" t="s">
        <v>16</v>
      </c>
    </row>
    <row r="6" spans="3:16" ht="24" customHeight="1" hidden="1">
      <c r="C6" s="98" t="s">
        <v>10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3:16" ht="20.25" customHeight="1">
      <c r="C7" s="92" t="s">
        <v>4</v>
      </c>
      <c r="D7" s="92" t="s">
        <v>6</v>
      </c>
      <c r="E7" s="95" t="s">
        <v>0</v>
      </c>
      <c r="F7" s="97"/>
      <c r="G7" s="92" t="s">
        <v>5</v>
      </c>
      <c r="H7" s="92" t="s">
        <v>7</v>
      </c>
      <c r="I7" s="92" t="s">
        <v>27</v>
      </c>
      <c r="J7" s="95" t="s">
        <v>11</v>
      </c>
      <c r="K7" s="96"/>
      <c r="L7" s="96"/>
      <c r="M7" s="96"/>
      <c r="N7" s="97"/>
      <c r="O7" s="92" t="s">
        <v>24</v>
      </c>
      <c r="P7" s="92" t="s">
        <v>21</v>
      </c>
    </row>
    <row r="8" spans="3:16" ht="70.5" customHeight="1">
      <c r="C8" s="94"/>
      <c r="D8" s="94"/>
      <c r="E8" s="5" t="s">
        <v>1</v>
      </c>
      <c r="F8" s="5" t="s">
        <v>2</v>
      </c>
      <c r="G8" s="93"/>
      <c r="H8" s="94"/>
      <c r="I8" s="94"/>
      <c r="J8" s="9">
        <v>2006</v>
      </c>
      <c r="K8" s="9">
        <v>2007</v>
      </c>
      <c r="L8" s="9">
        <v>2008</v>
      </c>
      <c r="M8" s="9">
        <v>2008</v>
      </c>
      <c r="N8" s="9">
        <v>2009</v>
      </c>
      <c r="O8" s="94"/>
      <c r="P8" s="94"/>
    </row>
    <row r="9" spans="3:16" ht="12.75">
      <c r="C9" s="1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1">
        <v>7</v>
      </c>
      <c r="J9" s="1">
        <v>8</v>
      </c>
      <c r="K9" s="1">
        <v>9</v>
      </c>
      <c r="L9" s="1">
        <v>10</v>
      </c>
      <c r="M9" s="1">
        <v>12</v>
      </c>
      <c r="N9" s="1"/>
      <c r="O9" s="1">
        <v>11</v>
      </c>
      <c r="P9" s="1">
        <v>12</v>
      </c>
    </row>
    <row r="10" spans="3:16" s="6" customFormat="1" ht="15.75" customHeight="1">
      <c r="C10" s="124" t="s">
        <v>3</v>
      </c>
      <c r="D10" s="125"/>
      <c r="E10" s="125"/>
      <c r="F10" s="126"/>
      <c r="G10" s="2" t="s">
        <v>12</v>
      </c>
      <c r="H10" s="4">
        <f aca="true" t="shared" si="0" ref="H10:P10">SUM(H11:H14)</f>
        <v>63633869.13</v>
      </c>
      <c r="I10" s="4">
        <f t="shared" si="0"/>
        <v>855619</v>
      </c>
      <c r="J10" s="4">
        <f t="shared" si="0"/>
        <v>28943463.78</v>
      </c>
      <c r="K10" s="4">
        <f t="shared" si="0"/>
        <v>20334786.29</v>
      </c>
      <c r="L10" s="4">
        <f t="shared" si="0"/>
        <v>4000000</v>
      </c>
      <c r="M10" s="4">
        <f t="shared" si="0"/>
        <v>0</v>
      </c>
      <c r="N10" s="4">
        <f t="shared" si="0"/>
        <v>0</v>
      </c>
      <c r="O10" s="4">
        <f t="shared" si="0"/>
        <v>53278250.07</v>
      </c>
      <c r="P10" s="4">
        <f t="shared" si="0"/>
        <v>9500000.059999999</v>
      </c>
    </row>
    <row r="11" spans="3:16" s="6" customFormat="1" ht="15.75" customHeight="1">
      <c r="C11" s="89"/>
      <c r="D11" s="90"/>
      <c r="E11" s="90"/>
      <c r="F11" s="91"/>
      <c r="G11" s="2" t="s">
        <v>15</v>
      </c>
      <c r="H11" s="4">
        <f aca="true" t="shared" si="1" ref="H11:P11">SUMIF($G$16:$G$9514,$G$11,H16:H9514)</f>
        <v>41325112.1</v>
      </c>
      <c r="I11" s="4">
        <f t="shared" si="1"/>
        <v>518748</v>
      </c>
      <c r="J11" s="4">
        <f t="shared" si="1"/>
        <v>10933040.48</v>
      </c>
      <c r="K11" s="4">
        <f t="shared" si="1"/>
        <v>19687404.099999998</v>
      </c>
      <c r="L11" s="4">
        <f t="shared" si="1"/>
        <v>685919.3700000001</v>
      </c>
      <c r="M11" s="4">
        <f t="shared" si="1"/>
        <v>0</v>
      </c>
      <c r="N11" s="4">
        <f t="shared" si="1"/>
        <v>0</v>
      </c>
      <c r="O11" s="4">
        <f t="shared" si="1"/>
        <v>31306363.950000003</v>
      </c>
      <c r="P11" s="4">
        <f t="shared" si="1"/>
        <v>9500000.149999999</v>
      </c>
    </row>
    <row r="12" spans="3:16" s="6" customFormat="1" ht="16.5">
      <c r="C12" s="89"/>
      <c r="D12" s="90"/>
      <c r="E12" s="90"/>
      <c r="F12" s="91"/>
      <c r="G12" s="3" t="s">
        <v>19</v>
      </c>
      <c r="H12" s="8">
        <f aca="true" t="shared" si="2" ref="H12:P12">SUMIF($G$16:$G$9514,$G$12,H16:H9514)</f>
        <v>17529687.21</v>
      </c>
      <c r="I12" s="8">
        <f t="shared" si="2"/>
        <v>336871</v>
      </c>
      <c r="J12" s="8">
        <f t="shared" si="2"/>
        <v>17010423.3</v>
      </c>
      <c r="K12" s="8">
        <f t="shared" si="2"/>
        <v>182393</v>
      </c>
      <c r="L12" s="8">
        <f t="shared" si="2"/>
        <v>0</v>
      </c>
      <c r="M12" s="8">
        <f t="shared" si="2"/>
        <v>0</v>
      </c>
      <c r="N12" s="8">
        <f t="shared" si="2"/>
        <v>0</v>
      </c>
      <c r="O12" s="8">
        <f t="shared" si="2"/>
        <v>17192816.3</v>
      </c>
      <c r="P12" s="8">
        <f t="shared" si="2"/>
        <v>-0.08999999985098839</v>
      </c>
    </row>
    <row r="13" spans="3:16" s="6" customFormat="1" ht="12.75">
      <c r="C13" s="23"/>
      <c r="D13" s="24"/>
      <c r="E13" s="24"/>
      <c r="F13" s="26"/>
      <c r="G13" s="2" t="s">
        <v>9</v>
      </c>
      <c r="H13" s="8">
        <f>SUMIF($G$16:$G$9514,$G$13,H16:H9514)</f>
        <v>1000000</v>
      </c>
      <c r="I13" s="8">
        <f>SUMIF($G$20:$G$9514,$G$13,I20:I9514)</f>
        <v>0</v>
      </c>
      <c r="J13" s="8">
        <f>SUMIF($G$20:$G$9514,$G$13,J20:J9514)</f>
        <v>1000000</v>
      </c>
      <c r="K13" s="8">
        <f>SUMIF($G$20:$G$9514,$G$13,K20:K9514)</f>
        <v>0</v>
      </c>
      <c r="L13" s="8"/>
      <c r="M13" s="8">
        <f>SUMIF($G$20:$G$9514,$G$13,M20:M9514)</f>
        <v>0</v>
      </c>
      <c r="N13" s="8"/>
      <c r="O13" s="8">
        <f>SUMIF($G$20:$G$9514,$G$13,O20:O9514)</f>
        <v>1000000</v>
      </c>
      <c r="P13" s="8">
        <f>SUMIF($G$20:$G$9514,$G$13,P20:P9514)</f>
        <v>0</v>
      </c>
    </row>
    <row r="14" spans="3:16" s="6" customFormat="1" ht="33">
      <c r="C14" s="23"/>
      <c r="D14" s="24"/>
      <c r="E14" s="24"/>
      <c r="F14" s="24"/>
      <c r="G14" s="3" t="s">
        <v>29</v>
      </c>
      <c r="H14" s="8">
        <f aca="true" t="shared" si="3" ref="H14:P14">SUMIF($G$16:$G$9514,$G$14,H16:H9514)</f>
        <v>3779069.82</v>
      </c>
      <c r="I14" s="8">
        <f t="shared" si="3"/>
        <v>0</v>
      </c>
      <c r="J14" s="8">
        <f t="shared" si="3"/>
        <v>0</v>
      </c>
      <c r="K14" s="8">
        <f t="shared" si="3"/>
        <v>464989.19</v>
      </c>
      <c r="L14" s="8">
        <f t="shared" si="3"/>
        <v>3314080.63</v>
      </c>
      <c r="M14" s="8">
        <f t="shared" si="3"/>
        <v>0</v>
      </c>
      <c r="N14" s="8">
        <f t="shared" si="3"/>
        <v>0</v>
      </c>
      <c r="O14" s="8">
        <f t="shared" si="3"/>
        <v>3779069.82</v>
      </c>
      <c r="P14" s="8">
        <f t="shared" si="3"/>
        <v>0</v>
      </c>
    </row>
    <row r="15" spans="3:16" s="15" customFormat="1" ht="41.25" customHeight="1">
      <c r="C15" s="104" t="s">
        <v>31</v>
      </c>
      <c r="D15" s="105"/>
      <c r="E15" s="105"/>
      <c r="F15" s="105"/>
      <c r="G15" s="106"/>
      <c r="H15" s="40">
        <f aca="true" t="shared" si="4" ref="H15:P15">SUBTOTAL(9,H16:H27)</f>
        <v>12166190</v>
      </c>
      <c r="I15" s="40">
        <f t="shared" si="4"/>
        <v>141190</v>
      </c>
      <c r="J15" s="40">
        <f t="shared" si="4"/>
        <v>2795000</v>
      </c>
      <c r="K15" s="40">
        <f t="shared" si="4"/>
        <v>9230000</v>
      </c>
      <c r="L15" s="40">
        <f t="shared" si="4"/>
        <v>0</v>
      </c>
      <c r="M15" s="40">
        <f t="shared" si="4"/>
        <v>0</v>
      </c>
      <c r="N15" s="40">
        <f t="shared" si="4"/>
        <v>0</v>
      </c>
      <c r="O15" s="40">
        <f t="shared" si="4"/>
        <v>12025000</v>
      </c>
      <c r="P15" s="40">
        <f t="shared" si="4"/>
        <v>0</v>
      </c>
    </row>
    <row r="16" spans="1:16" s="15" customFormat="1" ht="16.5" customHeight="1">
      <c r="A16" s="15" t="s">
        <v>8</v>
      </c>
      <c r="B16" s="15">
        <v>600</v>
      </c>
      <c r="C16" s="111">
        <v>1</v>
      </c>
      <c r="D16" s="112" t="s">
        <v>13</v>
      </c>
      <c r="E16" s="109">
        <v>2005</v>
      </c>
      <c r="F16" s="116">
        <v>2007</v>
      </c>
      <c r="G16" s="2" t="s">
        <v>12</v>
      </c>
      <c r="H16" s="16">
        <f aca="true" t="shared" si="5" ref="H16:M16">SUBTOTAL(9,H17:H19)</f>
        <v>10700000</v>
      </c>
      <c r="I16" s="16">
        <f t="shared" si="5"/>
        <v>70000</v>
      </c>
      <c r="J16" s="16">
        <f t="shared" si="5"/>
        <v>2500000</v>
      </c>
      <c r="K16" s="16">
        <f t="shared" si="5"/>
        <v>8130000</v>
      </c>
      <c r="L16" s="16">
        <f t="shared" si="5"/>
        <v>0</v>
      </c>
      <c r="M16" s="16">
        <f t="shared" si="5"/>
        <v>0</v>
      </c>
      <c r="N16" s="16"/>
      <c r="O16" s="16">
        <f>SUBTOTAL(9,O17:O19)</f>
        <v>10630000</v>
      </c>
      <c r="P16" s="17">
        <f aca="true" t="shared" si="6" ref="P16:P23">H16-I16-O16</f>
        <v>0</v>
      </c>
    </row>
    <row r="17" spans="1:16" s="15" customFormat="1" ht="12.75">
      <c r="A17" s="15" t="s">
        <v>8</v>
      </c>
      <c r="B17" s="15">
        <v>600</v>
      </c>
      <c r="C17" s="111"/>
      <c r="D17" s="113"/>
      <c r="E17" s="110"/>
      <c r="F17" s="116"/>
      <c r="G17" s="2" t="s">
        <v>15</v>
      </c>
      <c r="H17" s="18">
        <v>10700000</v>
      </c>
      <c r="I17" s="18">
        <v>70000</v>
      </c>
      <c r="J17" s="18">
        <v>2500000</v>
      </c>
      <c r="K17" s="18">
        <v>8130000</v>
      </c>
      <c r="L17" s="18">
        <v>0</v>
      </c>
      <c r="M17" s="18"/>
      <c r="N17" s="18"/>
      <c r="O17" s="19">
        <f>SUM(J17:L17)</f>
        <v>10630000</v>
      </c>
      <c r="P17" s="19">
        <f t="shared" si="6"/>
        <v>0</v>
      </c>
    </row>
    <row r="18" spans="3:16" s="15" customFormat="1" ht="16.5">
      <c r="C18" s="111"/>
      <c r="D18" s="113"/>
      <c r="E18" s="110"/>
      <c r="F18" s="116"/>
      <c r="G18" s="3" t="s">
        <v>19</v>
      </c>
      <c r="H18" s="13">
        <v>0</v>
      </c>
      <c r="I18" s="13">
        <v>0</v>
      </c>
      <c r="J18" s="13">
        <v>0</v>
      </c>
      <c r="K18" s="13">
        <v>0</v>
      </c>
      <c r="L18" s="13"/>
      <c r="M18" s="13"/>
      <c r="N18" s="13"/>
      <c r="O18" s="17">
        <f>SUM(J18:L18)</f>
        <v>0</v>
      </c>
      <c r="P18" s="17">
        <f t="shared" si="6"/>
        <v>0</v>
      </c>
    </row>
    <row r="19" spans="1:16" s="15" customFormat="1" ht="12.75" hidden="1">
      <c r="A19" s="15" t="s">
        <v>8</v>
      </c>
      <c r="B19" s="15">
        <v>600</v>
      </c>
      <c r="C19" s="111"/>
      <c r="D19" s="114"/>
      <c r="E19" s="115"/>
      <c r="F19" s="116"/>
      <c r="G19" s="12" t="s">
        <v>9</v>
      </c>
      <c r="H19" s="13"/>
      <c r="I19" s="13"/>
      <c r="J19" s="13"/>
      <c r="K19" s="13"/>
      <c r="L19" s="13"/>
      <c r="M19" s="13"/>
      <c r="N19" s="13"/>
      <c r="O19" s="17">
        <f>SUM(J19:L19)</f>
        <v>0</v>
      </c>
      <c r="P19" s="17">
        <f t="shared" si="6"/>
        <v>0</v>
      </c>
    </row>
    <row r="20" spans="1:16" s="15" customFormat="1" ht="16.5" customHeight="1">
      <c r="A20" s="15" t="s">
        <v>8</v>
      </c>
      <c r="B20" s="15">
        <v>600</v>
      </c>
      <c r="C20" s="102">
        <v>2</v>
      </c>
      <c r="D20" s="107" t="s">
        <v>22</v>
      </c>
      <c r="E20" s="109">
        <v>2006</v>
      </c>
      <c r="F20" s="109">
        <v>2007</v>
      </c>
      <c r="G20" s="2" t="s">
        <v>12</v>
      </c>
      <c r="H20" s="16">
        <f>SUBTOTAL(9,H21:H23)</f>
        <v>545000</v>
      </c>
      <c r="I20" s="16">
        <f>SUBTOTAL(9,I21:I23)</f>
        <v>0</v>
      </c>
      <c r="J20" s="16">
        <f>SUBTOTAL(9,J21:J23)</f>
        <v>245000</v>
      </c>
      <c r="K20" s="16">
        <f>SUBTOTAL(9,K21:K23)</f>
        <v>300000</v>
      </c>
      <c r="L20" s="16"/>
      <c r="M20" s="16">
        <f>SUBTOTAL(9,M21:M23)</f>
        <v>0</v>
      </c>
      <c r="N20" s="16"/>
      <c r="O20" s="16">
        <f>SUBTOTAL(9,O21:O23)</f>
        <v>545000</v>
      </c>
      <c r="P20" s="17">
        <f t="shared" si="6"/>
        <v>0</v>
      </c>
    </row>
    <row r="21" spans="1:16" s="15" customFormat="1" ht="12.75">
      <c r="A21" s="15" t="s">
        <v>8</v>
      </c>
      <c r="B21" s="15">
        <v>600</v>
      </c>
      <c r="C21" s="103"/>
      <c r="D21" s="108"/>
      <c r="E21" s="110"/>
      <c r="F21" s="110"/>
      <c r="G21" s="2" t="s">
        <v>15</v>
      </c>
      <c r="H21" s="18">
        <v>545000</v>
      </c>
      <c r="I21" s="18">
        <v>0</v>
      </c>
      <c r="J21" s="18">
        <v>245000</v>
      </c>
      <c r="K21" s="18">
        <v>300000</v>
      </c>
      <c r="L21" s="18">
        <v>0</v>
      </c>
      <c r="M21" s="18"/>
      <c r="N21" s="18"/>
      <c r="O21" s="19">
        <f>SUM(J21:L21)</f>
        <v>545000</v>
      </c>
      <c r="P21" s="19">
        <f t="shared" si="6"/>
        <v>0</v>
      </c>
    </row>
    <row r="22" spans="3:16" s="15" customFormat="1" ht="16.5">
      <c r="C22" s="103"/>
      <c r="D22" s="108"/>
      <c r="E22" s="110"/>
      <c r="F22" s="110"/>
      <c r="G22" s="3" t="s">
        <v>19</v>
      </c>
      <c r="H22" s="13">
        <v>0</v>
      </c>
      <c r="I22" s="13">
        <v>0</v>
      </c>
      <c r="J22" s="13">
        <v>0</v>
      </c>
      <c r="K22" s="13">
        <v>0</v>
      </c>
      <c r="L22" s="13"/>
      <c r="M22" s="13"/>
      <c r="N22" s="13"/>
      <c r="O22" s="17">
        <f>SUM(J22:L22)</f>
        <v>0</v>
      </c>
      <c r="P22" s="17">
        <f t="shared" si="6"/>
        <v>0</v>
      </c>
    </row>
    <row r="23" spans="1:16" s="15" customFormat="1" ht="12.75" hidden="1">
      <c r="A23" s="15" t="s">
        <v>8</v>
      </c>
      <c r="B23" s="15">
        <v>600</v>
      </c>
      <c r="C23" s="20"/>
      <c r="D23" s="21"/>
      <c r="E23" s="11"/>
      <c r="F23" s="11"/>
      <c r="G23" s="12" t="s">
        <v>9</v>
      </c>
      <c r="H23" s="13"/>
      <c r="I23" s="13"/>
      <c r="J23" s="13"/>
      <c r="K23" s="13"/>
      <c r="L23" s="13"/>
      <c r="M23" s="13"/>
      <c r="N23" s="13"/>
      <c r="O23" s="17">
        <f>SUM(J23:L23)</f>
        <v>0</v>
      </c>
      <c r="P23" s="17">
        <f t="shared" si="6"/>
        <v>0</v>
      </c>
    </row>
    <row r="24" spans="1:16" s="15" customFormat="1" ht="16.5" customHeight="1">
      <c r="A24" s="15" t="s">
        <v>8</v>
      </c>
      <c r="B24" s="15">
        <v>600</v>
      </c>
      <c r="C24" s="102">
        <v>3</v>
      </c>
      <c r="D24" s="107" t="s">
        <v>36</v>
      </c>
      <c r="E24" s="109">
        <v>2004</v>
      </c>
      <c r="F24" s="109">
        <v>2007</v>
      </c>
      <c r="G24" s="2" t="s">
        <v>12</v>
      </c>
      <c r="H24" s="16">
        <f aca="true" t="shared" si="7" ref="H24:P24">SUBTOTAL(9,H25:H27)</f>
        <v>921190</v>
      </c>
      <c r="I24" s="16">
        <f t="shared" si="7"/>
        <v>71190</v>
      </c>
      <c r="J24" s="16">
        <f t="shared" si="7"/>
        <v>50000</v>
      </c>
      <c r="K24" s="16">
        <f t="shared" si="7"/>
        <v>800000</v>
      </c>
      <c r="L24" s="16">
        <f t="shared" si="7"/>
        <v>0</v>
      </c>
      <c r="M24" s="16">
        <f t="shared" si="7"/>
        <v>0</v>
      </c>
      <c r="N24" s="16">
        <f t="shared" si="7"/>
        <v>0</v>
      </c>
      <c r="O24" s="16">
        <f t="shared" si="7"/>
        <v>850000</v>
      </c>
      <c r="P24" s="16">
        <f t="shared" si="7"/>
        <v>0</v>
      </c>
    </row>
    <row r="25" spans="1:16" s="15" customFormat="1" ht="12.75">
      <c r="A25" s="15" t="s">
        <v>8</v>
      </c>
      <c r="B25" s="15">
        <v>600</v>
      </c>
      <c r="C25" s="103"/>
      <c r="D25" s="108"/>
      <c r="E25" s="110"/>
      <c r="F25" s="110"/>
      <c r="G25" s="2" t="s">
        <v>15</v>
      </c>
      <c r="H25" s="18">
        <v>921190</v>
      </c>
      <c r="I25" s="18">
        <v>71190</v>
      </c>
      <c r="J25" s="18">
        <v>50000</v>
      </c>
      <c r="K25" s="18">
        <v>800000</v>
      </c>
      <c r="L25" s="18">
        <v>0</v>
      </c>
      <c r="M25" s="18"/>
      <c r="N25" s="18"/>
      <c r="O25" s="19">
        <f>J25+K25+L25</f>
        <v>850000</v>
      </c>
      <c r="P25" s="19">
        <f>H25-I25-O25</f>
        <v>0</v>
      </c>
    </row>
    <row r="26" spans="3:16" s="15" customFormat="1" ht="16.5">
      <c r="C26" s="121"/>
      <c r="D26" s="122"/>
      <c r="E26" s="115"/>
      <c r="F26" s="115"/>
      <c r="G26" s="3" t="s">
        <v>19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/>
      <c r="N26" s="13"/>
      <c r="O26" s="17">
        <f>J26+K26+L26</f>
        <v>0</v>
      </c>
      <c r="P26" s="17">
        <f>H26-I26-O26</f>
        <v>0</v>
      </c>
    </row>
    <row r="27" spans="1:16" s="10" customFormat="1" ht="12.75" customHeight="1" hidden="1">
      <c r="A27" s="14" t="s">
        <v>8</v>
      </c>
      <c r="B27" s="14">
        <v>600</v>
      </c>
      <c r="C27" s="20"/>
      <c r="D27" s="25"/>
      <c r="E27" s="11"/>
      <c r="F27" s="11"/>
      <c r="G27" s="52" t="s">
        <v>9</v>
      </c>
      <c r="H27" s="53"/>
      <c r="I27" s="53"/>
      <c r="J27" s="53">
        <v>0</v>
      </c>
      <c r="K27" s="53"/>
      <c r="L27" s="53"/>
      <c r="M27" s="53"/>
      <c r="N27" s="53"/>
      <c r="O27" s="54">
        <f>J27+K27+L27</f>
        <v>0</v>
      </c>
      <c r="P27" s="55">
        <f>H27-I27-O27</f>
        <v>0</v>
      </c>
    </row>
    <row r="28" spans="3:16" s="15" customFormat="1" ht="41.25" customHeight="1">
      <c r="C28" s="104" t="s">
        <v>32</v>
      </c>
      <c r="D28" s="105"/>
      <c r="E28" s="105"/>
      <c r="F28" s="105"/>
      <c r="G28" s="106"/>
      <c r="H28" s="40">
        <f aca="true" t="shared" si="8" ref="H28:P28">SUBTOTAL(9,H29:H32)</f>
        <v>25866075.21</v>
      </c>
      <c r="I28" s="40">
        <f t="shared" si="8"/>
        <v>523415</v>
      </c>
      <c r="J28" s="40">
        <f t="shared" si="8"/>
        <v>24807213.78</v>
      </c>
      <c r="K28" s="40">
        <f t="shared" si="8"/>
        <v>535446.37</v>
      </c>
      <c r="L28" s="40">
        <f t="shared" si="8"/>
        <v>0</v>
      </c>
      <c r="M28" s="40">
        <f t="shared" si="8"/>
        <v>0</v>
      </c>
      <c r="N28" s="40">
        <f t="shared" si="8"/>
        <v>0</v>
      </c>
      <c r="O28" s="40">
        <f t="shared" si="8"/>
        <v>25342660.150000002</v>
      </c>
      <c r="P28" s="40">
        <f t="shared" si="8"/>
        <v>0.11999999824911356</v>
      </c>
    </row>
    <row r="29" spans="1:16" s="15" customFormat="1" ht="16.5" customHeight="1">
      <c r="A29" s="15" t="s">
        <v>8</v>
      </c>
      <c r="B29" s="15">
        <v>600</v>
      </c>
      <c r="C29" s="102">
        <v>4</v>
      </c>
      <c r="D29" s="107" t="s">
        <v>14</v>
      </c>
      <c r="E29" s="109">
        <v>2004</v>
      </c>
      <c r="F29" s="109">
        <v>2007</v>
      </c>
      <c r="G29" s="2" t="s">
        <v>12</v>
      </c>
      <c r="H29" s="16">
        <f>SUBTOTAL(9,H30:H32)</f>
        <v>25866075.21</v>
      </c>
      <c r="I29" s="16">
        <f>SUBTOTAL(9,I30:I32)</f>
        <v>523415</v>
      </c>
      <c r="J29" s="16">
        <f>SUBTOTAL(9,J30:J32)</f>
        <v>24807213.78</v>
      </c>
      <c r="K29" s="16">
        <f>SUBTOTAL(9,K30:K32)</f>
        <v>535446.37</v>
      </c>
      <c r="L29" s="16"/>
      <c r="M29" s="16">
        <f>SUBTOTAL(9,M30:M32)</f>
        <v>0</v>
      </c>
      <c r="N29" s="16"/>
      <c r="O29" s="16">
        <f>SUBTOTAL(9,O30:O32)</f>
        <v>25342660.150000002</v>
      </c>
      <c r="P29" s="17">
        <f aca="true" t="shared" si="9" ref="P29:P40">H29-I29-O29</f>
        <v>0.05999999865889549</v>
      </c>
    </row>
    <row r="30" spans="1:16" s="15" customFormat="1" ht="12.75">
      <c r="A30" s="15" t="s">
        <v>8</v>
      </c>
      <c r="B30" s="15">
        <v>600</v>
      </c>
      <c r="C30" s="103"/>
      <c r="D30" s="108"/>
      <c r="E30" s="110"/>
      <c r="F30" s="110"/>
      <c r="G30" s="2" t="s">
        <v>15</v>
      </c>
      <c r="H30" s="18">
        <v>7336388</v>
      </c>
      <c r="I30" s="18">
        <v>186544</v>
      </c>
      <c r="J30" s="18">
        <v>6796790.48</v>
      </c>
      <c r="K30" s="18">
        <v>353053.37</v>
      </c>
      <c r="L30" s="18"/>
      <c r="M30" s="18"/>
      <c r="N30" s="18"/>
      <c r="O30" s="17">
        <f>SUM(J30:L30)</f>
        <v>7149843.850000001</v>
      </c>
      <c r="P30" s="17">
        <f t="shared" si="9"/>
        <v>0.14999999944120646</v>
      </c>
    </row>
    <row r="31" spans="3:19" s="15" customFormat="1" ht="16.5">
      <c r="C31" s="103"/>
      <c r="D31" s="108"/>
      <c r="E31" s="110"/>
      <c r="F31" s="110"/>
      <c r="G31" s="3" t="s">
        <v>19</v>
      </c>
      <c r="H31" s="13">
        <v>17529687.21</v>
      </c>
      <c r="I31" s="13">
        <v>336871</v>
      </c>
      <c r="J31" s="13">
        <v>17010423.3</v>
      </c>
      <c r="K31" s="13">
        <v>182393</v>
      </c>
      <c r="L31" s="13"/>
      <c r="M31" s="13"/>
      <c r="N31" s="13"/>
      <c r="O31" s="17">
        <f>SUM(J31:L31)</f>
        <v>17192816.3</v>
      </c>
      <c r="P31" s="17">
        <f t="shared" si="9"/>
        <v>-0.08999999985098839</v>
      </c>
      <c r="S31" s="45">
        <f>SUM(K30,J30,I30)</f>
        <v>7336387.850000001</v>
      </c>
    </row>
    <row r="32" spans="1:19" s="15" customFormat="1" ht="12.75">
      <c r="A32" s="15" t="s">
        <v>8</v>
      </c>
      <c r="B32" s="15">
        <v>600</v>
      </c>
      <c r="C32" s="20"/>
      <c r="D32" s="21"/>
      <c r="E32" s="11"/>
      <c r="F32" s="11"/>
      <c r="G32" s="12" t="s">
        <v>9</v>
      </c>
      <c r="H32" s="13">
        <v>1000000</v>
      </c>
      <c r="I32" s="13"/>
      <c r="J32" s="13">
        <v>1000000</v>
      </c>
      <c r="K32" s="13">
        <v>0</v>
      </c>
      <c r="L32" s="13">
        <v>0</v>
      </c>
      <c r="M32" s="13"/>
      <c r="N32" s="13"/>
      <c r="O32" s="17">
        <f>SUM(J32:L32)</f>
        <v>1000000</v>
      </c>
      <c r="P32" s="17">
        <f t="shared" si="9"/>
        <v>0</v>
      </c>
      <c r="R32" s="44">
        <v>6571561</v>
      </c>
      <c r="S32" s="13">
        <v>17529687</v>
      </c>
    </row>
    <row r="33" spans="3:19" s="15" customFormat="1" ht="16.5" customHeight="1">
      <c r="C33" s="102">
        <v>5</v>
      </c>
      <c r="D33" s="107" t="s">
        <v>39</v>
      </c>
      <c r="E33" s="109"/>
      <c r="F33" s="109"/>
      <c r="G33" s="2" t="s">
        <v>12</v>
      </c>
      <c r="H33" s="16">
        <f>SUBTOTAL(9,H34:H36)</f>
        <v>60000</v>
      </c>
      <c r="I33" s="16">
        <f>SUBTOTAL(9,I34:I36)</f>
        <v>0</v>
      </c>
      <c r="J33" s="16">
        <f>SUBTOTAL(9,J34:J36)</f>
        <v>40000</v>
      </c>
      <c r="K33" s="16">
        <f>SUBTOTAL(9,K34:K36)</f>
        <v>20000</v>
      </c>
      <c r="L33" s="16"/>
      <c r="M33" s="16">
        <f>SUBTOTAL(9,M34:M36)</f>
        <v>0</v>
      </c>
      <c r="N33" s="16"/>
      <c r="O33" s="16">
        <f>SUBTOTAL(9,O34:O36)</f>
        <v>60000</v>
      </c>
      <c r="P33" s="17">
        <f t="shared" si="9"/>
        <v>0</v>
      </c>
      <c r="R33" s="44">
        <v>225229.4867128376</v>
      </c>
      <c r="S33" s="45">
        <f>S32-I31-J31</f>
        <v>182392.69999999925</v>
      </c>
    </row>
    <row r="34" spans="3:18" s="15" customFormat="1" ht="12.75">
      <c r="C34" s="103"/>
      <c r="D34" s="108"/>
      <c r="E34" s="110"/>
      <c r="F34" s="110"/>
      <c r="G34" s="2" t="s">
        <v>15</v>
      </c>
      <c r="H34" s="18">
        <v>60000</v>
      </c>
      <c r="I34" s="18">
        <v>0</v>
      </c>
      <c r="J34" s="18">
        <v>40000</v>
      </c>
      <c r="K34" s="18">
        <v>20000</v>
      </c>
      <c r="L34" s="18"/>
      <c r="M34" s="18"/>
      <c r="N34" s="18"/>
      <c r="O34" s="17">
        <f>SUM(J34:L34)</f>
        <v>60000</v>
      </c>
      <c r="P34" s="17">
        <f t="shared" si="9"/>
        <v>0</v>
      </c>
      <c r="R34" s="44">
        <f>SUM(R32:R33)</f>
        <v>6796790.486712838</v>
      </c>
    </row>
    <row r="35" spans="3:18" s="15" customFormat="1" ht="16.5">
      <c r="C35" s="103"/>
      <c r="D35" s="108"/>
      <c r="E35" s="110"/>
      <c r="F35" s="110"/>
      <c r="G35" s="3" t="s">
        <v>19</v>
      </c>
      <c r="H35" s="13">
        <v>0</v>
      </c>
      <c r="I35" s="13">
        <v>0</v>
      </c>
      <c r="J35" s="13">
        <v>0</v>
      </c>
      <c r="K35" s="13">
        <v>0</v>
      </c>
      <c r="L35" s="13"/>
      <c r="M35" s="13"/>
      <c r="N35" s="13"/>
      <c r="O35" s="17">
        <f>SUM(J35:L35)</f>
        <v>0</v>
      </c>
      <c r="P35" s="17">
        <f t="shared" si="9"/>
        <v>0</v>
      </c>
      <c r="R35" s="44"/>
    </row>
    <row r="36" spans="3:18" s="15" customFormat="1" ht="12.75" hidden="1">
      <c r="C36" s="20"/>
      <c r="D36" s="21"/>
      <c r="E36" s="11"/>
      <c r="F36" s="11"/>
      <c r="G36" s="12" t="s">
        <v>9</v>
      </c>
      <c r="H36" s="13">
        <v>0</v>
      </c>
      <c r="I36" s="13"/>
      <c r="J36" s="13">
        <v>0</v>
      </c>
      <c r="K36" s="13">
        <v>0</v>
      </c>
      <c r="L36" s="13">
        <v>0</v>
      </c>
      <c r="M36" s="13"/>
      <c r="N36" s="13"/>
      <c r="O36" s="17">
        <f>SUM(J36:L36)</f>
        <v>0</v>
      </c>
      <c r="P36" s="17">
        <f t="shared" si="9"/>
        <v>0</v>
      </c>
      <c r="R36" s="44"/>
    </row>
    <row r="37" spans="3:18" s="15" customFormat="1" ht="16.5" customHeight="1">
      <c r="C37" s="102">
        <v>6</v>
      </c>
      <c r="D37" s="107" t="s">
        <v>38</v>
      </c>
      <c r="E37" s="109"/>
      <c r="F37" s="109"/>
      <c r="G37" s="2" t="s">
        <v>12</v>
      </c>
      <c r="H37" s="16">
        <f>SUBTOTAL(9,H38:H40)</f>
        <v>140000</v>
      </c>
      <c r="I37" s="16">
        <f>SUBTOTAL(9,I38:I40)</f>
        <v>0</v>
      </c>
      <c r="J37" s="16">
        <f>SUBTOTAL(9,J38:J40)</f>
        <v>40000</v>
      </c>
      <c r="K37" s="16">
        <f>SUBTOTAL(9,K38:K40)</f>
        <v>100000</v>
      </c>
      <c r="L37" s="16"/>
      <c r="M37" s="16">
        <f>SUBTOTAL(9,M38:M40)</f>
        <v>0</v>
      </c>
      <c r="N37" s="16"/>
      <c r="O37" s="16">
        <f>SUBTOTAL(9,O38:O40)</f>
        <v>140000</v>
      </c>
      <c r="P37" s="17">
        <f t="shared" si="9"/>
        <v>0</v>
      </c>
      <c r="R37" s="44">
        <v>17010422.546139</v>
      </c>
    </row>
    <row r="38" spans="3:18" s="15" customFormat="1" ht="12.75">
      <c r="C38" s="103"/>
      <c r="D38" s="108"/>
      <c r="E38" s="110"/>
      <c r="F38" s="110"/>
      <c r="G38" s="2" t="s">
        <v>15</v>
      </c>
      <c r="H38" s="18">
        <v>140000</v>
      </c>
      <c r="I38" s="18">
        <v>0</v>
      </c>
      <c r="J38" s="18">
        <v>40000</v>
      </c>
      <c r="K38" s="18">
        <v>100000</v>
      </c>
      <c r="L38" s="18"/>
      <c r="M38" s="18"/>
      <c r="N38" s="18"/>
      <c r="O38" s="17">
        <f>SUM(J38:L38)</f>
        <v>140000</v>
      </c>
      <c r="P38" s="17">
        <f t="shared" si="9"/>
        <v>0</v>
      </c>
      <c r="R38" s="44">
        <v>16412860.623187842</v>
      </c>
    </row>
    <row r="39" spans="3:18" s="15" customFormat="1" ht="16.5">
      <c r="C39" s="103"/>
      <c r="D39" s="108"/>
      <c r="E39" s="110"/>
      <c r="F39" s="110"/>
      <c r="G39" s="3" t="s">
        <v>19</v>
      </c>
      <c r="H39" s="13">
        <v>0</v>
      </c>
      <c r="I39" s="13">
        <v>0</v>
      </c>
      <c r="J39" s="13">
        <v>0</v>
      </c>
      <c r="K39" s="13">
        <v>0</v>
      </c>
      <c r="L39" s="13"/>
      <c r="M39" s="13"/>
      <c r="N39" s="13"/>
      <c r="O39" s="17">
        <f>SUM(J39:L39)</f>
        <v>0</v>
      </c>
      <c r="P39" s="17">
        <f t="shared" si="9"/>
        <v>0</v>
      </c>
      <c r="R39" s="44">
        <f>R37-R38</f>
        <v>597561.92295116</v>
      </c>
    </row>
    <row r="40" spans="3:18" s="15" customFormat="1" ht="12.75" hidden="1">
      <c r="C40" s="20"/>
      <c r="D40" s="21"/>
      <c r="E40" s="11"/>
      <c r="F40" s="11"/>
      <c r="G40" s="12" t="s">
        <v>9</v>
      </c>
      <c r="H40" s="13">
        <v>0</v>
      </c>
      <c r="I40" s="13"/>
      <c r="J40" s="13">
        <v>0</v>
      </c>
      <c r="K40" s="13">
        <v>0</v>
      </c>
      <c r="L40" s="13">
        <v>0</v>
      </c>
      <c r="M40" s="13"/>
      <c r="N40" s="13"/>
      <c r="O40" s="17">
        <f>SUM(J40:L40)</f>
        <v>0</v>
      </c>
      <c r="P40" s="17">
        <f t="shared" si="9"/>
        <v>0</v>
      </c>
      <c r="R40" s="44">
        <f>SUM(R33,R39)</f>
        <v>822791.4096639976</v>
      </c>
    </row>
    <row r="41" spans="3:16" s="15" customFormat="1" ht="41.25" customHeight="1">
      <c r="C41" s="104" t="s">
        <v>33</v>
      </c>
      <c r="D41" s="105"/>
      <c r="E41" s="105"/>
      <c r="F41" s="105"/>
      <c r="G41" s="106"/>
      <c r="H41" s="40">
        <f aca="true" t="shared" si="10" ref="H41:P41">SUBTOTAL(9,H42:H45)</f>
        <v>495060</v>
      </c>
      <c r="I41" s="40">
        <f t="shared" si="10"/>
        <v>28060</v>
      </c>
      <c r="J41" s="40">
        <f t="shared" si="10"/>
        <v>77000</v>
      </c>
      <c r="K41" s="40">
        <f t="shared" si="10"/>
        <v>390000</v>
      </c>
      <c r="L41" s="40">
        <f t="shared" si="10"/>
        <v>0</v>
      </c>
      <c r="M41" s="40">
        <f t="shared" si="10"/>
        <v>0</v>
      </c>
      <c r="N41" s="40">
        <f t="shared" si="10"/>
        <v>0</v>
      </c>
      <c r="O41" s="40">
        <f t="shared" si="10"/>
        <v>467000</v>
      </c>
      <c r="P41" s="40">
        <f t="shared" si="10"/>
        <v>0</v>
      </c>
    </row>
    <row r="42" spans="3:16" s="15" customFormat="1" ht="16.5" customHeight="1">
      <c r="C42" s="102">
        <v>7</v>
      </c>
      <c r="D42" s="107" t="s">
        <v>23</v>
      </c>
      <c r="E42" s="109">
        <v>2005</v>
      </c>
      <c r="F42" s="109">
        <v>2007</v>
      </c>
      <c r="G42" s="2" t="s">
        <v>12</v>
      </c>
      <c r="H42" s="16">
        <f aca="true" t="shared" si="11" ref="H42:P42">SUBTOTAL(9,H43:H44)</f>
        <v>495060</v>
      </c>
      <c r="I42" s="16">
        <f t="shared" si="11"/>
        <v>28060</v>
      </c>
      <c r="J42" s="16">
        <f t="shared" si="11"/>
        <v>77000</v>
      </c>
      <c r="K42" s="16">
        <f t="shared" si="11"/>
        <v>390000</v>
      </c>
      <c r="L42" s="16">
        <f t="shared" si="11"/>
        <v>0</v>
      </c>
      <c r="M42" s="16">
        <f t="shared" si="11"/>
        <v>0</v>
      </c>
      <c r="N42" s="16">
        <f t="shared" si="11"/>
        <v>0</v>
      </c>
      <c r="O42" s="16">
        <f t="shared" si="11"/>
        <v>467000</v>
      </c>
      <c r="P42" s="16">
        <f t="shared" si="11"/>
        <v>0</v>
      </c>
    </row>
    <row r="43" spans="3:16" s="15" customFormat="1" ht="12.75">
      <c r="C43" s="103"/>
      <c r="D43" s="108"/>
      <c r="E43" s="110"/>
      <c r="F43" s="110"/>
      <c r="G43" s="2" t="s">
        <v>15</v>
      </c>
      <c r="H43" s="18">
        <v>495060</v>
      </c>
      <c r="I43" s="18">
        <v>28060</v>
      </c>
      <c r="J43" s="18">
        <v>77000</v>
      </c>
      <c r="K43" s="18">
        <v>390000</v>
      </c>
      <c r="L43" s="18"/>
      <c r="M43" s="18"/>
      <c r="N43" s="18"/>
      <c r="O43" s="19">
        <f>J43+K43+L43</f>
        <v>467000</v>
      </c>
      <c r="P43" s="19">
        <f>H43-I43-O43</f>
        <v>0</v>
      </c>
    </row>
    <row r="44" spans="3:16" s="15" customFormat="1" ht="16.5">
      <c r="C44" s="103"/>
      <c r="D44" s="108"/>
      <c r="E44" s="110"/>
      <c r="F44" s="110"/>
      <c r="G44" s="3" t="s">
        <v>19</v>
      </c>
      <c r="H44" s="13">
        <v>0</v>
      </c>
      <c r="I44" s="13"/>
      <c r="J44" s="13">
        <v>0</v>
      </c>
      <c r="K44" s="13">
        <v>0</v>
      </c>
      <c r="L44" s="13"/>
      <c r="M44" s="13"/>
      <c r="N44" s="13"/>
      <c r="O44" s="17">
        <f>J44+K44+L44</f>
        <v>0</v>
      </c>
      <c r="P44" s="17">
        <f>H44-I44-O44</f>
        <v>0</v>
      </c>
    </row>
    <row r="45" spans="3:16" s="15" customFormat="1" ht="12.75" hidden="1">
      <c r="C45" s="27"/>
      <c r="D45" s="34"/>
      <c r="E45" s="33"/>
      <c r="F45" s="33"/>
      <c r="G45" s="12" t="s">
        <v>9</v>
      </c>
      <c r="H45" s="13"/>
      <c r="I45" s="13"/>
      <c r="J45" s="13"/>
      <c r="K45" s="13"/>
      <c r="L45" s="13"/>
      <c r="M45" s="13"/>
      <c r="N45" s="13"/>
      <c r="O45" s="17"/>
      <c r="P45" s="17"/>
    </row>
    <row r="46" spans="3:16" s="15" customFormat="1" ht="16.5" customHeight="1">
      <c r="C46" s="102">
        <v>8</v>
      </c>
      <c r="D46" s="107" t="s">
        <v>40</v>
      </c>
      <c r="E46" s="109">
        <v>2006</v>
      </c>
      <c r="F46" s="109">
        <v>2007</v>
      </c>
      <c r="G46" s="2" t="s">
        <v>12</v>
      </c>
      <c r="H46" s="16">
        <f aca="true" t="shared" si="12" ref="H46:P46">SUBTOTAL(9,H47:H49)</f>
        <v>110000</v>
      </c>
      <c r="I46" s="16">
        <f t="shared" si="12"/>
        <v>0</v>
      </c>
      <c r="J46" s="16">
        <f t="shared" si="12"/>
        <v>30000</v>
      </c>
      <c r="K46" s="16">
        <f t="shared" si="12"/>
        <v>80000</v>
      </c>
      <c r="L46" s="16">
        <f t="shared" si="12"/>
        <v>0</v>
      </c>
      <c r="M46" s="16">
        <f t="shared" si="12"/>
        <v>0</v>
      </c>
      <c r="N46" s="16">
        <f t="shared" si="12"/>
        <v>0</v>
      </c>
      <c r="O46" s="16">
        <f t="shared" si="12"/>
        <v>110000</v>
      </c>
      <c r="P46" s="16">
        <f t="shared" si="12"/>
        <v>0</v>
      </c>
    </row>
    <row r="47" spans="3:16" s="15" customFormat="1" ht="12.75">
      <c r="C47" s="103"/>
      <c r="D47" s="108"/>
      <c r="E47" s="110"/>
      <c r="F47" s="110"/>
      <c r="G47" s="2" t="s">
        <v>15</v>
      </c>
      <c r="H47" s="18">
        <v>110000</v>
      </c>
      <c r="I47" s="18">
        <v>0</v>
      </c>
      <c r="J47" s="18">
        <v>30000</v>
      </c>
      <c r="K47" s="18">
        <v>80000</v>
      </c>
      <c r="L47" s="18">
        <v>0</v>
      </c>
      <c r="M47" s="18"/>
      <c r="N47" s="18"/>
      <c r="O47" s="19">
        <f>J47+K47+L47</f>
        <v>110000</v>
      </c>
      <c r="P47" s="19">
        <f>H47-I47-O47</f>
        <v>0</v>
      </c>
    </row>
    <row r="48" spans="3:16" s="15" customFormat="1" ht="16.5">
      <c r="C48" s="103"/>
      <c r="D48" s="108"/>
      <c r="E48" s="110"/>
      <c r="F48" s="110"/>
      <c r="G48" s="3" t="s">
        <v>19</v>
      </c>
      <c r="H48" s="13">
        <v>0</v>
      </c>
      <c r="I48" s="13"/>
      <c r="J48" s="13">
        <v>0</v>
      </c>
      <c r="K48" s="13">
        <v>0</v>
      </c>
      <c r="L48" s="13"/>
      <c r="M48" s="13"/>
      <c r="N48" s="13"/>
      <c r="O48" s="17">
        <f>J48+K48+L48</f>
        <v>0</v>
      </c>
      <c r="P48" s="17">
        <f>H48-I48-O48</f>
        <v>0</v>
      </c>
    </row>
    <row r="49" spans="3:16" s="15" customFormat="1" ht="12.75" hidden="1">
      <c r="C49" s="35"/>
      <c r="D49" s="41"/>
      <c r="E49" s="42"/>
      <c r="F49" s="42"/>
      <c r="G49" s="43" t="s">
        <v>9</v>
      </c>
      <c r="H49" s="13"/>
      <c r="I49" s="13"/>
      <c r="J49" s="13"/>
      <c r="K49" s="13"/>
      <c r="L49" s="13"/>
      <c r="M49" s="13"/>
      <c r="N49" s="13"/>
      <c r="O49" s="17"/>
      <c r="P49" s="17"/>
    </row>
    <row r="50" spans="3:16" s="15" customFormat="1" ht="41.25" customHeight="1">
      <c r="C50" s="104" t="s">
        <v>35</v>
      </c>
      <c r="D50" s="105"/>
      <c r="E50" s="105"/>
      <c r="F50" s="105"/>
      <c r="G50" s="106"/>
      <c r="H50" s="40">
        <f aca="true" t="shared" si="13" ref="H50:P50">SUBTOTAL(9,H51:H54)</f>
        <v>600000</v>
      </c>
      <c r="I50" s="40">
        <f t="shared" si="13"/>
        <v>0</v>
      </c>
      <c r="J50" s="40">
        <f t="shared" si="13"/>
        <v>20000</v>
      </c>
      <c r="K50" s="40">
        <f t="shared" si="13"/>
        <v>580000</v>
      </c>
      <c r="L50" s="40">
        <f t="shared" si="13"/>
        <v>0</v>
      </c>
      <c r="M50" s="40">
        <f t="shared" si="13"/>
        <v>0</v>
      </c>
      <c r="N50" s="40">
        <f t="shared" si="13"/>
        <v>0</v>
      </c>
      <c r="O50" s="40">
        <f t="shared" si="13"/>
        <v>600000</v>
      </c>
      <c r="P50" s="40">
        <f t="shared" si="13"/>
        <v>0</v>
      </c>
    </row>
    <row r="51" spans="3:16" s="15" customFormat="1" ht="16.5" customHeight="1">
      <c r="C51" s="102">
        <v>9</v>
      </c>
      <c r="D51" s="107" t="s">
        <v>43</v>
      </c>
      <c r="E51" s="109">
        <v>2006</v>
      </c>
      <c r="F51" s="109">
        <v>2007</v>
      </c>
      <c r="G51" s="2" t="s">
        <v>12</v>
      </c>
      <c r="H51" s="16">
        <f aca="true" t="shared" si="14" ref="H51:P51">SUBTOTAL(9,H52:H53)</f>
        <v>600000</v>
      </c>
      <c r="I51" s="16">
        <f t="shared" si="14"/>
        <v>0</v>
      </c>
      <c r="J51" s="16">
        <f t="shared" si="14"/>
        <v>20000</v>
      </c>
      <c r="K51" s="16">
        <f t="shared" si="14"/>
        <v>580000</v>
      </c>
      <c r="L51" s="16">
        <f t="shared" si="14"/>
        <v>0</v>
      </c>
      <c r="M51" s="16">
        <f t="shared" si="14"/>
        <v>0</v>
      </c>
      <c r="N51" s="16">
        <f t="shared" si="14"/>
        <v>0</v>
      </c>
      <c r="O51" s="16">
        <f t="shared" si="14"/>
        <v>600000</v>
      </c>
      <c r="P51" s="16">
        <f t="shared" si="14"/>
        <v>0</v>
      </c>
    </row>
    <row r="52" spans="3:16" s="15" customFormat="1" ht="12.75">
      <c r="C52" s="103"/>
      <c r="D52" s="108"/>
      <c r="E52" s="110"/>
      <c r="F52" s="110"/>
      <c r="G52" s="2" t="s">
        <v>15</v>
      </c>
      <c r="H52" s="18">
        <v>600000</v>
      </c>
      <c r="I52" s="18">
        <v>0</v>
      </c>
      <c r="J52" s="18">
        <v>20000</v>
      </c>
      <c r="K52" s="18">
        <v>580000</v>
      </c>
      <c r="L52" s="18"/>
      <c r="M52" s="18"/>
      <c r="N52" s="18"/>
      <c r="O52" s="19">
        <f>J52+K52+L52</f>
        <v>600000</v>
      </c>
      <c r="P52" s="19">
        <f>H52-I52-O52</f>
        <v>0</v>
      </c>
    </row>
    <row r="53" spans="3:16" s="15" customFormat="1" ht="16.5">
      <c r="C53" s="121"/>
      <c r="D53" s="122"/>
      <c r="E53" s="115"/>
      <c r="F53" s="115"/>
      <c r="G53" s="3" t="s">
        <v>19</v>
      </c>
      <c r="H53" s="13">
        <v>0</v>
      </c>
      <c r="I53" s="13"/>
      <c r="J53" s="13">
        <v>0</v>
      </c>
      <c r="K53" s="13">
        <v>0</v>
      </c>
      <c r="L53" s="13"/>
      <c r="M53" s="13"/>
      <c r="N53" s="13"/>
      <c r="O53" s="17">
        <f>J53+K53+L53</f>
        <v>0</v>
      </c>
      <c r="P53" s="17">
        <f>H53-I53-O53</f>
        <v>0</v>
      </c>
    </row>
    <row r="54" spans="3:16" s="15" customFormat="1" ht="12.75" hidden="1">
      <c r="C54" s="35"/>
      <c r="D54" s="41"/>
      <c r="E54" s="42"/>
      <c r="F54" s="42"/>
      <c r="G54" s="56" t="s">
        <v>9</v>
      </c>
      <c r="H54" s="53"/>
      <c r="I54" s="53"/>
      <c r="J54" s="53"/>
      <c r="K54" s="53"/>
      <c r="L54" s="53"/>
      <c r="M54" s="53"/>
      <c r="N54" s="53"/>
      <c r="O54" s="55"/>
      <c r="P54" s="55"/>
    </row>
    <row r="55" spans="3:16" s="15" customFormat="1" ht="16.5" customHeight="1">
      <c r="C55" s="102"/>
      <c r="D55" s="107" t="s">
        <v>44</v>
      </c>
      <c r="E55" s="109"/>
      <c r="F55" s="109"/>
      <c r="G55" s="2" t="s">
        <v>12</v>
      </c>
      <c r="H55" s="16">
        <f aca="true" t="shared" si="15" ref="H55:P55">SUBTOTAL(9,H56:H57)</f>
        <v>500000</v>
      </c>
      <c r="I55" s="16">
        <f t="shared" si="15"/>
        <v>0</v>
      </c>
      <c r="J55" s="16">
        <f t="shared" si="15"/>
        <v>200000</v>
      </c>
      <c r="K55" s="16">
        <f t="shared" si="15"/>
        <v>300000</v>
      </c>
      <c r="L55" s="16">
        <f t="shared" si="15"/>
        <v>0</v>
      </c>
      <c r="M55" s="16">
        <f t="shared" si="15"/>
        <v>0</v>
      </c>
      <c r="N55" s="16">
        <f t="shared" si="15"/>
        <v>0</v>
      </c>
      <c r="O55" s="16">
        <f t="shared" si="15"/>
        <v>500000</v>
      </c>
      <c r="P55" s="16">
        <f t="shared" si="15"/>
        <v>0</v>
      </c>
    </row>
    <row r="56" spans="3:16" s="15" customFormat="1" ht="12.75">
      <c r="C56" s="103"/>
      <c r="D56" s="108"/>
      <c r="E56" s="110"/>
      <c r="F56" s="110"/>
      <c r="G56" s="2" t="s">
        <v>15</v>
      </c>
      <c r="H56" s="18">
        <v>500000</v>
      </c>
      <c r="I56" s="18">
        <v>0</v>
      </c>
      <c r="J56" s="18">
        <v>200000</v>
      </c>
      <c r="K56" s="18">
        <v>300000</v>
      </c>
      <c r="L56" s="18"/>
      <c r="M56" s="18"/>
      <c r="N56" s="18"/>
      <c r="O56" s="19">
        <f>J56+K56+L56</f>
        <v>500000</v>
      </c>
      <c r="P56" s="19">
        <f>H56-I56-O56</f>
        <v>0</v>
      </c>
    </row>
    <row r="57" spans="3:16" s="15" customFormat="1" ht="16.5">
      <c r="C57" s="121"/>
      <c r="D57" s="122"/>
      <c r="E57" s="115"/>
      <c r="F57" s="115"/>
      <c r="G57" s="3" t="s">
        <v>19</v>
      </c>
      <c r="H57" s="13">
        <v>0</v>
      </c>
      <c r="I57" s="13"/>
      <c r="J57" s="13">
        <v>0</v>
      </c>
      <c r="K57" s="13">
        <v>0</v>
      </c>
      <c r="L57" s="13"/>
      <c r="M57" s="13"/>
      <c r="N57" s="13"/>
      <c r="O57" s="17">
        <f>J57+K57+L57</f>
        <v>0</v>
      </c>
      <c r="P57" s="17">
        <f>H57-I57-O57</f>
        <v>0</v>
      </c>
    </row>
    <row r="58" spans="3:16" s="15" customFormat="1" ht="12.75">
      <c r="C58" s="35"/>
      <c r="D58" s="41"/>
      <c r="E58" s="42"/>
      <c r="F58" s="42"/>
      <c r="G58" s="56" t="s">
        <v>9</v>
      </c>
      <c r="H58" s="53"/>
      <c r="I58" s="53"/>
      <c r="J58" s="53"/>
      <c r="K58" s="53"/>
      <c r="L58" s="53"/>
      <c r="M58" s="53"/>
      <c r="N58" s="53"/>
      <c r="O58" s="55"/>
      <c r="P58" s="55"/>
    </row>
    <row r="59" spans="3:16" s="15" customFormat="1" ht="41.25" customHeight="1">
      <c r="C59" s="104" t="s">
        <v>34</v>
      </c>
      <c r="D59" s="105"/>
      <c r="E59" s="105"/>
      <c r="F59" s="105"/>
      <c r="G59" s="106"/>
      <c r="H59" s="40">
        <f aca="true" t="shared" si="16" ref="H59:P59">SUBTOTAL(9,H60:H63)</f>
        <v>2551464</v>
      </c>
      <c r="I59" s="40">
        <f t="shared" si="16"/>
        <v>74054</v>
      </c>
      <c r="J59" s="40">
        <f t="shared" si="16"/>
        <v>500000</v>
      </c>
      <c r="K59" s="40">
        <f t="shared" si="16"/>
        <v>1977410</v>
      </c>
      <c r="L59" s="40">
        <f t="shared" si="16"/>
        <v>0</v>
      </c>
      <c r="M59" s="40">
        <f t="shared" si="16"/>
        <v>0</v>
      </c>
      <c r="N59" s="40">
        <f t="shared" si="16"/>
        <v>0</v>
      </c>
      <c r="O59" s="40">
        <f t="shared" si="16"/>
        <v>2477410</v>
      </c>
      <c r="P59" s="40">
        <f t="shared" si="16"/>
        <v>0</v>
      </c>
    </row>
    <row r="60" spans="1:16" s="15" customFormat="1" ht="16.5" customHeight="1">
      <c r="A60" s="15" t="s">
        <v>8</v>
      </c>
      <c r="B60" s="15">
        <v>600</v>
      </c>
      <c r="C60" s="102">
        <v>10</v>
      </c>
      <c r="D60" s="107" t="s">
        <v>17</v>
      </c>
      <c r="E60" s="109">
        <v>2004</v>
      </c>
      <c r="F60" s="109">
        <v>2007</v>
      </c>
      <c r="G60" s="2" t="s">
        <v>12</v>
      </c>
      <c r="H60" s="16">
        <f aca="true" t="shared" si="17" ref="H60:P60">SUBTOTAL(9,H61:H62)</f>
        <v>2551464</v>
      </c>
      <c r="I60" s="16">
        <f t="shared" si="17"/>
        <v>74054</v>
      </c>
      <c r="J60" s="16">
        <f t="shared" si="17"/>
        <v>500000</v>
      </c>
      <c r="K60" s="16">
        <f t="shared" si="17"/>
        <v>1977410</v>
      </c>
      <c r="L60" s="16">
        <f t="shared" si="17"/>
        <v>0</v>
      </c>
      <c r="M60" s="16">
        <f t="shared" si="17"/>
        <v>0</v>
      </c>
      <c r="N60" s="16">
        <f t="shared" si="17"/>
        <v>0</v>
      </c>
      <c r="O60" s="16">
        <f t="shared" si="17"/>
        <v>2477410</v>
      </c>
      <c r="P60" s="16">
        <f t="shared" si="17"/>
        <v>0</v>
      </c>
    </row>
    <row r="61" spans="1:16" s="15" customFormat="1" ht="12.75">
      <c r="A61" s="15" t="s">
        <v>8</v>
      </c>
      <c r="B61" s="15">
        <v>600</v>
      </c>
      <c r="C61" s="103"/>
      <c r="D61" s="108"/>
      <c r="E61" s="110"/>
      <c r="F61" s="110"/>
      <c r="G61" s="2" t="s">
        <v>15</v>
      </c>
      <c r="H61" s="18">
        <v>2551464</v>
      </c>
      <c r="I61" s="18">
        <v>74054</v>
      </c>
      <c r="J61" s="18">
        <v>500000</v>
      </c>
      <c r="K61" s="18">
        <v>1977410</v>
      </c>
      <c r="L61" s="18"/>
      <c r="M61" s="18"/>
      <c r="N61" s="18"/>
      <c r="O61" s="19">
        <f>J61+K61+L61</f>
        <v>2477410</v>
      </c>
      <c r="P61" s="19">
        <f>H61-I61-O61</f>
        <v>0</v>
      </c>
    </row>
    <row r="62" spans="3:16" s="15" customFormat="1" ht="16.5">
      <c r="C62" s="121"/>
      <c r="D62" s="122"/>
      <c r="E62" s="115"/>
      <c r="F62" s="115"/>
      <c r="G62" s="3" t="s">
        <v>19</v>
      </c>
      <c r="H62" s="13"/>
      <c r="I62" s="13">
        <v>0</v>
      </c>
      <c r="J62" s="13"/>
      <c r="K62" s="13"/>
      <c r="L62" s="13"/>
      <c r="M62" s="13"/>
      <c r="N62" s="13"/>
      <c r="O62" s="17">
        <f>J62+K62+L62</f>
        <v>0</v>
      </c>
      <c r="P62" s="17">
        <f>H62-I62-O62</f>
        <v>0</v>
      </c>
    </row>
    <row r="63" spans="3:16" s="15" customFormat="1" ht="12.75" hidden="1">
      <c r="C63" s="27"/>
      <c r="D63" s="34"/>
      <c r="E63" s="33"/>
      <c r="F63" s="33"/>
      <c r="G63" s="12" t="s">
        <v>9</v>
      </c>
      <c r="H63" s="13"/>
      <c r="I63" s="13"/>
      <c r="J63" s="13"/>
      <c r="K63" s="13"/>
      <c r="L63" s="13"/>
      <c r="M63" s="13"/>
      <c r="N63" s="13"/>
      <c r="O63" s="17"/>
      <c r="P63" s="17"/>
    </row>
    <row r="64" spans="3:16" s="15" customFormat="1" ht="39" customHeight="1">
      <c r="C64" s="104" t="s">
        <v>35</v>
      </c>
      <c r="D64" s="105"/>
      <c r="E64" s="105"/>
      <c r="F64" s="105"/>
      <c r="G64" s="106"/>
      <c r="H64" s="40">
        <f aca="true" t="shared" si="18" ref="H64:P64">SUBTOTAL(9,H65:H67)</f>
        <v>9452159.84</v>
      </c>
      <c r="I64" s="40">
        <f t="shared" si="18"/>
        <v>88900</v>
      </c>
      <c r="J64" s="40">
        <f t="shared" si="18"/>
        <v>15250</v>
      </c>
      <c r="K64" s="40">
        <f t="shared" si="18"/>
        <v>4621929.92</v>
      </c>
      <c r="L64" s="40">
        <f t="shared" si="18"/>
        <v>0</v>
      </c>
      <c r="M64" s="40">
        <f t="shared" si="18"/>
        <v>0</v>
      </c>
      <c r="N64" s="40">
        <f t="shared" si="18"/>
        <v>0</v>
      </c>
      <c r="O64" s="40">
        <f t="shared" si="18"/>
        <v>4637179.92</v>
      </c>
      <c r="P64" s="40">
        <f t="shared" si="18"/>
        <v>0</v>
      </c>
    </row>
    <row r="65" spans="3:16" s="15" customFormat="1" ht="51.75" customHeight="1">
      <c r="C65" s="102">
        <v>11</v>
      </c>
      <c r="D65" s="112" t="s">
        <v>41</v>
      </c>
      <c r="E65" s="109"/>
      <c r="F65" s="109"/>
      <c r="G65" s="2" t="s">
        <v>12</v>
      </c>
      <c r="H65" s="36">
        <v>4726079.92</v>
      </c>
      <c r="I65" s="36">
        <f>SUBTOTAL(9,I66:I67)</f>
        <v>88900</v>
      </c>
      <c r="J65" s="36">
        <f>SUBTOTAL(9,J66:J67)</f>
        <v>15250</v>
      </c>
      <c r="K65" s="36">
        <f>SUBTOTAL(9,K66:K67)</f>
        <v>4621929.92</v>
      </c>
      <c r="L65" s="36">
        <f>SUBTOTAL(9,L66:L67)</f>
        <v>0</v>
      </c>
      <c r="M65" s="36">
        <f>SUBTOTAL(9,M66:M67)</f>
        <v>0</v>
      </c>
      <c r="N65" s="36"/>
      <c r="O65" s="36">
        <f>SUBTOTAL(9,O66:O67)</f>
        <v>4637179.92</v>
      </c>
      <c r="P65" s="36">
        <f>SUBTOTAL(9,P66:P67)</f>
        <v>0</v>
      </c>
    </row>
    <row r="66" spans="3:16" s="15" customFormat="1" ht="48.75" customHeight="1">
      <c r="C66" s="103"/>
      <c r="D66" s="113"/>
      <c r="E66" s="110"/>
      <c r="F66" s="110"/>
      <c r="G66" s="2" t="s">
        <v>15</v>
      </c>
      <c r="H66" s="37">
        <f>H65-H67</f>
        <v>947010.1000000001</v>
      </c>
      <c r="I66" s="37">
        <v>88900</v>
      </c>
      <c r="J66" s="37">
        <v>15250</v>
      </c>
      <c r="K66" s="37">
        <v>4156940.73</v>
      </c>
      <c r="L66" s="38">
        <f>H66-I66-J66-K66</f>
        <v>-3314080.63</v>
      </c>
      <c r="M66" s="37"/>
      <c r="N66" s="37"/>
      <c r="O66" s="38">
        <f>SUM(J66:L66)</f>
        <v>858110.1000000001</v>
      </c>
      <c r="P66" s="36">
        <f>SUBTOTAL(9,P67:P70)</f>
        <v>0</v>
      </c>
    </row>
    <row r="67" spans="3:16" s="15" customFormat="1" ht="50.25" customHeight="1">
      <c r="C67" s="121"/>
      <c r="D67" s="114"/>
      <c r="E67" s="115"/>
      <c r="F67" s="115"/>
      <c r="G67" s="3" t="s">
        <v>29</v>
      </c>
      <c r="H67" s="39">
        <v>3779069.82</v>
      </c>
      <c r="I67" s="39">
        <v>0</v>
      </c>
      <c r="J67" s="39">
        <v>0</v>
      </c>
      <c r="K67" s="39">
        <v>464989.19</v>
      </c>
      <c r="L67" s="36">
        <v>3314080.63</v>
      </c>
      <c r="M67" s="39"/>
      <c r="N67" s="39"/>
      <c r="O67" s="38">
        <f>SUM(J67:L67)</f>
        <v>3779069.82</v>
      </c>
      <c r="P67" s="19">
        <f>H67-I67-O67</f>
        <v>0</v>
      </c>
    </row>
    <row r="68" spans="3:16" s="15" customFormat="1" ht="12.75" hidden="1">
      <c r="C68" s="27"/>
      <c r="D68" s="34"/>
      <c r="E68" s="33"/>
      <c r="F68" s="33"/>
      <c r="G68" s="12" t="s">
        <v>9</v>
      </c>
      <c r="H68" s="13"/>
      <c r="I68" s="13"/>
      <c r="J68" s="13"/>
      <c r="K68" s="13"/>
      <c r="L68" s="13"/>
      <c r="M68" s="13"/>
      <c r="N68" s="13"/>
      <c r="O68" s="17"/>
      <c r="P68" s="17"/>
    </row>
    <row r="69" spans="3:16" s="15" customFormat="1" ht="41.25" customHeight="1">
      <c r="C69" s="104" t="s">
        <v>37</v>
      </c>
      <c r="D69" s="105"/>
      <c r="E69" s="105"/>
      <c r="F69" s="105"/>
      <c r="G69" s="106"/>
      <c r="H69" s="40">
        <f aca="true" t="shared" si="19" ref="H69:P69">SUBTOTAL(9,H70:H74)</f>
        <v>16419000</v>
      </c>
      <c r="I69" s="40">
        <f t="shared" si="19"/>
        <v>0</v>
      </c>
      <c r="J69" s="40">
        <f t="shared" si="19"/>
        <v>419000</v>
      </c>
      <c r="K69" s="40">
        <f t="shared" si="19"/>
        <v>2500000</v>
      </c>
      <c r="L69" s="40">
        <f t="shared" si="19"/>
        <v>4000000</v>
      </c>
      <c r="M69" s="40">
        <f t="shared" si="19"/>
        <v>0</v>
      </c>
      <c r="N69" s="40">
        <f t="shared" si="19"/>
        <v>0</v>
      </c>
      <c r="O69" s="40">
        <f t="shared" si="19"/>
        <v>6919000</v>
      </c>
      <c r="P69" s="40">
        <f t="shared" si="19"/>
        <v>9500000</v>
      </c>
    </row>
    <row r="70" spans="3:16" s="15" customFormat="1" ht="16.5" customHeight="1">
      <c r="C70" s="102">
        <v>12</v>
      </c>
      <c r="D70" s="107" t="s">
        <v>25</v>
      </c>
      <c r="E70" s="109">
        <v>2006</v>
      </c>
      <c r="F70" s="109">
        <v>2010</v>
      </c>
      <c r="G70" s="2" t="s">
        <v>12</v>
      </c>
      <c r="H70" s="16">
        <f aca="true" t="shared" si="20" ref="H70:P70">SUBTOTAL(9,H71:H72)</f>
        <v>16419000</v>
      </c>
      <c r="I70" s="16">
        <f t="shared" si="20"/>
        <v>0</v>
      </c>
      <c r="J70" s="16">
        <f t="shared" si="20"/>
        <v>419000</v>
      </c>
      <c r="K70" s="16">
        <f t="shared" si="20"/>
        <v>2500000</v>
      </c>
      <c r="L70" s="16">
        <f t="shared" si="20"/>
        <v>4000000</v>
      </c>
      <c r="M70" s="16">
        <f t="shared" si="20"/>
        <v>0</v>
      </c>
      <c r="N70" s="16">
        <f t="shared" si="20"/>
        <v>0</v>
      </c>
      <c r="O70" s="16">
        <f t="shared" si="20"/>
        <v>6919000</v>
      </c>
      <c r="P70" s="16">
        <f t="shared" si="20"/>
        <v>9500000</v>
      </c>
    </row>
    <row r="71" spans="3:16" s="15" customFormat="1" ht="12.75">
      <c r="C71" s="103"/>
      <c r="D71" s="108"/>
      <c r="E71" s="110"/>
      <c r="F71" s="110"/>
      <c r="G71" s="2" t="s">
        <v>15</v>
      </c>
      <c r="H71" s="18">
        <v>16419000</v>
      </c>
      <c r="I71" s="18">
        <v>0</v>
      </c>
      <c r="J71" s="18">
        <v>419000</v>
      </c>
      <c r="K71" s="18">
        <v>2500000</v>
      </c>
      <c r="L71" s="18">
        <v>4000000</v>
      </c>
      <c r="M71" s="18"/>
      <c r="N71" s="18"/>
      <c r="O71" s="19">
        <f>J71+K71+L71</f>
        <v>6919000</v>
      </c>
      <c r="P71" s="19">
        <f>H71-I71-O71</f>
        <v>9500000</v>
      </c>
    </row>
    <row r="72" spans="3:16" s="15" customFormat="1" ht="16.5">
      <c r="C72" s="121"/>
      <c r="D72" s="122"/>
      <c r="E72" s="115"/>
      <c r="F72" s="115"/>
      <c r="G72" s="3" t="s">
        <v>19</v>
      </c>
      <c r="H72" s="13"/>
      <c r="I72" s="13">
        <v>0</v>
      </c>
      <c r="J72" s="13"/>
      <c r="K72" s="13"/>
      <c r="L72" s="13"/>
      <c r="M72" s="13"/>
      <c r="N72" s="13"/>
      <c r="O72" s="17">
        <f>J72+K72+L72</f>
        <v>0</v>
      </c>
      <c r="P72" s="17">
        <f>H72-I72-O72</f>
        <v>0</v>
      </c>
    </row>
    <row r="73" spans="3:16" s="15" customFormat="1" ht="13.5" hidden="1" thickBot="1">
      <c r="C73" s="46"/>
      <c r="D73" s="47"/>
      <c r="E73" s="48"/>
      <c r="F73" s="48"/>
      <c r="G73" s="49"/>
      <c r="H73" s="50"/>
      <c r="I73" s="50"/>
      <c r="J73" s="50"/>
      <c r="K73" s="50"/>
      <c r="L73" s="50"/>
      <c r="M73" s="50"/>
      <c r="N73" s="50"/>
      <c r="O73" s="51"/>
      <c r="P73" s="51"/>
    </row>
    <row r="74" spans="1:16" s="10" customFormat="1" ht="13.5" customHeight="1">
      <c r="A74" s="22"/>
      <c r="B74" s="22"/>
      <c r="C74" s="88" t="s">
        <v>18</v>
      </c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3:16" ht="57" customHeight="1">
      <c r="C75" s="120" t="s">
        <v>42</v>
      </c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</row>
  </sheetData>
  <mergeCells count="74">
    <mergeCell ref="C55:C57"/>
    <mergeCell ref="D55:D57"/>
    <mergeCell ref="E55:E57"/>
    <mergeCell ref="F55:F57"/>
    <mergeCell ref="C33:C35"/>
    <mergeCell ref="D33:D35"/>
    <mergeCell ref="E33:E35"/>
    <mergeCell ref="F33:F35"/>
    <mergeCell ref="D65:D67"/>
    <mergeCell ref="E65:E67"/>
    <mergeCell ref="F65:F67"/>
    <mergeCell ref="C46:C48"/>
    <mergeCell ref="D46:D48"/>
    <mergeCell ref="E46:E48"/>
    <mergeCell ref="F46:F48"/>
    <mergeCell ref="C64:G64"/>
    <mergeCell ref="C50:G50"/>
    <mergeCell ref="C51:C53"/>
    <mergeCell ref="C70:C72"/>
    <mergeCell ref="C69:G69"/>
    <mergeCell ref="F60:F62"/>
    <mergeCell ref="D42:D44"/>
    <mergeCell ref="E42:E44"/>
    <mergeCell ref="F42:F44"/>
    <mergeCell ref="D70:D72"/>
    <mergeCell ref="E70:E72"/>
    <mergeCell ref="F70:F72"/>
    <mergeCell ref="C65:C67"/>
    <mergeCell ref="P7:P8"/>
    <mergeCell ref="C6:P6"/>
    <mergeCell ref="O7:O8"/>
    <mergeCell ref="I7:I8"/>
    <mergeCell ref="H7:H8"/>
    <mergeCell ref="E7:F7"/>
    <mergeCell ref="D7:D8"/>
    <mergeCell ref="D20:D22"/>
    <mergeCell ref="E20:E22"/>
    <mergeCell ref="F20:F22"/>
    <mergeCell ref="J7:N7"/>
    <mergeCell ref="C15:G15"/>
    <mergeCell ref="C16:C19"/>
    <mergeCell ref="D16:D19"/>
    <mergeCell ref="E16:E19"/>
    <mergeCell ref="F16:F19"/>
    <mergeCell ref="C4:P4"/>
    <mergeCell ref="L1:P3"/>
    <mergeCell ref="C75:P75"/>
    <mergeCell ref="C60:C62"/>
    <mergeCell ref="D60:D62"/>
    <mergeCell ref="E60:E62"/>
    <mergeCell ref="C74:P74"/>
    <mergeCell ref="C10:F12"/>
    <mergeCell ref="G7:G8"/>
    <mergeCell ref="C7:C8"/>
    <mergeCell ref="C59:G59"/>
    <mergeCell ref="C29:C31"/>
    <mergeCell ref="C42:C44"/>
    <mergeCell ref="C37:C39"/>
    <mergeCell ref="D37:D39"/>
    <mergeCell ref="E37:E39"/>
    <mergeCell ref="F37:F39"/>
    <mergeCell ref="E29:E31"/>
    <mergeCell ref="F29:F31"/>
    <mergeCell ref="D29:D31"/>
    <mergeCell ref="D51:D53"/>
    <mergeCell ref="E51:E53"/>
    <mergeCell ref="F51:F53"/>
    <mergeCell ref="C20:C22"/>
    <mergeCell ref="C28:G28"/>
    <mergeCell ref="C41:G41"/>
    <mergeCell ref="C24:C26"/>
    <mergeCell ref="D24:D26"/>
    <mergeCell ref="E24:E26"/>
    <mergeCell ref="F24:F26"/>
  </mergeCells>
  <printOptions horizontalCentered="1"/>
  <pageMargins left="0.1968503937007874" right="0.1968503937007874" top="0.3937007874015748" bottom="0.3937007874015748" header="0.5118110236220472" footer="0.11811023622047245"/>
  <pageSetup horizontalDpi="300" verticalDpi="300" orientation="landscape" paperSize="9" scale="95" r:id="rId3"/>
  <headerFooter alignWithMargins="0">
    <oddFooter>&amp;L&amp;3&amp;F&amp;CStrona &amp;P z &amp;N</oddFooter>
  </headerFooter>
  <rowBreaks count="2" manualBreakCount="2">
    <brk id="27" min="2" max="15" man="1"/>
    <brk id="58" min="2" max="1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5"/>
  <sheetViews>
    <sheetView view="pageBreakPreview" zoomScaleSheetLayoutView="100" workbookViewId="0" topLeftCell="A4">
      <pane ySplit="5" topLeftCell="BM24" activePane="bottomLeft" state="frozen"/>
      <selection pane="topLeft" activeCell="D4" sqref="D4"/>
      <selection pane="bottomLeft" activeCell="L31" sqref="L31"/>
    </sheetView>
  </sheetViews>
  <sheetFormatPr defaultColWidth="9.00390625" defaultRowHeight="12.75"/>
  <cols>
    <col min="1" max="1" width="5.375" style="0" hidden="1" customWidth="1"/>
    <col min="2" max="2" width="4.25390625" style="0" hidden="1" customWidth="1"/>
    <col min="3" max="3" width="4.375" style="0" customWidth="1"/>
    <col min="4" max="4" width="30.75390625" style="0" customWidth="1"/>
    <col min="5" max="5" width="6.00390625" style="0" customWidth="1"/>
    <col min="6" max="6" width="5.625" style="0" customWidth="1"/>
    <col min="7" max="7" width="13.00390625" style="0" customWidth="1"/>
    <col min="8" max="8" width="12.875" style="0" customWidth="1"/>
    <col min="9" max="9" width="10.625" style="0" customWidth="1"/>
    <col min="10" max="10" width="13.625" style="0" customWidth="1"/>
    <col min="11" max="11" width="10.875" style="0" customWidth="1"/>
    <col min="12" max="12" width="11.375" style="0" customWidth="1"/>
    <col min="13" max="13" width="9.125" style="0" hidden="1" customWidth="1"/>
    <col min="14" max="14" width="0" style="0" hidden="1" customWidth="1"/>
    <col min="15" max="15" width="11.375" style="0" customWidth="1"/>
    <col min="16" max="16" width="12.25390625" style="0" customWidth="1"/>
    <col min="18" max="18" width="16.75390625" style="0" customWidth="1"/>
    <col min="19" max="19" width="16.00390625" style="0" customWidth="1"/>
  </cols>
  <sheetData>
    <row r="1" spans="3:16" ht="12.75" customHeight="1">
      <c r="C1" s="28"/>
      <c r="D1" s="28"/>
      <c r="E1" s="28"/>
      <c r="F1" s="28"/>
      <c r="G1" s="28"/>
      <c r="H1" s="28"/>
      <c r="I1" s="28"/>
      <c r="J1" s="30"/>
      <c r="K1" s="29"/>
      <c r="L1" s="119" t="s">
        <v>26</v>
      </c>
      <c r="M1" s="119"/>
      <c r="N1" s="119"/>
      <c r="O1" s="119"/>
      <c r="P1" s="119"/>
    </row>
    <row r="2" spans="3:16" ht="9.75" customHeight="1">
      <c r="C2" s="28"/>
      <c r="D2" s="28"/>
      <c r="E2" s="28"/>
      <c r="F2" s="28"/>
      <c r="G2" s="28"/>
      <c r="H2" s="28"/>
      <c r="I2" s="28"/>
      <c r="J2" s="29"/>
      <c r="K2" s="29"/>
      <c r="L2" s="119"/>
      <c r="M2" s="119"/>
      <c r="N2" s="119"/>
      <c r="O2" s="119"/>
      <c r="P2" s="119"/>
    </row>
    <row r="3" spans="3:16" ht="12.75" customHeight="1">
      <c r="C3" s="28"/>
      <c r="D3" s="28"/>
      <c r="E3" s="28"/>
      <c r="F3" s="28"/>
      <c r="G3" s="28"/>
      <c r="H3" s="28"/>
      <c r="I3" s="28"/>
      <c r="J3" s="29"/>
      <c r="K3" s="29"/>
      <c r="L3" s="119"/>
      <c r="M3" s="119"/>
      <c r="N3" s="119"/>
      <c r="O3" s="119"/>
      <c r="P3" s="119"/>
    </row>
    <row r="4" spans="3:16" ht="35.25" customHeight="1">
      <c r="C4" s="117" t="s">
        <v>20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3:16" ht="15.75" customHeight="1">
      <c r="C5" s="3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32" t="s">
        <v>16</v>
      </c>
    </row>
    <row r="6" spans="3:16" ht="24" customHeight="1" hidden="1">
      <c r="C6" s="98" t="s">
        <v>10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3:16" ht="20.25" customHeight="1">
      <c r="C7" s="92" t="s">
        <v>4</v>
      </c>
      <c r="D7" s="92" t="s">
        <v>6</v>
      </c>
      <c r="E7" s="95" t="s">
        <v>0</v>
      </c>
      <c r="F7" s="97"/>
      <c r="G7" s="92" t="s">
        <v>5</v>
      </c>
      <c r="H7" s="92" t="s">
        <v>7</v>
      </c>
      <c r="I7" s="92" t="s">
        <v>27</v>
      </c>
      <c r="J7" s="95" t="s">
        <v>11</v>
      </c>
      <c r="K7" s="96"/>
      <c r="L7" s="96"/>
      <c r="M7" s="96"/>
      <c r="N7" s="97"/>
      <c r="O7" s="92" t="s">
        <v>24</v>
      </c>
      <c r="P7" s="92" t="s">
        <v>21</v>
      </c>
    </row>
    <row r="8" spans="3:16" ht="70.5" customHeight="1">
      <c r="C8" s="94"/>
      <c r="D8" s="94"/>
      <c r="E8" s="5" t="s">
        <v>1</v>
      </c>
      <c r="F8" s="5" t="s">
        <v>2</v>
      </c>
      <c r="G8" s="93"/>
      <c r="H8" s="94"/>
      <c r="I8" s="94"/>
      <c r="J8" s="9">
        <v>2006</v>
      </c>
      <c r="K8" s="9">
        <v>2007</v>
      </c>
      <c r="L8" s="9">
        <v>2008</v>
      </c>
      <c r="M8" s="9">
        <v>2008</v>
      </c>
      <c r="N8" s="9">
        <v>2009</v>
      </c>
      <c r="O8" s="94"/>
      <c r="P8" s="94"/>
    </row>
    <row r="9" spans="3:16" ht="12.75">
      <c r="C9" s="1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1">
        <v>7</v>
      </c>
      <c r="J9" s="1">
        <v>8</v>
      </c>
      <c r="K9" s="1">
        <v>9</v>
      </c>
      <c r="L9" s="1">
        <v>10</v>
      </c>
      <c r="M9" s="1">
        <v>12</v>
      </c>
      <c r="N9" s="1"/>
      <c r="O9" s="1">
        <v>11</v>
      </c>
      <c r="P9" s="1">
        <v>12</v>
      </c>
    </row>
    <row r="10" spans="3:16" s="6" customFormat="1" ht="15.75" customHeight="1">
      <c r="C10" s="124" t="s">
        <v>3</v>
      </c>
      <c r="D10" s="125"/>
      <c r="E10" s="125"/>
      <c r="F10" s="126"/>
      <c r="G10" s="2" t="s">
        <v>12</v>
      </c>
      <c r="H10" s="4">
        <f aca="true" t="shared" si="0" ref="H10:P10">SUM(H11:H14)</f>
        <v>63633869.13</v>
      </c>
      <c r="I10" s="4">
        <f t="shared" si="0"/>
        <v>855619</v>
      </c>
      <c r="J10" s="4">
        <f t="shared" si="0"/>
        <v>28930524</v>
      </c>
      <c r="K10" s="4">
        <f t="shared" si="0"/>
        <v>20347725.92</v>
      </c>
      <c r="L10" s="4">
        <f t="shared" si="0"/>
        <v>4000000</v>
      </c>
      <c r="M10" s="4">
        <f t="shared" si="0"/>
        <v>0</v>
      </c>
      <c r="N10" s="4">
        <f t="shared" si="0"/>
        <v>0</v>
      </c>
      <c r="O10" s="4">
        <f t="shared" si="0"/>
        <v>53278249.92</v>
      </c>
      <c r="P10" s="4">
        <f t="shared" si="0"/>
        <v>9500000.21</v>
      </c>
    </row>
    <row r="11" spans="3:16" s="6" customFormat="1" ht="15.75" customHeight="1">
      <c r="C11" s="89"/>
      <c r="D11" s="90"/>
      <c r="E11" s="90"/>
      <c r="F11" s="91"/>
      <c r="G11" s="2" t="s">
        <v>15</v>
      </c>
      <c r="H11" s="4">
        <f aca="true" t="shared" si="1" ref="H11:P11">SUMIF($G$16:$G$9514,$G$11,H16:H9514)</f>
        <v>41325112.1</v>
      </c>
      <c r="I11" s="4">
        <f t="shared" si="1"/>
        <v>518748</v>
      </c>
      <c r="J11" s="4">
        <f t="shared" si="1"/>
        <v>10988368</v>
      </c>
      <c r="K11" s="4">
        <f t="shared" si="1"/>
        <v>19632076.73</v>
      </c>
      <c r="L11" s="4">
        <f t="shared" si="1"/>
        <v>685919.3700000001</v>
      </c>
      <c r="M11" s="4">
        <f t="shared" si="1"/>
        <v>0</v>
      </c>
      <c r="N11" s="4">
        <f t="shared" si="1"/>
        <v>0</v>
      </c>
      <c r="O11" s="4">
        <f t="shared" si="1"/>
        <v>31306364.1</v>
      </c>
      <c r="P11" s="4">
        <f t="shared" si="1"/>
        <v>9500000</v>
      </c>
    </row>
    <row r="12" spans="3:16" s="6" customFormat="1" ht="16.5">
      <c r="C12" s="89"/>
      <c r="D12" s="90"/>
      <c r="E12" s="90"/>
      <c r="F12" s="91"/>
      <c r="G12" s="3" t="s">
        <v>19</v>
      </c>
      <c r="H12" s="8">
        <f aca="true" t="shared" si="2" ref="H12:P12">SUMIF($G$16:$G$9514,$G$12,H16:H9514)</f>
        <v>17529687.21</v>
      </c>
      <c r="I12" s="8">
        <f t="shared" si="2"/>
        <v>336871</v>
      </c>
      <c r="J12" s="8">
        <f t="shared" si="2"/>
        <v>16942156</v>
      </c>
      <c r="K12" s="8">
        <f t="shared" si="2"/>
        <v>250660</v>
      </c>
      <c r="L12" s="8">
        <f t="shared" si="2"/>
        <v>0</v>
      </c>
      <c r="M12" s="8">
        <f t="shared" si="2"/>
        <v>0</v>
      </c>
      <c r="N12" s="8">
        <f t="shared" si="2"/>
        <v>0</v>
      </c>
      <c r="O12" s="8">
        <f t="shared" si="2"/>
        <v>17192816</v>
      </c>
      <c r="P12" s="8">
        <f t="shared" si="2"/>
        <v>0.21000000089406967</v>
      </c>
    </row>
    <row r="13" spans="3:16" s="6" customFormat="1" ht="12.75">
      <c r="C13" s="23"/>
      <c r="D13" s="24"/>
      <c r="E13" s="24"/>
      <c r="F13" s="26"/>
      <c r="G13" s="2" t="s">
        <v>9</v>
      </c>
      <c r="H13" s="8">
        <f>SUMIF($G$16:$G$9514,$G$13,H16:H9514)</f>
        <v>1000000</v>
      </c>
      <c r="I13" s="8">
        <f>SUMIF($G$20:$G$9514,$G$13,I20:I9514)</f>
        <v>0</v>
      </c>
      <c r="J13" s="8">
        <f>SUMIF($G$20:$G$9514,$G$13,J20:J9514)</f>
        <v>1000000</v>
      </c>
      <c r="K13" s="8">
        <f>SUMIF($G$20:$G$9514,$G$13,K20:K9514)</f>
        <v>0</v>
      </c>
      <c r="L13" s="8"/>
      <c r="M13" s="8">
        <f>SUMIF($G$20:$G$9514,$G$13,M20:M9514)</f>
        <v>0</v>
      </c>
      <c r="N13" s="8"/>
      <c r="O13" s="8">
        <f>SUMIF($G$20:$G$9514,$G$13,O20:O9514)</f>
        <v>1000000</v>
      </c>
      <c r="P13" s="8">
        <f>SUMIF($G$20:$G$9514,$G$13,P20:P9514)</f>
        <v>0</v>
      </c>
    </row>
    <row r="14" spans="3:16" s="6" customFormat="1" ht="33">
      <c r="C14" s="23"/>
      <c r="D14" s="24"/>
      <c r="E14" s="24"/>
      <c r="F14" s="24"/>
      <c r="G14" s="3" t="s">
        <v>29</v>
      </c>
      <c r="H14" s="8">
        <f aca="true" t="shared" si="3" ref="H14:P14">SUMIF($G$16:$G$9514,$G$14,H16:H9514)</f>
        <v>3779069.82</v>
      </c>
      <c r="I14" s="8">
        <f t="shared" si="3"/>
        <v>0</v>
      </c>
      <c r="J14" s="8">
        <f t="shared" si="3"/>
        <v>0</v>
      </c>
      <c r="K14" s="8">
        <f t="shared" si="3"/>
        <v>464989.19</v>
      </c>
      <c r="L14" s="8">
        <f t="shared" si="3"/>
        <v>3314080.63</v>
      </c>
      <c r="M14" s="8">
        <f t="shared" si="3"/>
        <v>0</v>
      </c>
      <c r="N14" s="8">
        <f t="shared" si="3"/>
        <v>0</v>
      </c>
      <c r="O14" s="8">
        <f t="shared" si="3"/>
        <v>3779069.82</v>
      </c>
      <c r="P14" s="8">
        <f t="shared" si="3"/>
        <v>0</v>
      </c>
    </row>
    <row r="15" spans="3:16" s="15" customFormat="1" ht="41.25" customHeight="1">
      <c r="C15" s="104" t="s">
        <v>31</v>
      </c>
      <c r="D15" s="105"/>
      <c r="E15" s="105"/>
      <c r="F15" s="105"/>
      <c r="G15" s="106"/>
      <c r="H15" s="40">
        <f aca="true" t="shared" si="4" ref="H15:P15">SUBTOTAL(9,H16:H27)</f>
        <v>12166190</v>
      </c>
      <c r="I15" s="40">
        <f t="shared" si="4"/>
        <v>141190</v>
      </c>
      <c r="J15" s="40">
        <f t="shared" si="4"/>
        <v>2795000</v>
      </c>
      <c r="K15" s="40">
        <f t="shared" si="4"/>
        <v>9230000</v>
      </c>
      <c r="L15" s="40">
        <f t="shared" si="4"/>
        <v>0</v>
      </c>
      <c r="M15" s="40">
        <f t="shared" si="4"/>
        <v>0</v>
      </c>
      <c r="N15" s="40">
        <f t="shared" si="4"/>
        <v>0</v>
      </c>
      <c r="O15" s="40">
        <f t="shared" si="4"/>
        <v>12025000</v>
      </c>
      <c r="P15" s="40">
        <f t="shared" si="4"/>
        <v>0</v>
      </c>
    </row>
    <row r="16" spans="1:16" s="15" customFormat="1" ht="16.5" customHeight="1">
      <c r="A16" s="15" t="s">
        <v>8</v>
      </c>
      <c r="B16" s="15">
        <v>600</v>
      </c>
      <c r="C16" s="111">
        <v>1</v>
      </c>
      <c r="D16" s="112" t="s">
        <v>13</v>
      </c>
      <c r="E16" s="109">
        <v>2005</v>
      </c>
      <c r="F16" s="116">
        <v>2007</v>
      </c>
      <c r="G16" s="2" t="s">
        <v>12</v>
      </c>
      <c r="H16" s="16">
        <f aca="true" t="shared" si="5" ref="H16:M16">SUBTOTAL(9,H17:H19)</f>
        <v>10700000</v>
      </c>
      <c r="I16" s="16">
        <f t="shared" si="5"/>
        <v>70000</v>
      </c>
      <c r="J16" s="16">
        <f t="shared" si="5"/>
        <v>2500000</v>
      </c>
      <c r="K16" s="16">
        <f t="shared" si="5"/>
        <v>8130000</v>
      </c>
      <c r="L16" s="16">
        <f t="shared" si="5"/>
        <v>0</v>
      </c>
      <c r="M16" s="16">
        <f t="shared" si="5"/>
        <v>0</v>
      </c>
      <c r="N16" s="16"/>
      <c r="O16" s="16">
        <f>SUBTOTAL(9,O17:O19)</f>
        <v>10630000</v>
      </c>
      <c r="P16" s="17">
        <f aca="true" t="shared" si="6" ref="P16:P23">H16-I16-O16</f>
        <v>0</v>
      </c>
    </row>
    <row r="17" spans="1:16" s="15" customFormat="1" ht="12.75">
      <c r="A17" s="15" t="s">
        <v>8</v>
      </c>
      <c r="B17" s="15">
        <v>600</v>
      </c>
      <c r="C17" s="111"/>
      <c r="D17" s="113"/>
      <c r="E17" s="110"/>
      <c r="F17" s="116"/>
      <c r="G17" s="2" t="s">
        <v>15</v>
      </c>
      <c r="H17" s="18">
        <v>10700000</v>
      </c>
      <c r="I17" s="18">
        <v>70000</v>
      </c>
      <c r="J17" s="18">
        <v>2500000</v>
      </c>
      <c r="K17" s="18">
        <v>8130000</v>
      </c>
      <c r="L17" s="18">
        <v>0</v>
      </c>
      <c r="M17" s="18"/>
      <c r="N17" s="18"/>
      <c r="O17" s="19">
        <f>SUM(J17:L17)</f>
        <v>10630000</v>
      </c>
      <c r="P17" s="19">
        <f t="shared" si="6"/>
        <v>0</v>
      </c>
    </row>
    <row r="18" spans="3:16" s="15" customFormat="1" ht="16.5">
      <c r="C18" s="111"/>
      <c r="D18" s="113"/>
      <c r="E18" s="110"/>
      <c r="F18" s="116"/>
      <c r="G18" s="3" t="s">
        <v>19</v>
      </c>
      <c r="H18" s="13">
        <v>0</v>
      </c>
      <c r="I18" s="13">
        <v>0</v>
      </c>
      <c r="J18" s="13">
        <v>0</v>
      </c>
      <c r="K18" s="13">
        <v>0</v>
      </c>
      <c r="L18" s="13"/>
      <c r="M18" s="13"/>
      <c r="N18" s="13"/>
      <c r="O18" s="17">
        <f>SUM(J18:L18)</f>
        <v>0</v>
      </c>
      <c r="P18" s="17">
        <f t="shared" si="6"/>
        <v>0</v>
      </c>
    </row>
    <row r="19" spans="1:16" s="15" customFormat="1" ht="12.75" hidden="1">
      <c r="A19" s="15" t="s">
        <v>8</v>
      </c>
      <c r="B19" s="15">
        <v>600</v>
      </c>
      <c r="C19" s="111"/>
      <c r="D19" s="114"/>
      <c r="E19" s="115"/>
      <c r="F19" s="116"/>
      <c r="G19" s="12" t="s">
        <v>9</v>
      </c>
      <c r="H19" s="13"/>
      <c r="I19" s="13"/>
      <c r="J19" s="13"/>
      <c r="K19" s="13"/>
      <c r="L19" s="13"/>
      <c r="M19" s="13"/>
      <c r="N19" s="13"/>
      <c r="O19" s="17">
        <f>SUM(J19:L19)</f>
        <v>0</v>
      </c>
      <c r="P19" s="17">
        <f t="shared" si="6"/>
        <v>0</v>
      </c>
    </row>
    <row r="20" spans="1:16" s="15" customFormat="1" ht="16.5" customHeight="1">
      <c r="A20" s="15" t="s">
        <v>8</v>
      </c>
      <c r="B20" s="15">
        <v>600</v>
      </c>
      <c r="C20" s="102">
        <v>2</v>
      </c>
      <c r="D20" s="107" t="s">
        <v>22</v>
      </c>
      <c r="E20" s="109">
        <v>2006</v>
      </c>
      <c r="F20" s="109">
        <v>2007</v>
      </c>
      <c r="G20" s="2" t="s">
        <v>12</v>
      </c>
      <c r="H20" s="16">
        <f>SUBTOTAL(9,H21:H23)</f>
        <v>545000</v>
      </c>
      <c r="I20" s="16">
        <f>SUBTOTAL(9,I21:I23)</f>
        <v>0</v>
      </c>
      <c r="J20" s="16">
        <f>SUBTOTAL(9,J21:J23)</f>
        <v>245000</v>
      </c>
      <c r="K20" s="16">
        <f>SUBTOTAL(9,K21:K23)</f>
        <v>300000</v>
      </c>
      <c r="L20" s="16"/>
      <c r="M20" s="16">
        <f>SUBTOTAL(9,M21:M23)</f>
        <v>0</v>
      </c>
      <c r="N20" s="16"/>
      <c r="O20" s="16">
        <f>SUBTOTAL(9,O21:O23)</f>
        <v>545000</v>
      </c>
      <c r="P20" s="17">
        <f t="shared" si="6"/>
        <v>0</v>
      </c>
    </row>
    <row r="21" spans="1:16" s="15" customFormat="1" ht="12.75">
      <c r="A21" s="15" t="s">
        <v>8</v>
      </c>
      <c r="B21" s="15">
        <v>600</v>
      </c>
      <c r="C21" s="103"/>
      <c r="D21" s="108"/>
      <c r="E21" s="110"/>
      <c r="F21" s="110"/>
      <c r="G21" s="2" t="s">
        <v>15</v>
      </c>
      <c r="H21" s="18">
        <v>545000</v>
      </c>
      <c r="I21" s="18">
        <v>0</v>
      </c>
      <c r="J21" s="18">
        <v>245000</v>
      </c>
      <c r="K21" s="18">
        <v>300000</v>
      </c>
      <c r="L21" s="18">
        <v>0</v>
      </c>
      <c r="M21" s="18"/>
      <c r="N21" s="18"/>
      <c r="O21" s="19">
        <f>SUM(J21:L21)</f>
        <v>545000</v>
      </c>
      <c r="P21" s="19">
        <f t="shared" si="6"/>
        <v>0</v>
      </c>
    </row>
    <row r="22" spans="3:16" s="15" customFormat="1" ht="16.5">
      <c r="C22" s="103"/>
      <c r="D22" s="108"/>
      <c r="E22" s="110"/>
      <c r="F22" s="110"/>
      <c r="G22" s="3" t="s">
        <v>19</v>
      </c>
      <c r="H22" s="13">
        <v>0</v>
      </c>
      <c r="I22" s="13">
        <v>0</v>
      </c>
      <c r="J22" s="13">
        <v>0</v>
      </c>
      <c r="K22" s="13">
        <v>0</v>
      </c>
      <c r="L22" s="13"/>
      <c r="M22" s="13"/>
      <c r="N22" s="13"/>
      <c r="O22" s="17">
        <f>SUM(J22:L22)</f>
        <v>0</v>
      </c>
      <c r="P22" s="17">
        <f t="shared" si="6"/>
        <v>0</v>
      </c>
    </row>
    <row r="23" spans="1:16" s="15" customFormat="1" ht="12.75" hidden="1">
      <c r="A23" s="15" t="s">
        <v>8</v>
      </c>
      <c r="B23" s="15">
        <v>600</v>
      </c>
      <c r="C23" s="20"/>
      <c r="D23" s="21"/>
      <c r="E23" s="11"/>
      <c r="F23" s="11"/>
      <c r="G23" s="12" t="s">
        <v>9</v>
      </c>
      <c r="H23" s="13"/>
      <c r="I23" s="13"/>
      <c r="J23" s="13"/>
      <c r="K23" s="13"/>
      <c r="L23" s="13"/>
      <c r="M23" s="13"/>
      <c r="N23" s="13"/>
      <c r="O23" s="17">
        <f>SUM(J23:L23)</f>
        <v>0</v>
      </c>
      <c r="P23" s="17">
        <f t="shared" si="6"/>
        <v>0</v>
      </c>
    </row>
    <row r="24" spans="1:16" s="15" customFormat="1" ht="16.5" customHeight="1">
      <c r="A24" s="15" t="s">
        <v>8</v>
      </c>
      <c r="B24" s="15">
        <v>600</v>
      </c>
      <c r="C24" s="102">
        <v>3</v>
      </c>
      <c r="D24" s="107" t="s">
        <v>36</v>
      </c>
      <c r="E24" s="109">
        <v>2004</v>
      </c>
      <c r="F24" s="109">
        <v>2007</v>
      </c>
      <c r="G24" s="2" t="s">
        <v>12</v>
      </c>
      <c r="H24" s="16">
        <f aca="true" t="shared" si="7" ref="H24:P24">SUBTOTAL(9,H25:H27)</f>
        <v>921190</v>
      </c>
      <c r="I24" s="16">
        <f t="shared" si="7"/>
        <v>71190</v>
      </c>
      <c r="J24" s="16">
        <f>SUBTOTAL(9,J25:J27)</f>
        <v>50000</v>
      </c>
      <c r="K24" s="16">
        <f t="shared" si="7"/>
        <v>800000</v>
      </c>
      <c r="L24" s="16">
        <f t="shared" si="7"/>
        <v>0</v>
      </c>
      <c r="M24" s="16">
        <f t="shared" si="7"/>
        <v>0</v>
      </c>
      <c r="N24" s="16">
        <f t="shared" si="7"/>
        <v>0</v>
      </c>
      <c r="O24" s="16">
        <f t="shared" si="7"/>
        <v>850000</v>
      </c>
      <c r="P24" s="16">
        <f t="shared" si="7"/>
        <v>0</v>
      </c>
    </row>
    <row r="25" spans="1:16" s="15" customFormat="1" ht="12.75">
      <c r="A25" s="15" t="s">
        <v>8</v>
      </c>
      <c r="B25" s="15">
        <v>600</v>
      </c>
      <c r="C25" s="103"/>
      <c r="D25" s="108"/>
      <c r="E25" s="110"/>
      <c r="F25" s="110"/>
      <c r="G25" s="2" t="s">
        <v>15</v>
      </c>
      <c r="H25" s="18">
        <v>921190</v>
      </c>
      <c r="I25" s="18">
        <v>71190</v>
      </c>
      <c r="J25" s="18">
        <v>50000</v>
      </c>
      <c r="K25" s="18">
        <v>800000</v>
      </c>
      <c r="L25" s="18">
        <v>0</v>
      </c>
      <c r="M25" s="18"/>
      <c r="N25" s="18"/>
      <c r="O25" s="19">
        <f>J25+K25+L25</f>
        <v>850000</v>
      </c>
      <c r="P25" s="19">
        <f>H25-I25-O25</f>
        <v>0</v>
      </c>
    </row>
    <row r="26" spans="3:16" s="15" customFormat="1" ht="16.5">
      <c r="C26" s="121"/>
      <c r="D26" s="122"/>
      <c r="E26" s="115"/>
      <c r="F26" s="115"/>
      <c r="G26" s="3" t="s">
        <v>19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/>
      <c r="N26" s="13"/>
      <c r="O26" s="17">
        <f>J26+K26+L26</f>
        <v>0</v>
      </c>
      <c r="P26" s="17">
        <f>H26-I26-O26</f>
        <v>0</v>
      </c>
    </row>
    <row r="27" spans="1:16" s="10" customFormat="1" ht="12.75" customHeight="1" hidden="1">
      <c r="A27" s="14" t="s">
        <v>8</v>
      </c>
      <c r="B27" s="14">
        <v>600</v>
      </c>
      <c r="C27" s="20"/>
      <c r="D27" s="25"/>
      <c r="E27" s="11"/>
      <c r="F27" s="11"/>
      <c r="G27" s="52" t="s">
        <v>9</v>
      </c>
      <c r="H27" s="53"/>
      <c r="I27" s="53"/>
      <c r="J27" s="53">
        <v>0</v>
      </c>
      <c r="K27" s="53"/>
      <c r="L27" s="53"/>
      <c r="M27" s="53"/>
      <c r="N27" s="53"/>
      <c r="O27" s="54">
        <f>J27+K27+L27</f>
        <v>0</v>
      </c>
      <c r="P27" s="55">
        <f>H27-I27-O27</f>
        <v>0</v>
      </c>
    </row>
    <row r="28" spans="3:16" s="15" customFormat="1" ht="41.25" customHeight="1">
      <c r="C28" s="104" t="s">
        <v>32</v>
      </c>
      <c r="D28" s="105"/>
      <c r="E28" s="105"/>
      <c r="F28" s="105"/>
      <c r="G28" s="106"/>
      <c r="H28" s="40">
        <f aca="true" t="shared" si="8" ref="H28:P28">SUBTOTAL(9,H29:H32)</f>
        <v>25866075.21</v>
      </c>
      <c r="I28" s="40">
        <f t="shared" si="8"/>
        <v>523415</v>
      </c>
      <c r="J28" s="40">
        <f t="shared" si="8"/>
        <v>24794274</v>
      </c>
      <c r="K28" s="40">
        <f t="shared" si="8"/>
        <v>548386</v>
      </c>
      <c r="L28" s="40">
        <f t="shared" si="8"/>
        <v>0</v>
      </c>
      <c r="M28" s="40">
        <f t="shared" si="8"/>
        <v>0</v>
      </c>
      <c r="N28" s="40">
        <f t="shared" si="8"/>
        <v>0</v>
      </c>
      <c r="O28" s="40">
        <f t="shared" si="8"/>
        <v>25342660</v>
      </c>
      <c r="P28" s="40">
        <f t="shared" si="8"/>
        <v>0.42000000178813934</v>
      </c>
    </row>
    <row r="29" spans="1:16" s="15" customFormat="1" ht="16.5" customHeight="1">
      <c r="A29" s="15" t="s">
        <v>8</v>
      </c>
      <c r="B29" s="15">
        <v>600</v>
      </c>
      <c r="C29" s="102">
        <v>4</v>
      </c>
      <c r="D29" s="107" t="s">
        <v>14</v>
      </c>
      <c r="E29" s="109">
        <v>2004</v>
      </c>
      <c r="F29" s="109">
        <v>2007</v>
      </c>
      <c r="G29" s="2" t="s">
        <v>12</v>
      </c>
      <c r="H29" s="16">
        <f>SUBTOTAL(9,H30:H32)</f>
        <v>25866075.21</v>
      </c>
      <c r="I29" s="16">
        <f>SUBTOTAL(9,I30:I32)</f>
        <v>523415</v>
      </c>
      <c r="J29" s="16">
        <f>SUBTOTAL(9,J30:J32)</f>
        <v>24794274</v>
      </c>
      <c r="K29" s="16">
        <f>SUBTOTAL(9,K30:K32)</f>
        <v>548386</v>
      </c>
      <c r="L29" s="16"/>
      <c r="M29" s="16">
        <f>SUBTOTAL(9,M30:M32)</f>
        <v>0</v>
      </c>
      <c r="N29" s="16"/>
      <c r="O29" s="16">
        <f>SUBTOTAL(9,O30:O32)</f>
        <v>25342660</v>
      </c>
      <c r="P29" s="17">
        <f aca="true" t="shared" si="9" ref="P29:P40">H29-I29-O29</f>
        <v>0.21000000089406967</v>
      </c>
    </row>
    <row r="30" spans="1:16" s="15" customFormat="1" ht="12.75">
      <c r="A30" s="15" t="s">
        <v>8</v>
      </c>
      <c r="B30" s="15">
        <v>600</v>
      </c>
      <c r="C30" s="103"/>
      <c r="D30" s="108"/>
      <c r="E30" s="110"/>
      <c r="F30" s="110"/>
      <c r="G30" s="2" t="s">
        <v>15</v>
      </c>
      <c r="H30" s="18">
        <v>7336388</v>
      </c>
      <c r="I30" s="18">
        <v>186544</v>
      </c>
      <c r="J30" s="18">
        <v>6852118</v>
      </c>
      <c r="K30" s="18">
        <v>297726</v>
      </c>
      <c r="L30" s="18"/>
      <c r="M30" s="18"/>
      <c r="N30" s="18"/>
      <c r="O30" s="17">
        <f>SUM(J30:L30)</f>
        <v>7149844</v>
      </c>
      <c r="P30" s="17">
        <f t="shared" si="9"/>
        <v>0</v>
      </c>
    </row>
    <row r="31" spans="3:19" s="15" customFormat="1" ht="16.5">
      <c r="C31" s="103"/>
      <c r="D31" s="108"/>
      <c r="E31" s="110"/>
      <c r="F31" s="110"/>
      <c r="G31" s="3" t="s">
        <v>19</v>
      </c>
      <c r="H31" s="13">
        <v>17529687.21</v>
      </c>
      <c r="I31" s="13">
        <v>336871</v>
      </c>
      <c r="J31" s="13">
        <v>16942156</v>
      </c>
      <c r="K31" s="13">
        <v>250660</v>
      </c>
      <c r="L31" s="13"/>
      <c r="M31" s="13"/>
      <c r="N31" s="13"/>
      <c r="O31" s="17">
        <f>SUM(J31:L31)</f>
        <v>17192816</v>
      </c>
      <c r="P31" s="17">
        <f t="shared" si="9"/>
        <v>0.21000000089406967</v>
      </c>
      <c r="S31" s="45">
        <f>SUM(K30,J30,I30)</f>
        <v>7336388</v>
      </c>
    </row>
    <row r="32" spans="1:19" s="15" customFormat="1" ht="12.75">
      <c r="A32" s="15" t="s">
        <v>8</v>
      </c>
      <c r="B32" s="15">
        <v>600</v>
      </c>
      <c r="C32" s="20"/>
      <c r="D32" s="21"/>
      <c r="E32" s="11"/>
      <c r="F32" s="11"/>
      <c r="G32" s="12" t="s">
        <v>9</v>
      </c>
      <c r="H32" s="13">
        <v>1000000</v>
      </c>
      <c r="I32" s="13"/>
      <c r="J32" s="13">
        <v>1000000</v>
      </c>
      <c r="K32" s="13">
        <v>0</v>
      </c>
      <c r="L32" s="13">
        <v>0</v>
      </c>
      <c r="M32" s="13"/>
      <c r="N32" s="13"/>
      <c r="O32" s="17">
        <f>SUM(J32:L32)</f>
        <v>1000000</v>
      </c>
      <c r="P32" s="17">
        <f t="shared" si="9"/>
        <v>0</v>
      </c>
      <c r="R32" s="44">
        <v>6571561</v>
      </c>
      <c r="S32" s="13">
        <v>17529687</v>
      </c>
    </row>
    <row r="33" spans="3:19" s="15" customFormat="1" ht="16.5" customHeight="1">
      <c r="C33" s="102">
        <v>5</v>
      </c>
      <c r="D33" s="107" t="s">
        <v>39</v>
      </c>
      <c r="E33" s="109"/>
      <c r="F33" s="109"/>
      <c r="G33" s="2" t="s">
        <v>12</v>
      </c>
      <c r="H33" s="16">
        <f>SUBTOTAL(9,H34:H36)</f>
        <v>60000</v>
      </c>
      <c r="I33" s="16">
        <f>SUBTOTAL(9,I34:I36)</f>
        <v>0</v>
      </c>
      <c r="J33" s="16">
        <f>SUBTOTAL(9,J34:J36)</f>
        <v>40000</v>
      </c>
      <c r="K33" s="16">
        <f>SUBTOTAL(9,K34:K36)</f>
        <v>20000</v>
      </c>
      <c r="L33" s="16"/>
      <c r="M33" s="16">
        <f>SUBTOTAL(9,M34:M36)</f>
        <v>0</v>
      </c>
      <c r="N33" s="16"/>
      <c r="O33" s="16">
        <f>SUBTOTAL(9,O34:O36)</f>
        <v>60000</v>
      </c>
      <c r="P33" s="17">
        <f t="shared" si="9"/>
        <v>0</v>
      </c>
      <c r="R33" s="44">
        <v>225229.4867128376</v>
      </c>
      <c r="S33" s="45">
        <f>S32-I31-J31</f>
        <v>250660</v>
      </c>
    </row>
    <row r="34" spans="3:18" s="15" customFormat="1" ht="12.75">
      <c r="C34" s="103"/>
      <c r="D34" s="108"/>
      <c r="E34" s="110"/>
      <c r="F34" s="110"/>
      <c r="G34" s="2" t="s">
        <v>15</v>
      </c>
      <c r="H34" s="18">
        <v>60000</v>
      </c>
      <c r="I34" s="18">
        <v>0</v>
      </c>
      <c r="J34" s="18">
        <v>40000</v>
      </c>
      <c r="K34" s="18">
        <v>20000</v>
      </c>
      <c r="L34" s="18"/>
      <c r="M34" s="18"/>
      <c r="N34" s="18"/>
      <c r="O34" s="17">
        <f>SUM(J34:L34)</f>
        <v>60000</v>
      </c>
      <c r="P34" s="17">
        <f t="shared" si="9"/>
        <v>0</v>
      </c>
      <c r="R34" s="44">
        <f>SUM(R32:R33)</f>
        <v>6796790.486712838</v>
      </c>
    </row>
    <row r="35" spans="3:18" s="15" customFormat="1" ht="16.5">
      <c r="C35" s="103"/>
      <c r="D35" s="108"/>
      <c r="E35" s="110"/>
      <c r="F35" s="110"/>
      <c r="G35" s="3" t="s">
        <v>19</v>
      </c>
      <c r="H35" s="13">
        <v>0</v>
      </c>
      <c r="I35" s="13">
        <v>0</v>
      </c>
      <c r="J35" s="13">
        <v>0</v>
      </c>
      <c r="K35" s="13">
        <v>0</v>
      </c>
      <c r="L35" s="13"/>
      <c r="M35" s="13"/>
      <c r="N35" s="13"/>
      <c r="O35" s="17">
        <f>SUM(J35:L35)</f>
        <v>0</v>
      </c>
      <c r="P35" s="17">
        <f t="shared" si="9"/>
        <v>0</v>
      </c>
      <c r="R35" s="44"/>
    </row>
    <row r="36" spans="3:18" s="15" customFormat="1" ht="12.75" hidden="1">
      <c r="C36" s="20"/>
      <c r="D36" s="21"/>
      <c r="E36" s="11"/>
      <c r="F36" s="11"/>
      <c r="G36" s="12" t="s">
        <v>9</v>
      </c>
      <c r="H36" s="13">
        <v>0</v>
      </c>
      <c r="I36" s="13"/>
      <c r="J36" s="13">
        <v>0</v>
      </c>
      <c r="K36" s="13">
        <v>0</v>
      </c>
      <c r="L36" s="13">
        <v>0</v>
      </c>
      <c r="M36" s="13"/>
      <c r="N36" s="13"/>
      <c r="O36" s="17">
        <f>SUM(J36:L36)</f>
        <v>0</v>
      </c>
      <c r="P36" s="17">
        <f t="shared" si="9"/>
        <v>0</v>
      </c>
      <c r="R36" s="44"/>
    </row>
    <row r="37" spans="3:18" s="15" customFormat="1" ht="16.5" customHeight="1">
      <c r="C37" s="102">
        <v>6</v>
      </c>
      <c r="D37" s="107" t="s">
        <v>38</v>
      </c>
      <c r="E37" s="109"/>
      <c r="F37" s="109"/>
      <c r="G37" s="2" t="s">
        <v>12</v>
      </c>
      <c r="H37" s="16">
        <f>SUBTOTAL(9,H38:H40)</f>
        <v>140000</v>
      </c>
      <c r="I37" s="16">
        <f>SUBTOTAL(9,I38:I40)</f>
        <v>0</v>
      </c>
      <c r="J37" s="16">
        <f>SUBTOTAL(9,J38:J40)</f>
        <v>40000</v>
      </c>
      <c r="K37" s="16">
        <f>SUBTOTAL(9,K38:K40)</f>
        <v>100000</v>
      </c>
      <c r="L37" s="16"/>
      <c r="M37" s="16">
        <f>SUBTOTAL(9,M38:M40)</f>
        <v>0</v>
      </c>
      <c r="N37" s="16"/>
      <c r="O37" s="16">
        <f>SUBTOTAL(9,O38:O40)</f>
        <v>140000</v>
      </c>
      <c r="P37" s="17">
        <f t="shared" si="9"/>
        <v>0</v>
      </c>
      <c r="R37" s="44">
        <v>17010422.546139</v>
      </c>
    </row>
    <row r="38" spans="3:18" s="15" customFormat="1" ht="12.75">
      <c r="C38" s="103"/>
      <c r="D38" s="108"/>
      <c r="E38" s="110"/>
      <c r="F38" s="110"/>
      <c r="G38" s="2" t="s">
        <v>15</v>
      </c>
      <c r="H38" s="18">
        <v>140000</v>
      </c>
      <c r="I38" s="18">
        <v>0</v>
      </c>
      <c r="J38" s="18">
        <v>40000</v>
      </c>
      <c r="K38" s="18">
        <v>100000</v>
      </c>
      <c r="L38" s="18"/>
      <c r="M38" s="18"/>
      <c r="N38" s="18"/>
      <c r="O38" s="17">
        <f>SUM(J38:L38)</f>
        <v>140000</v>
      </c>
      <c r="P38" s="17">
        <f t="shared" si="9"/>
        <v>0</v>
      </c>
      <c r="R38" s="44">
        <v>16412860.623187842</v>
      </c>
    </row>
    <row r="39" spans="3:18" s="15" customFormat="1" ht="16.5">
      <c r="C39" s="103"/>
      <c r="D39" s="108"/>
      <c r="E39" s="110"/>
      <c r="F39" s="110"/>
      <c r="G39" s="3" t="s">
        <v>19</v>
      </c>
      <c r="H39" s="13">
        <v>0</v>
      </c>
      <c r="I39" s="13">
        <v>0</v>
      </c>
      <c r="J39" s="13">
        <v>0</v>
      </c>
      <c r="K39" s="13">
        <v>0</v>
      </c>
      <c r="L39" s="13"/>
      <c r="M39" s="13"/>
      <c r="N39" s="13"/>
      <c r="O39" s="17">
        <f>SUM(J39:L39)</f>
        <v>0</v>
      </c>
      <c r="P39" s="17">
        <f t="shared" si="9"/>
        <v>0</v>
      </c>
      <c r="R39" s="44">
        <f>R37-R38</f>
        <v>597561.92295116</v>
      </c>
    </row>
    <row r="40" spans="3:18" s="15" customFormat="1" ht="12.75" hidden="1">
      <c r="C40" s="20"/>
      <c r="D40" s="21"/>
      <c r="E40" s="11"/>
      <c r="F40" s="11"/>
      <c r="G40" s="12" t="s">
        <v>9</v>
      </c>
      <c r="H40" s="13">
        <v>0</v>
      </c>
      <c r="I40" s="13"/>
      <c r="J40" s="13">
        <v>0</v>
      </c>
      <c r="K40" s="13">
        <v>0</v>
      </c>
      <c r="L40" s="13">
        <v>0</v>
      </c>
      <c r="M40" s="13"/>
      <c r="N40" s="13"/>
      <c r="O40" s="17">
        <f>SUM(J40:L40)</f>
        <v>0</v>
      </c>
      <c r="P40" s="17">
        <f t="shared" si="9"/>
        <v>0</v>
      </c>
      <c r="R40" s="44">
        <f>SUM(R33,R39)</f>
        <v>822791.4096639976</v>
      </c>
    </row>
    <row r="41" spans="3:16" s="15" customFormat="1" ht="41.25" customHeight="1">
      <c r="C41" s="104" t="s">
        <v>33</v>
      </c>
      <c r="D41" s="105"/>
      <c r="E41" s="105"/>
      <c r="F41" s="105"/>
      <c r="G41" s="106"/>
      <c r="H41" s="40">
        <f aca="true" t="shared" si="10" ref="H41:P41">SUBTOTAL(9,H42:H45)</f>
        <v>495060</v>
      </c>
      <c r="I41" s="40">
        <f t="shared" si="10"/>
        <v>28060</v>
      </c>
      <c r="J41" s="40">
        <f t="shared" si="10"/>
        <v>77000</v>
      </c>
      <c r="K41" s="40">
        <f t="shared" si="10"/>
        <v>390000</v>
      </c>
      <c r="L41" s="40">
        <f t="shared" si="10"/>
        <v>0</v>
      </c>
      <c r="M41" s="40">
        <f t="shared" si="10"/>
        <v>0</v>
      </c>
      <c r="N41" s="40">
        <f t="shared" si="10"/>
        <v>0</v>
      </c>
      <c r="O41" s="40">
        <f t="shared" si="10"/>
        <v>467000</v>
      </c>
      <c r="P41" s="40">
        <f t="shared" si="10"/>
        <v>0</v>
      </c>
    </row>
    <row r="42" spans="3:16" s="15" customFormat="1" ht="16.5" customHeight="1">
      <c r="C42" s="102">
        <v>7</v>
      </c>
      <c r="D42" s="107" t="s">
        <v>23</v>
      </c>
      <c r="E42" s="109">
        <v>2005</v>
      </c>
      <c r="F42" s="109">
        <v>2007</v>
      </c>
      <c r="G42" s="2" t="s">
        <v>12</v>
      </c>
      <c r="H42" s="16">
        <f aca="true" t="shared" si="11" ref="H42:P42">SUBTOTAL(9,H43:H44)</f>
        <v>495060</v>
      </c>
      <c r="I42" s="16">
        <f t="shared" si="11"/>
        <v>28060</v>
      </c>
      <c r="J42" s="16">
        <f t="shared" si="11"/>
        <v>77000</v>
      </c>
      <c r="K42" s="16">
        <f t="shared" si="11"/>
        <v>390000</v>
      </c>
      <c r="L42" s="16">
        <f t="shared" si="11"/>
        <v>0</v>
      </c>
      <c r="M42" s="16">
        <f t="shared" si="11"/>
        <v>0</v>
      </c>
      <c r="N42" s="16">
        <f t="shared" si="11"/>
        <v>0</v>
      </c>
      <c r="O42" s="16">
        <f t="shared" si="11"/>
        <v>467000</v>
      </c>
      <c r="P42" s="16">
        <f t="shared" si="11"/>
        <v>0</v>
      </c>
    </row>
    <row r="43" spans="3:16" s="15" customFormat="1" ht="12.75">
      <c r="C43" s="103"/>
      <c r="D43" s="108"/>
      <c r="E43" s="110"/>
      <c r="F43" s="110"/>
      <c r="G43" s="2" t="s">
        <v>15</v>
      </c>
      <c r="H43" s="18">
        <v>495060</v>
      </c>
      <c r="I43" s="18">
        <v>28060</v>
      </c>
      <c r="J43" s="18">
        <v>77000</v>
      </c>
      <c r="K43" s="18">
        <v>390000</v>
      </c>
      <c r="L43" s="18"/>
      <c r="M43" s="18"/>
      <c r="N43" s="18"/>
      <c r="O43" s="19">
        <f>J43+K43+L43</f>
        <v>467000</v>
      </c>
      <c r="P43" s="19">
        <f>H43-I43-O43</f>
        <v>0</v>
      </c>
    </row>
    <row r="44" spans="3:16" s="15" customFormat="1" ht="16.5">
      <c r="C44" s="103"/>
      <c r="D44" s="108"/>
      <c r="E44" s="110"/>
      <c r="F44" s="110"/>
      <c r="G44" s="3" t="s">
        <v>19</v>
      </c>
      <c r="H44" s="13">
        <v>0</v>
      </c>
      <c r="I44" s="13"/>
      <c r="J44" s="13">
        <v>0</v>
      </c>
      <c r="K44" s="13">
        <v>0</v>
      </c>
      <c r="L44" s="13"/>
      <c r="M44" s="13"/>
      <c r="N44" s="13"/>
      <c r="O44" s="17">
        <f>J44+K44+L44</f>
        <v>0</v>
      </c>
      <c r="P44" s="17">
        <f>H44-I44-O44</f>
        <v>0</v>
      </c>
    </row>
    <row r="45" spans="3:16" s="15" customFormat="1" ht="12.75" hidden="1">
      <c r="C45" s="27"/>
      <c r="D45" s="34"/>
      <c r="E45" s="33"/>
      <c r="F45" s="33"/>
      <c r="G45" s="12" t="s">
        <v>9</v>
      </c>
      <c r="H45" s="13"/>
      <c r="I45" s="13"/>
      <c r="J45" s="13"/>
      <c r="K45" s="13"/>
      <c r="L45" s="13"/>
      <c r="M45" s="13"/>
      <c r="N45" s="13"/>
      <c r="O45" s="17"/>
      <c r="P45" s="17"/>
    </row>
    <row r="46" spans="3:16" s="15" customFormat="1" ht="16.5" customHeight="1">
      <c r="C46" s="102">
        <v>8</v>
      </c>
      <c r="D46" s="107" t="s">
        <v>40</v>
      </c>
      <c r="E46" s="109">
        <v>2006</v>
      </c>
      <c r="F46" s="109">
        <v>2007</v>
      </c>
      <c r="G46" s="2" t="s">
        <v>12</v>
      </c>
      <c r="H46" s="16">
        <f aca="true" t="shared" si="12" ref="H46:P46">SUBTOTAL(9,H47:H49)</f>
        <v>110000</v>
      </c>
      <c r="I46" s="16">
        <f t="shared" si="12"/>
        <v>0</v>
      </c>
      <c r="J46" s="16">
        <f t="shared" si="12"/>
        <v>30000</v>
      </c>
      <c r="K46" s="16">
        <f t="shared" si="12"/>
        <v>80000</v>
      </c>
      <c r="L46" s="16">
        <f t="shared" si="12"/>
        <v>0</v>
      </c>
      <c r="M46" s="16">
        <f t="shared" si="12"/>
        <v>0</v>
      </c>
      <c r="N46" s="16">
        <f t="shared" si="12"/>
        <v>0</v>
      </c>
      <c r="O46" s="16">
        <f t="shared" si="12"/>
        <v>110000</v>
      </c>
      <c r="P46" s="16">
        <f t="shared" si="12"/>
        <v>0</v>
      </c>
    </row>
    <row r="47" spans="3:16" s="15" customFormat="1" ht="12.75">
      <c r="C47" s="103"/>
      <c r="D47" s="108"/>
      <c r="E47" s="110"/>
      <c r="F47" s="110"/>
      <c r="G47" s="2" t="s">
        <v>15</v>
      </c>
      <c r="H47" s="18">
        <v>110000</v>
      </c>
      <c r="I47" s="18">
        <v>0</v>
      </c>
      <c r="J47" s="18">
        <v>30000</v>
      </c>
      <c r="K47" s="18">
        <v>80000</v>
      </c>
      <c r="L47" s="18">
        <v>0</v>
      </c>
      <c r="M47" s="18"/>
      <c r="N47" s="18"/>
      <c r="O47" s="19">
        <f>J47+K47+L47</f>
        <v>110000</v>
      </c>
      <c r="P47" s="19">
        <f>H47-I47-O47</f>
        <v>0</v>
      </c>
    </row>
    <row r="48" spans="3:16" s="15" customFormat="1" ht="16.5">
      <c r="C48" s="103"/>
      <c r="D48" s="108"/>
      <c r="E48" s="110"/>
      <c r="F48" s="110"/>
      <c r="G48" s="3" t="s">
        <v>19</v>
      </c>
      <c r="H48" s="13">
        <v>0</v>
      </c>
      <c r="I48" s="13"/>
      <c r="J48" s="13">
        <v>0</v>
      </c>
      <c r="K48" s="13">
        <v>0</v>
      </c>
      <c r="L48" s="13"/>
      <c r="M48" s="13"/>
      <c r="N48" s="13"/>
      <c r="O48" s="17">
        <f>J48+K48+L48</f>
        <v>0</v>
      </c>
      <c r="P48" s="17">
        <f>H48-I48-O48</f>
        <v>0</v>
      </c>
    </row>
    <row r="49" spans="3:16" s="15" customFormat="1" ht="12.75" hidden="1">
      <c r="C49" s="35"/>
      <c r="D49" s="41"/>
      <c r="E49" s="42"/>
      <c r="F49" s="42"/>
      <c r="G49" s="43" t="s">
        <v>9</v>
      </c>
      <c r="H49" s="13"/>
      <c r="I49" s="13"/>
      <c r="J49" s="13"/>
      <c r="K49" s="13"/>
      <c r="L49" s="13"/>
      <c r="M49" s="13"/>
      <c r="N49" s="13"/>
      <c r="O49" s="17"/>
      <c r="P49" s="17"/>
    </row>
    <row r="50" spans="3:16" s="15" customFormat="1" ht="41.25" customHeight="1">
      <c r="C50" s="104" t="s">
        <v>35</v>
      </c>
      <c r="D50" s="105"/>
      <c r="E50" s="105"/>
      <c r="F50" s="105"/>
      <c r="G50" s="106"/>
      <c r="H50" s="40">
        <f aca="true" t="shared" si="13" ref="H50:P50">SUBTOTAL(9,H51:H54)</f>
        <v>600000</v>
      </c>
      <c r="I50" s="40">
        <f t="shared" si="13"/>
        <v>0</v>
      </c>
      <c r="J50" s="40">
        <f t="shared" si="13"/>
        <v>20000</v>
      </c>
      <c r="K50" s="40">
        <f t="shared" si="13"/>
        <v>580000</v>
      </c>
      <c r="L50" s="40">
        <f t="shared" si="13"/>
        <v>0</v>
      </c>
      <c r="M50" s="40">
        <f t="shared" si="13"/>
        <v>0</v>
      </c>
      <c r="N50" s="40">
        <f t="shared" si="13"/>
        <v>0</v>
      </c>
      <c r="O50" s="40">
        <f t="shared" si="13"/>
        <v>600000</v>
      </c>
      <c r="P50" s="40">
        <f t="shared" si="13"/>
        <v>0</v>
      </c>
    </row>
    <row r="51" spans="3:16" s="15" customFormat="1" ht="16.5" customHeight="1">
      <c r="C51" s="102">
        <v>9</v>
      </c>
      <c r="D51" s="107" t="s">
        <v>43</v>
      </c>
      <c r="E51" s="109">
        <v>2006</v>
      </c>
      <c r="F51" s="109">
        <v>2007</v>
      </c>
      <c r="G51" s="2" t="s">
        <v>12</v>
      </c>
      <c r="H51" s="16">
        <f aca="true" t="shared" si="14" ref="H51:P51">SUBTOTAL(9,H52:H53)</f>
        <v>600000</v>
      </c>
      <c r="I51" s="16">
        <f t="shared" si="14"/>
        <v>0</v>
      </c>
      <c r="J51" s="16">
        <f t="shared" si="14"/>
        <v>20000</v>
      </c>
      <c r="K51" s="16">
        <f t="shared" si="14"/>
        <v>580000</v>
      </c>
      <c r="L51" s="16">
        <f t="shared" si="14"/>
        <v>0</v>
      </c>
      <c r="M51" s="16">
        <f t="shared" si="14"/>
        <v>0</v>
      </c>
      <c r="N51" s="16">
        <f t="shared" si="14"/>
        <v>0</v>
      </c>
      <c r="O51" s="16">
        <f t="shared" si="14"/>
        <v>600000</v>
      </c>
      <c r="P51" s="16">
        <f t="shared" si="14"/>
        <v>0</v>
      </c>
    </row>
    <row r="52" spans="3:16" s="15" customFormat="1" ht="12.75">
      <c r="C52" s="103"/>
      <c r="D52" s="108"/>
      <c r="E52" s="110"/>
      <c r="F52" s="110"/>
      <c r="G52" s="2" t="s">
        <v>15</v>
      </c>
      <c r="H52" s="18">
        <v>600000</v>
      </c>
      <c r="I52" s="18">
        <v>0</v>
      </c>
      <c r="J52" s="18">
        <v>20000</v>
      </c>
      <c r="K52" s="18">
        <v>580000</v>
      </c>
      <c r="L52" s="18"/>
      <c r="M52" s="18"/>
      <c r="N52" s="18"/>
      <c r="O52" s="19">
        <f>J52+K52+L52</f>
        <v>600000</v>
      </c>
      <c r="P52" s="19">
        <f>H52-I52-O52</f>
        <v>0</v>
      </c>
    </row>
    <row r="53" spans="3:16" s="15" customFormat="1" ht="16.5">
      <c r="C53" s="121"/>
      <c r="D53" s="122"/>
      <c r="E53" s="115"/>
      <c r="F53" s="115"/>
      <c r="G53" s="3" t="s">
        <v>19</v>
      </c>
      <c r="H53" s="13">
        <v>0</v>
      </c>
      <c r="I53" s="13"/>
      <c r="J53" s="13">
        <v>0</v>
      </c>
      <c r="K53" s="13">
        <v>0</v>
      </c>
      <c r="L53" s="13"/>
      <c r="M53" s="13"/>
      <c r="N53" s="13"/>
      <c r="O53" s="17">
        <f>J53+K53+L53</f>
        <v>0</v>
      </c>
      <c r="P53" s="17">
        <f>H53-I53-O53</f>
        <v>0</v>
      </c>
    </row>
    <row r="54" spans="3:16" s="15" customFormat="1" ht="12.75" hidden="1">
      <c r="C54" s="35"/>
      <c r="D54" s="41"/>
      <c r="E54" s="42"/>
      <c r="F54" s="42"/>
      <c r="G54" s="56" t="s">
        <v>9</v>
      </c>
      <c r="H54" s="53"/>
      <c r="I54" s="53"/>
      <c r="J54" s="53"/>
      <c r="K54" s="53"/>
      <c r="L54" s="53"/>
      <c r="M54" s="53"/>
      <c r="N54" s="53"/>
      <c r="O54" s="55"/>
      <c r="P54" s="55"/>
    </row>
    <row r="55" spans="3:16" s="15" customFormat="1" ht="16.5" customHeight="1">
      <c r="C55" s="102"/>
      <c r="D55" s="107" t="s">
        <v>44</v>
      </c>
      <c r="E55" s="109"/>
      <c r="F55" s="109"/>
      <c r="G55" s="2" t="s">
        <v>12</v>
      </c>
      <c r="H55" s="16">
        <f aca="true" t="shared" si="15" ref="H55:P55">SUBTOTAL(9,H56:H57)</f>
        <v>500000</v>
      </c>
      <c r="I55" s="16">
        <f t="shared" si="15"/>
        <v>0</v>
      </c>
      <c r="J55" s="16">
        <f t="shared" si="15"/>
        <v>200000</v>
      </c>
      <c r="K55" s="16">
        <f t="shared" si="15"/>
        <v>300000</v>
      </c>
      <c r="L55" s="16">
        <f t="shared" si="15"/>
        <v>0</v>
      </c>
      <c r="M55" s="16">
        <f t="shared" si="15"/>
        <v>0</v>
      </c>
      <c r="N55" s="16">
        <f t="shared" si="15"/>
        <v>0</v>
      </c>
      <c r="O55" s="16">
        <f t="shared" si="15"/>
        <v>500000</v>
      </c>
      <c r="P55" s="16">
        <f t="shared" si="15"/>
        <v>0</v>
      </c>
    </row>
    <row r="56" spans="3:16" s="15" customFormat="1" ht="12.75">
      <c r="C56" s="103"/>
      <c r="D56" s="108"/>
      <c r="E56" s="110"/>
      <c r="F56" s="110"/>
      <c r="G56" s="2" t="s">
        <v>15</v>
      </c>
      <c r="H56" s="18">
        <v>500000</v>
      </c>
      <c r="I56" s="18">
        <v>0</v>
      </c>
      <c r="J56" s="18">
        <v>200000</v>
      </c>
      <c r="K56" s="18">
        <v>300000</v>
      </c>
      <c r="L56" s="18"/>
      <c r="M56" s="18"/>
      <c r="N56" s="18"/>
      <c r="O56" s="19">
        <f>J56+K56+L56</f>
        <v>500000</v>
      </c>
      <c r="P56" s="19">
        <f>H56-I56-O56</f>
        <v>0</v>
      </c>
    </row>
    <row r="57" spans="3:16" s="15" customFormat="1" ht="16.5">
      <c r="C57" s="121"/>
      <c r="D57" s="122"/>
      <c r="E57" s="115"/>
      <c r="F57" s="115"/>
      <c r="G57" s="3" t="s">
        <v>19</v>
      </c>
      <c r="H57" s="13">
        <v>0</v>
      </c>
      <c r="I57" s="13"/>
      <c r="J57" s="13">
        <v>0</v>
      </c>
      <c r="K57" s="13">
        <v>0</v>
      </c>
      <c r="L57" s="13"/>
      <c r="M57" s="13"/>
      <c r="N57" s="13"/>
      <c r="O57" s="17">
        <f>J57+K57+L57</f>
        <v>0</v>
      </c>
      <c r="P57" s="17">
        <f>H57-I57-O57</f>
        <v>0</v>
      </c>
    </row>
    <row r="58" spans="3:16" s="15" customFormat="1" ht="12.75">
      <c r="C58" s="35"/>
      <c r="D58" s="41"/>
      <c r="E58" s="42"/>
      <c r="F58" s="42"/>
      <c r="G58" s="56" t="s">
        <v>9</v>
      </c>
      <c r="H58" s="53"/>
      <c r="I58" s="53"/>
      <c r="J58" s="53"/>
      <c r="K58" s="53"/>
      <c r="L58" s="53"/>
      <c r="M58" s="53"/>
      <c r="N58" s="53"/>
      <c r="O58" s="55"/>
      <c r="P58" s="55"/>
    </row>
    <row r="59" spans="3:16" s="15" customFormat="1" ht="41.25" customHeight="1">
      <c r="C59" s="104" t="s">
        <v>34</v>
      </c>
      <c r="D59" s="105"/>
      <c r="E59" s="105"/>
      <c r="F59" s="105"/>
      <c r="G59" s="106"/>
      <c r="H59" s="40">
        <f aca="true" t="shared" si="16" ref="H59:P59">SUBTOTAL(9,H60:H63)</f>
        <v>2551464</v>
      </c>
      <c r="I59" s="40">
        <f t="shared" si="16"/>
        <v>74054</v>
      </c>
      <c r="J59" s="40">
        <f t="shared" si="16"/>
        <v>500000</v>
      </c>
      <c r="K59" s="40">
        <f t="shared" si="16"/>
        <v>1977410</v>
      </c>
      <c r="L59" s="40">
        <f t="shared" si="16"/>
        <v>0</v>
      </c>
      <c r="M59" s="40">
        <f t="shared" si="16"/>
        <v>0</v>
      </c>
      <c r="N59" s="40">
        <f t="shared" si="16"/>
        <v>0</v>
      </c>
      <c r="O59" s="40">
        <f t="shared" si="16"/>
        <v>2477410</v>
      </c>
      <c r="P59" s="40">
        <f t="shared" si="16"/>
        <v>0</v>
      </c>
    </row>
    <row r="60" spans="1:16" s="15" customFormat="1" ht="16.5" customHeight="1">
      <c r="A60" s="15" t="s">
        <v>8</v>
      </c>
      <c r="B60" s="15">
        <v>600</v>
      </c>
      <c r="C60" s="102">
        <v>10</v>
      </c>
      <c r="D60" s="107" t="s">
        <v>17</v>
      </c>
      <c r="E60" s="109">
        <v>2004</v>
      </c>
      <c r="F60" s="109">
        <v>2007</v>
      </c>
      <c r="G60" s="2" t="s">
        <v>12</v>
      </c>
      <c r="H60" s="16">
        <f aca="true" t="shared" si="17" ref="H60:P60">SUBTOTAL(9,H61:H62)</f>
        <v>2551464</v>
      </c>
      <c r="I60" s="16">
        <f t="shared" si="17"/>
        <v>74054</v>
      </c>
      <c r="J60" s="16">
        <f t="shared" si="17"/>
        <v>500000</v>
      </c>
      <c r="K60" s="16">
        <f t="shared" si="17"/>
        <v>1977410</v>
      </c>
      <c r="L60" s="16">
        <f t="shared" si="17"/>
        <v>0</v>
      </c>
      <c r="M60" s="16">
        <f t="shared" si="17"/>
        <v>0</v>
      </c>
      <c r="N60" s="16">
        <f t="shared" si="17"/>
        <v>0</v>
      </c>
      <c r="O60" s="16">
        <f t="shared" si="17"/>
        <v>2477410</v>
      </c>
      <c r="P60" s="16">
        <f t="shared" si="17"/>
        <v>0</v>
      </c>
    </row>
    <row r="61" spans="1:16" s="15" customFormat="1" ht="12.75">
      <c r="A61" s="15" t="s">
        <v>8</v>
      </c>
      <c r="B61" s="15">
        <v>600</v>
      </c>
      <c r="C61" s="103"/>
      <c r="D61" s="108"/>
      <c r="E61" s="110"/>
      <c r="F61" s="110"/>
      <c r="G61" s="2" t="s">
        <v>15</v>
      </c>
      <c r="H61" s="18">
        <v>2551464</v>
      </c>
      <c r="I61" s="18">
        <v>74054</v>
      </c>
      <c r="J61" s="18">
        <v>500000</v>
      </c>
      <c r="K61" s="18">
        <v>1977410</v>
      </c>
      <c r="L61" s="18"/>
      <c r="M61" s="18"/>
      <c r="N61" s="18"/>
      <c r="O61" s="19">
        <f>J61+K61+L61</f>
        <v>2477410</v>
      </c>
      <c r="P61" s="19">
        <f>H61-I61-O61</f>
        <v>0</v>
      </c>
    </row>
    <row r="62" spans="3:16" s="15" customFormat="1" ht="16.5">
      <c r="C62" s="121"/>
      <c r="D62" s="122"/>
      <c r="E62" s="115"/>
      <c r="F62" s="115"/>
      <c r="G62" s="3" t="s">
        <v>19</v>
      </c>
      <c r="H62" s="13"/>
      <c r="I62" s="13">
        <v>0</v>
      </c>
      <c r="J62" s="13"/>
      <c r="K62" s="13"/>
      <c r="L62" s="13"/>
      <c r="M62" s="13"/>
      <c r="N62" s="13"/>
      <c r="O62" s="17">
        <f>J62+K62+L62</f>
        <v>0</v>
      </c>
      <c r="P62" s="17">
        <f>H62-I62-O62</f>
        <v>0</v>
      </c>
    </row>
    <row r="63" spans="3:16" s="15" customFormat="1" ht="12.75" hidden="1">
      <c r="C63" s="27"/>
      <c r="D63" s="34"/>
      <c r="E63" s="33"/>
      <c r="F63" s="33"/>
      <c r="G63" s="12" t="s">
        <v>9</v>
      </c>
      <c r="H63" s="13"/>
      <c r="I63" s="13"/>
      <c r="J63" s="13"/>
      <c r="K63" s="13"/>
      <c r="L63" s="13"/>
      <c r="M63" s="13"/>
      <c r="N63" s="13"/>
      <c r="O63" s="17"/>
      <c r="P63" s="17"/>
    </row>
    <row r="64" spans="3:16" s="15" customFormat="1" ht="39" customHeight="1">
      <c r="C64" s="104" t="s">
        <v>35</v>
      </c>
      <c r="D64" s="105"/>
      <c r="E64" s="105"/>
      <c r="F64" s="105"/>
      <c r="G64" s="106"/>
      <c r="H64" s="40">
        <f aca="true" t="shared" si="18" ref="H64:P64">SUBTOTAL(9,H65:H67)</f>
        <v>9452159.84</v>
      </c>
      <c r="I64" s="40">
        <f t="shared" si="18"/>
        <v>88900</v>
      </c>
      <c r="J64" s="40">
        <f t="shared" si="18"/>
        <v>15250</v>
      </c>
      <c r="K64" s="40">
        <f t="shared" si="18"/>
        <v>4621929.92</v>
      </c>
      <c r="L64" s="40">
        <f t="shared" si="18"/>
        <v>0</v>
      </c>
      <c r="M64" s="40">
        <f t="shared" si="18"/>
        <v>0</v>
      </c>
      <c r="N64" s="40">
        <f t="shared" si="18"/>
        <v>0</v>
      </c>
      <c r="O64" s="40">
        <f t="shared" si="18"/>
        <v>4637179.92</v>
      </c>
      <c r="P64" s="40">
        <f t="shared" si="18"/>
        <v>0</v>
      </c>
    </row>
    <row r="65" spans="3:16" s="15" customFormat="1" ht="51.75" customHeight="1">
      <c r="C65" s="102">
        <v>11</v>
      </c>
      <c r="D65" s="112" t="s">
        <v>41</v>
      </c>
      <c r="E65" s="109"/>
      <c r="F65" s="109"/>
      <c r="G65" s="2" t="s">
        <v>12</v>
      </c>
      <c r="H65" s="36">
        <v>4726079.92</v>
      </c>
      <c r="I65" s="36">
        <f>SUBTOTAL(9,I66:I67)</f>
        <v>88900</v>
      </c>
      <c r="J65" s="36">
        <f>SUBTOTAL(9,J66:J67)</f>
        <v>15250</v>
      </c>
      <c r="K65" s="36">
        <f>SUBTOTAL(9,K66:K67)</f>
        <v>4621929.92</v>
      </c>
      <c r="L65" s="36">
        <f>SUBTOTAL(9,L66:L67)</f>
        <v>0</v>
      </c>
      <c r="M65" s="36">
        <f>SUBTOTAL(9,M66:M67)</f>
        <v>0</v>
      </c>
      <c r="N65" s="36"/>
      <c r="O65" s="36">
        <f>SUBTOTAL(9,O66:O67)</f>
        <v>4637179.92</v>
      </c>
      <c r="P65" s="36">
        <f>SUBTOTAL(9,P66:P67)</f>
        <v>0</v>
      </c>
    </row>
    <row r="66" spans="3:16" s="15" customFormat="1" ht="48.75" customHeight="1">
      <c r="C66" s="103"/>
      <c r="D66" s="113"/>
      <c r="E66" s="110"/>
      <c r="F66" s="110"/>
      <c r="G66" s="2" t="s">
        <v>15</v>
      </c>
      <c r="H66" s="37">
        <f>H65-H67</f>
        <v>947010.1000000001</v>
      </c>
      <c r="I66" s="37">
        <v>88900</v>
      </c>
      <c r="J66" s="37">
        <v>15250</v>
      </c>
      <c r="K66" s="37">
        <v>4156940.73</v>
      </c>
      <c r="L66" s="38">
        <f>H66-I66-J66-K66</f>
        <v>-3314080.63</v>
      </c>
      <c r="M66" s="37"/>
      <c r="N66" s="37"/>
      <c r="O66" s="38">
        <f>SUM(J66:L66)</f>
        <v>858110.1000000001</v>
      </c>
      <c r="P66" s="36">
        <f>SUBTOTAL(9,P67:P70)</f>
        <v>0</v>
      </c>
    </row>
    <row r="67" spans="3:16" s="15" customFormat="1" ht="50.25" customHeight="1">
      <c r="C67" s="121"/>
      <c r="D67" s="114"/>
      <c r="E67" s="115"/>
      <c r="F67" s="115"/>
      <c r="G67" s="3" t="s">
        <v>29</v>
      </c>
      <c r="H67" s="39">
        <v>3779069.82</v>
      </c>
      <c r="I67" s="39">
        <v>0</v>
      </c>
      <c r="J67" s="39">
        <v>0</v>
      </c>
      <c r="K67" s="39">
        <v>464989.19</v>
      </c>
      <c r="L67" s="36">
        <v>3314080.63</v>
      </c>
      <c r="M67" s="39"/>
      <c r="N67" s="39"/>
      <c r="O67" s="38">
        <f>SUM(J67:L67)</f>
        <v>3779069.82</v>
      </c>
      <c r="P67" s="19">
        <f>H67-I67-O67</f>
        <v>0</v>
      </c>
    </row>
    <row r="68" spans="3:16" s="15" customFormat="1" ht="12.75" hidden="1">
      <c r="C68" s="27"/>
      <c r="D68" s="34"/>
      <c r="E68" s="33"/>
      <c r="F68" s="33"/>
      <c r="G68" s="12" t="s">
        <v>9</v>
      </c>
      <c r="H68" s="13"/>
      <c r="I68" s="13"/>
      <c r="J68" s="13"/>
      <c r="K68" s="13"/>
      <c r="L68" s="13"/>
      <c r="M68" s="13"/>
      <c r="N68" s="13"/>
      <c r="O68" s="17"/>
      <c r="P68" s="17"/>
    </row>
    <row r="69" spans="3:16" s="15" customFormat="1" ht="41.25" customHeight="1">
      <c r="C69" s="104" t="s">
        <v>37</v>
      </c>
      <c r="D69" s="105"/>
      <c r="E69" s="105"/>
      <c r="F69" s="105"/>
      <c r="G69" s="106"/>
      <c r="H69" s="40">
        <f aca="true" t="shared" si="19" ref="H69:P69">SUBTOTAL(9,H70:H74)</f>
        <v>16419000</v>
      </c>
      <c r="I69" s="40">
        <f t="shared" si="19"/>
        <v>0</v>
      </c>
      <c r="J69" s="40">
        <f t="shared" si="19"/>
        <v>419000</v>
      </c>
      <c r="K69" s="40">
        <f t="shared" si="19"/>
        <v>2500000</v>
      </c>
      <c r="L69" s="40">
        <f t="shared" si="19"/>
        <v>4000000</v>
      </c>
      <c r="M69" s="40">
        <f t="shared" si="19"/>
        <v>0</v>
      </c>
      <c r="N69" s="40">
        <f t="shared" si="19"/>
        <v>0</v>
      </c>
      <c r="O69" s="40">
        <f t="shared" si="19"/>
        <v>6919000</v>
      </c>
      <c r="P69" s="40">
        <f t="shared" si="19"/>
        <v>9500000</v>
      </c>
    </row>
    <row r="70" spans="3:16" s="15" customFormat="1" ht="16.5" customHeight="1">
      <c r="C70" s="102">
        <v>12</v>
      </c>
      <c r="D70" s="107" t="s">
        <v>25</v>
      </c>
      <c r="E70" s="109">
        <v>2006</v>
      </c>
      <c r="F70" s="109">
        <v>2010</v>
      </c>
      <c r="G70" s="2" t="s">
        <v>12</v>
      </c>
      <c r="H70" s="16">
        <f aca="true" t="shared" si="20" ref="H70:P70">SUBTOTAL(9,H71:H72)</f>
        <v>16419000</v>
      </c>
      <c r="I70" s="16">
        <f t="shared" si="20"/>
        <v>0</v>
      </c>
      <c r="J70" s="16">
        <f t="shared" si="20"/>
        <v>419000</v>
      </c>
      <c r="K70" s="16">
        <f t="shared" si="20"/>
        <v>2500000</v>
      </c>
      <c r="L70" s="16">
        <f t="shared" si="20"/>
        <v>4000000</v>
      </c>
      <c r="M70" s="16">
        <f t="shared" si="20"/>
        <v>0</v>
      </c>
      <c r="N70" s="16">
        <f t="shared" si="20"/>
        <v>0</v>
      </c>
      <c r="O70" s="16">
        <f t="shared" si="20"/>
        <v>6919000</v>
      </c>
      <c r="P70" s="16">
        <f t="shared" si="20"/>
        <v>9500000</v>
      </c>
    </row>
    <row r="71" spans="3:16" s="15" customFormat="1" ht="12.75">
      <c r="C71" s="103"/>
      <c r="D71" s="108"/>
      <c r="E71" s="110"/>
      <c r="F71" s="110"/>
      <c r="G71" s="2" t="s">
        <v>15</v>
      </c>
      <c r="H71" s="18">
        <v>16419000</v>
      </c>
      <c r="I71" s="18">
        <v>0</v>
      </c>
      <c r="J71" s="18">
        <v>419000</v>
      </c>
      <c r="K71" s="18">
        <v>2500000</v>
      </c>
      <c r="L71" s="18">
        <v>4000000</v>
      </c>
      <c r="M71" s="18"/>
      <c r="N71" s="18"/>
      <c r="O71" s="19">
        <f>J71+K71+L71</f>
        <v>6919000</v>
      </c>
      <c r="P71" s="19">
        <f>H71-I71-O71</f>
        <v>9500000</v>
      </c>
    </row>
    <row r="72" spans="3:16" s="15" customFormat="1" ht="16.5">
      <c r="C72" s="121"/>
      <c r="D72" s="122"/>
      <c r="E72" s="115"/>
      <c r="F72" s="115"/>
      <c r="G72" s="3" t="s">
        <v>19</v>
      </c>
      <c r="H72" s="13"/>
      <c r="I72" s="13">
        <v>0</v>
      </c>
      <c r="J72" s="13"/>
      <c r="K72" s="13"/>
      <c r="L72" s="13"/>
      <c r="M72" s="13"/>
      <c r="N72" s="13"/>
      <c r="O72" s="17">
        <f>J72+K72+L72</f>
        <v>0</v>
      </c>
      <c r="P72" s="17">
        <f>H72-I72-O72</f>
        <v>0</v>
      </c>
    </row>
    <row r="73" spans="3:16" s="15" customFormat="1" ht="13.5" hidden="1" thickBot="1">
      <c r="C73" s="46"/>
      <c r="D73" s="47"/>
      <c r="E73" s="48"/>
      <c r="F73" s="48"/>
      <c r="G73" s="49"/>
      <c r="H73" s="50"/>
      <c r="I73" s="50"/>
      <c r="J73" s="50"/>
      <c r="K73" s="50"/>
      <c r="L73" s="50"/>
      <c r="M73" s="50"/>
      <c r="N73" s="50"/>
      <c r="O73" s="51"/>
      <c r="P73" s="51"/>
    </row>
    <row r="74" spans="1:16" s="10" customFormat="1" ht="13.5" customHeight="1">
      <c r="A74" s="22"/>
      <c r="B74" s="22"/>
      <c r="C74" s="88" t="s">
        <v>18</v>
      </c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3:16" ht="57" customHeight="1">
      <c r="C75" s="120" t="s">
        <v>42</v>
      </c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</row>
  </sheetData>
  <mergeCells count="74">
    <mergeCell ref="C55:C57"/>
    <mergeCell ref="D55:D57"/>
    <mergeCell ref="E55:E57"/>
    <mergeCell ref="F55:F57"/>
    <mergeCell ref="C33:C35"/>
    <mergeCell ref="D33:D35"/>
    <mergeCell ref="E33:E35"/>
    <mergeCell ref="F33:F35"/>
    <mergeCell ref="D65:D67"/>
    <mergeCell ref="E65:E67"/>
    <mergeCell ref="F65:F67"/>
    <mergeCell ref="C46:C48"/>
    <mergeCell ref="D46:D48"/>
    <mergeCell ref="E46:E48"/>
    <mergeCell ref="F46:F48"/>
    <mergeCell ref="C64:G64"/>
    <mergeCell ref="C50:G50"/>
    <mergeCell ref="C51:C53"/>
    <mergeCell ref="C70:C72"/>
    <mergeCell ref="C69:G69"/>
    <mergeCell ref="F60:F62"/>
    <mergeCell ref="D42:D44"/>
    <mergeCell ref="E42:E44"/>
    <mergeCell ref="F42:F44"/>
    <mergeCell ref="D70:D72"/>
    <mergeCell ref="E70:E72"/>
    <mergeCell ref="F70:F72"/>
    <mergeCell ref="C65:C67"/>
    <mergeCell ref="P7:P8"/>
    <mergeCell ref="C6:P6"/>
    <mergeCell ref="O7:O8"/>
    <mergeCell ref="I7:I8"/>
    <mergeCell ref="H7:H8"/>
    <mergeCell ref="E7:F7"/>
    <mergeCell ref="D7:D8"/>
    <mergeCell ref="D20:D22"/>
    <mergeCell ref="E20:E22"/>
    <mergeCell ref="F20:F22"/>
    <mergeCell ref="J7:N7"/>
    <mergeCell ref="C15:G15"/>
    <mergeCell ref="C16:C19"/>
    <mergeCell ref="D16:D19"/>
    <mergeCell ref="E16:E19"/>
    <mergeCell ref="F16:F19"/>
    <mergeCell ref="C4:P4"/>
    <mergeCell ref="L1:P3"/>
    <mergeCell ref="C75:P75"/>
    <mergeCell ref="C60:C62"/>
    <mergeCell ref="D60:D62"/>
    <mergeCell ref="E60:E62"/>
    <mergeCell ref="C74:P74"/>
    <mergeCell ref="C10:F12"/>
    <mergeCell ref="G7:G8"/>
    <mergeCell ref="C7:C8"/>
    <mergeCell ref="C59:G59"/>
    <mergeCell ref="C29:C31"/>
    <mergeCell ref="C42:C44"/>
    <mergeCell ref="C37:C39"/>
    <mergeCell ref="D37:D39"/>
    <mergeCell ref="E37:E39"/>
    <mergeCell ref="F37:F39"/>
    <mergeCell ref="E29:E31"/>
    <mergeCell ref="F29:F31"/>
    <mergeCell ref="D29:D31"/>
    <mergeCell ref="D51:D53"/>
    <mergeCell ref="E51:E53"/>
    <mergeCell ref="F51:F53"/>
    <mergeCell ref="C20:C22"/>
    <mergeCell ref="C28:G28"/>
    <mergeCell ref="C41:G41"/>
    <mergeCell ref="C24:C26"/>
    <mergeCell ref="D24:D26"/>
    <mergeCell ref="E24:E26"/>
    <mergeCell ref="F24:F26"/>
  </mergeCells>
  <printOptions horizontalCentered="1"/>
  <pageMargins left="0.1968503937007874" right="0.1968503937007874" top="0.3937007874015748" bottom="0.3937007874015748" header="0.5118110236220472" footer="0.11811023622047245"/>
  <pageSetup horizontalDpi="300" verticalDpi="300" orientation="landscape" paperSize="9" scale="95" r:id="rId3"/>
  <headerFooter alignWithMargins="0">
    <oddFooter>&amp;L&amp;3&amp;F&amp;CStrona &amp;P z &amp;N</oddFooter>
  </headerFooter>
  <rowBreaks count="2" manualBreakCount="2">
    <brk id="27" min="2" max="15" man="1"/>
    <brk id="58" min="2" max="1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3"/>
  <sheetViews>
    <sheetView view="pageBreakPreview" zoomScaleSheetLayoutView="100" workbookViewId="0" topLeftCell="E4">
      <pane ySplit="5" topLeftCell="BM28" activePane="bottomLeft" state="frozen"/>
      <selection pane="topLeft" activeCell="D4" sqref="D4"/>
      <selection pane="bottomLeft" activeCell="J30" sqref="J30"/>
    </sheetView>
  </sheetViews>
  <sheetFormatPr defaultColWidth="9.00390625" defaultRowHeight="12.75"/>
  <cols>
    <col min="1" max="1" width="5.375" style="0" hidden="1" customWidth="1"/>
    <col min="2" max="2" width="4.25390625" style="0" hidden="1" customWidth="1"/>
    <col min="3" max="3" width="4.375" style="0" customWidth="1"/>
    <col min="4" max="4" width="30.75390625" style="78" customWidth="1"/>
    <col min="5" max="5" width="6.00390625" style="0" customWidth="1"/>
    <col min="6" max="6" width="5.625" style="0" customWidth="1"/>
    <col min="7" max="7" width="13.00390625" style="0" customWidth="1"/>
    <col min="8" max="8" width="12.875" style="0" customWidth="1"/>
    <col min="9" max="9" width="10.625" style="0" customWidth="1"/>
    <col min="10" max="10" width="13.625" style="0" customWidth="1"/>
    <col min="11" max="11" width="10.875" style="0" customWidth="1"/>
    <col min="12" max="12" width="11.375" style="0" customWidth="1"/>
    <col min="13" max="13" width="9.125" style="0" hidden="1" customWidth="1"/>
    <col min="14" max="14" width="0" style="0" hidden="1" customWidth="1"/>
    <col min="15" max="15" width="11.375" style="0" customWidth="1"/>
    <col min="16" max="16" width="12.25390625" style="0" customWidth="1"/>
    <col min="18" max="18" width="16.75390625" style="0" customWidth="1"/>
    <col min="19" max="19" width="16.00390625" style="0" customWidth="1"/>
  </cols>
  <sheetData>
    <row r="1" spans="3:16" ht="12.75" customHeight="1">
      <c r="C1" s="28"/>
      <c r="D1" s="71"/>
      <c r="E1" s="28"/>
      <c r="F1" s="28"/>
      <c r="G1" s="28"/>
      <c r="H1" s="28"/>
      <c r="I1" s="28"/>
      <c r="J1" s="30"/>
      <c r="K1" s="29"/>
      <c r="L1" s="119" t="s">
        <v>26</v>
      </c>
      <c r="M1" s="119"/>
      <c r="N1" s="119"/>
      <c r="O1" s="119"/>
      <c r="P1" s="119"/>
    </row>
    <row r="2" spans="3:16" ht="9.75" customHeight="1">
      <c r="C2" s="28"/>
      <c r="D2" s="71"/>
      <c r="E2" s="28"/>
      <c r="F2" s="28"/>
      <c r="G2" s="28"/>
      <c r="H2" s="28"/>
      <c r="I2" s="28"/>
      <c r="J2" s="29"/>
      <c r="K2" s="29"/>
      <c r="L2" s="119"/>
      <c r="M2" s="119"/>
      <c r="N2" s="119"/>
      <c r="O2" s="119"/>
      <c r="P2" s="119"/>
    </row>
    <row r="3" spans="3:16" ht="12.75" customHeight="1">
      <c r="C3" s="28"/>
      <c r="D3" s="71"/>
      <c r="E3" s="28"/>
      <c r="F3" s="28"/>
      <c r="G3" s="28"/>
      <c r="H3" s="28"/>
      <c r="I3" s="28"/>
      <c r="J3" s="29"/>
      <c r="K3" s="29"/>
      <c r="L3" s="119"/>
      <c r="M3" s="119"/>
      <c r="N3" s="119"/>
      <c r="O3" s="119"/>
      <c r="P3" s="119"/>
    </row>
    <row r="4" spans="3:16" ht="35.25" customHeight="1">
      <c r="C4" s="117" t="s">
        <v>20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3:16" ht="15.75" customHeight="1">
      <c r="C5" s="31"/>
      <c r="D5" s="71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32" t="s">
        <v>16</v>
      </c>
    </row>
    <row r="6" spans="3:16" ht="24" customHeight="1" hidden="1">
      <c r="C6" s="98" t="s">
        <v>10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3:16" ht="20.25" customHeight="1">
      <c r="C7" s="92" t="s">
        <v>4</v>
      </c>
      <c r="D7" s="92" t="s">
        <v>6</v>
      </c>
      <c r="E7" s="95" t="s">
        <v>0</v>
      </c>
      <c r="F7" s="97"/>
      <c r="G7" s="92" t="s">
        <v>5</v>
      </c>
      <c r="H7" s="92" t="s">
        <v>7</v>
      </c>
      <c r="I7" s="92" t="s">
        <v>27</v>
      </c>
      <c r="J7" s="95" t="s">
        <v>11</v>
      </c>
      <c r="K7" s="96"/>
      <c r="L7" s="96"/>
      <c r="M7" s="96"/>
      <c r="N7" s="97"/>
      <c r="O7" s="92" t="s">
        <v>24</v>
      </c>
      <c r="P7" s="92" t="s">
        <v>21</v>
      </c>
    </row>
    <row r="8" spans="3:16" ht="70.5" customHeight="1">
      <c r="C8" s="94"/>
      <c r="D8" s="94"/>
      <c r="E8" s="5" t="s">
        <v>1</v>
      </c>
      <c r="F8" s="5" t="s">
        <v>2</v>
      </c>
      <c r="G8" s="93"/>
      <c r="H8" s="94"/>
      <c r="I8" s="94"/>
      <c r="J8" s="9">
        <v>2006</v>
      </c>
      <c r="K8" s="9">
        <v>2007</v>
      </c>
      <c r="L8" s="9">
        <v>2008</v>
      </c>
      <c r="M8" s="9">
        <v>2008</v>
      </c>
      <c r="N8" s="9">
        <v>2009</v>
      </c>
      <c r="O8" s="94"/>
      <c r="P8" s="94"/>
    </row>
    <row r="9" spans="3:16" ht="12.75">
      <c r="C9" s="1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1">
        <v>7</v>
      </c>
      <c r="J9" s="1">
        <v>8</v>
      </c>
      <c r="K9" s="1">
        <v>9</v>
      </c>
      <c r="L9" s="1">
        <v>10</v>
      </c>
      <c r="M9" s="1">
        <v>12</v>
      </c>
      <c r="N9" s="1"/>
      <c r="O9" s="1">
        <v>11</v>
      </c>
      <c r="P9" s="1">
        <v>12</v>
      </c>
    </row>
    <row r="10" spans="3:16" s="6" customFormat="1" ht="15.75" customHeight="1">
      <c r="C10" s="136" t="s">
        <v>3</v>
      </c>
      <c r="D10" s="137"/>
      <c r="E10" s="137"/>
      <c r="F10" s="138"/>
      <c r="G10" s="80" t="s">
        <v>12</v>
      </c>
      <c r="H10" s="81">
        <f aca="true" t="shared" si="0" ref="H10:P10">SUM(H11:H14)</f>
        <v>64911869.13</v>
      </c>
      <c r="I10" s="81">
        <f t="shared" si="0"/>
        <v>855619</v>
      </c>
      <c r="J10" s="81">
        <f t="shared" si="0"/>
        <v>25653524</v>
      </c>
      <c r="K10" s="81">
        <f t="shared" si="0"/>
        <v>24902725.92</v>
      </c>
      <c r="L10" s="81">
        <f t="shared" si="0"/>
        <v>4000000</v>
      </c>
      <c r="M10" s="81">
        <f t="shared" si="0"/>
        <v>0</v>
      </c>
      <c r="N10" s="81">
        <f t="shared" si="0"/>
        <v>0</v>
      </c>
      <c r="O10" s="81">
        <f t="shared" si="0"/>
        <v>54556249.92</v>
      </c>
      <c r="P10" s="81">
        <f t="shared" si="0"/>
        <v>9500000.21</v>
      </c>
    </row>
    <row r="11" spans="3:16" s="6" customFormat="1" ht="15.75" customHeight="1">
      <c r="C11" s="139"/>
      <c r="D11" s="140"/>
      <c r="E11" s="140"/>
      <c r="F11" s="141"/>
      <c r="G11" s="80" t="s">
        <v>15</v>
      </c>
      <c r="H11" s="81">
        <f aca="true" t="shared" si="1" ref="H11:P11">SUMIF($G$16:$G$9542,$G$11,H16:H9542)</f>
        <v>42603112.1</v>
      </c>
      <c r="I11" s="81">
        <f t="shared" si="1"/>
        <v>518748</v>
      </c>
      <c r="J11" s="81">
        <f t="shared" si="1"/>
        <v>7711368</v>
      </c>
      <c r="K11" s="81">
        <f t="shared" si="1"/>
        <v>24187076.73</v>
      </c>
      <c r="L11" s="81">
        <f t="shared" si="1"/>
        <v>685919.3700000001</v>
      </c>
      <c r="M11" s="81">
        <f t="shared" si="1"/>
        <v>0</v>
      </c>
      <c r="N11" s="81">
        <f t="shared" si="1"/>
        <v>0</v>
      </c>
      <c r="O11" s="81">
        <f t="shared" si="1"/>
        <v>32584364.1</v>
      </c>
      <c r="P11" s="81">
        <f t="shared" si="1"/>
        <v>9500000</v>
      </c>
    </row>
    <row r="12" spans="3:16" s="6" customFormat="1" ht="16.5">
      <c r="C12" s="139"/>
      <c r="D12" s="140"/>
      <c r="E12" s="140"/>
      <c r="F12" s="141"/>
      <c r="G12" s="82" t="s">
        <v>19</v>
      </c>
      <c r="H12" s="83">
        <f aca="true" t="shared" si="2" ref="H12:P12">SUMIF($G$16:$G$9542,$G$12,H16:H9542)</f>
        <v>17529687.21</v>
      </c>
      <c r="I12" s="83">
        <f t="shared" si="2"/>
        <v>336871</v>
      </c>
      <c r="J12" s="83">
        <f t="shared" si="2"/>
        <v>16942156</v>
      </c>
      <c r="K12" s="83">
        <f t="shared" si="2"/>
        <v>250660</v>
      </c>
      <c r="L12" s="83">
        <f t="shared" si="2"/>
        <v>0</v>
      </c>
      <c r="M12" s="83">
        <f t="shared" si="2"/>
        <v>0</v>
      </c>
      <c r="N12" s="83">
        <f t="shared" si="2"/>
        <v>0</v>
      </c>
      <c r="O12" s="83">
        <f t="shared" si="2"/>
        <v>17192816</v>
      </c>
      <c r="P12" s="83">
        <f t="shared" si="2"/>
        <v>0.21000000089406967</v>
      </c>
    </row>
    <row r="13" spans="3:16" s="6" customFormat="1" ht="12.75">
      <c r="C13" s="84"/>
      <c r="D13" s="85"/>
      <c r="E13" s="85"/>
      <c r="F13" s="86"/>
      <c r="G13" s="80" t="s">
        <v>9</v>
      </c>
      <c r="H13" s="83">
        <f>SUMIF($G$16:$G$9542,$G$13,H16:H9542)</f>
        <v>1000000</v>
      </c>
      <c r="I13" s="83">
        <f>SUMIF($G$20:$G$9542,$G$13,I20:I9542)</f>
        <v>0</v>
      </c>
      <c r="J13" s="83">
        <f>SUMIF($G$20:$G$9542,$G$13,J20:J9542)</f>
        <v>1000000</v>
      </c>
      <c r="K13" s="83">
        <f>SUMIF($G$20:$G$9542,$G$13,K20:K9542)</f>
        <v>0</v>
      </c>
      <c r="L13" s="83"/>
      <c r="M13" s="83">
        <f>SUMIF($G$20:$G$9542,$G$13,M20:M9542)</f>
        <v>0</v>
      </c>
      <c r="N13" s="83"/>
      <c r="O13" s="83">
        <f>SUMIF($G$20:$G$9542,$G$13,O20:O9542)</f>
        <v>1000000</v>
      </c>
      <c r="P13" s="83">
        <f>SUMIF($G$20:$G$9542,$G$13,P20:P9542)</f>
        <v>0</v>
      </c>
    </row>
    <row r="14" spans="3:16" s="6" customFormat="1" ht="33">
      <c r="C14" s="84"/>
      <c r="D14" s="85"/>
      <c r="E14" s="85"/>
      <c r="F14" s="85"/>
      <c r="G14" s="82" t="s">
        <v>29</v>
      </c>
      <c r="H14" s="83">
        <f aca="true" t="shared" si="3" ref="H14:P14">SUMIF($G$16:$G$9542,$G$14,H16:H9542)</f>
        <v>3779069.82</v>
      </c>
      <c r="I14" s="83">
        <f t="shared" si="3"/>
        <v>0</v>
      </c>
      <c r="J14" s="83">
        <f t="shared" si="3"/>
        <v>0</v>
      </c>
      <c r="K14" s="83">
        <f t="shared" si="3"/>
        <v>464989.19</v>
      </c>
      <c r="L14" s="83">
        <f t="shared" si="3"/>
        <v>3314080.63</v>
      </c>
      <c r="M14" s="83">
        <f t="shared" si="3"/>
        <v>0</v>
      </c>
      <c r="N14" s="83">
        <f t="shared" si="3"/>
        <v>0</v>
      </c>
      <c r="O14" s="83">
        <f t="shared" si="3"/>
        <v>3779069.82</v>
      </c>
      <c r="P14" s="83">
        <f t="shared" si="3"/>
        <v>0</v>
      </c>
    </row>
    <row r="15" spans="3:16" s="15" customFormat="1" ht="41.25" customHeight="1">
      <c r="C15" s="104" t="s">
        <v>31</v>
      </c>
      <c r="D15" s="105"/>
      <c r="E15" s="105"/>
      <c r="F15" s="105"/>
      <c r="G15" s="106"/>
      <c r="H15" s="40">
        <f aca="true" t="shared" si="4" ref="H15:P15">SUBTOTAL(9,H16:H27)</f>
        <v>12166190</v>
      </c>
      <c r="I15" s="40">
        <f t="shared" si="4"/>
        <v>141190</v>
      </c>
      <c r="J15" s="40">
        <f t="shared" si="4"/>
        <v>365000</v>
      </c>
      <c r="K15" s="40">
        <f t="shared" si="4"/>
        <v>11660000</v>
      </c>
      <c r="L15" s="40">
        <f t="shared" si="4"/>
        <v>0</v>
      </c>
      <c r="M15" s="40">
        <f t="shared" si="4"/>
        <v>0</v>
      </c>
      <c r="N15" s="40">
        <f t="shared" si="4"/>
        <v>0</v>
      </c>
      <c r="O15" s="40">
        <f t="shared" si="4"/>
        <v>12025000</v>
      </c>
      <c r="P15" s="40">
        <f t="shared" si="4"/>
        <v>0</v>
      </c>
    </row>
    <row r="16" spans="1:16" s="15" customFormat="1" ht="16.5" customHeight="1">
      <c r="A16" s="15" t="s">
        <v>8</v>
      </c>
      <c r="B16" s="15">
        <v>600</v>
      </c>
      <c r="C16" s="111">
        <v>1</v>
      </c>
      <c r="D16" s="129" t="s">
        <v>13</v>
      </c>
      <c r="E16" s="109">
        <v>2005</v>
      </c>
      <c r="F16" s="116">
        <v>2007</v>
      </c>
      <c r="G16" s="2" t="s">
        <v>12</v>
      </c>
      <c r="H16" s="16">
        <f aca="true" t="shared" si="5" ref="H16:M16">SUBTOTAL(9,H17:H19)</f>
        <v>10700000</v>
      </c>
      <c r="I16" s="16">
        <f t="shared" si="5"/>
        <v>70000</v>
      </c>
      <c r="J16" s="16">
        <f t="shared" si="5"/>
        <v>300000</v>
      </c>
      <c r="K16" s="16">
        <f t="shared" si="5"/>
        <v>10330000</v>
      </c>
      <c r="L16" s="16">
        <f t="shared" si="5"/>
        <v>0</v>
      </c>
      <c r="M16" s="16">
        <f t="shared" si="5"/>
        <v>0</v>
      </c>
      <c r="N16" s="16"/>
      <c r="O16" s="16">
        <f>SUBTOTAL(9,O17:O19)</f>
        <v>10630000</v>
      </c>
      <c r="P16" s="16">
        <f>SUBTOTAL(9,P17:P19)</f>
        <v>0</v>
      </c>
    </row>
    <row r="17" spans="1:16" s="15" customFormat="1" ht="12.75">
      <c r="A17" s="15" t="s">
        <v>8</v>
      </c>
      <c r="B17" s="15">
        <v>600</v>
      </c>
      <c r="C17" s="111"/>
      <c r="D17" s="134"/>
      <c r="E17" s="110"/>
      <c r="F17" s="116"/>
      <c r="G17" s="2" t="s">
        <v>15</v>
      </c>
      <c r="H17" s="18">
        <v>10700000</v>
      </c>
      <c r="I17" s="18">
        <v>70000</v>
      </c>
      <c r="J17" s="18">
        <v>300000</v>
      </c>
      <c r="K17" s="18">
        <v>10330000</v>
      </c>
      <c r="L17" s="18">
        <v>0</v>
      </c>
      <c r="M17" s="18"/>
      <c r="N17" s="18"/>
      <c r="O17" s="19">
        <f>SUM(J17:L17)</f>
        <v>10630000</v>
      </c>
      <c r="P17" s="19">
        <f aca="true" t="shared" si="6" ref="P17:P23">H17-I17-O17</f>
        <v>0</v>
      </c>
    </row>
    <row r="18" spans="3:16" s="15" customFormat="1" ht="16.5">
      <c r="C18" s="111"/>
      <c r="D18" s="134"/>
      <c r="E18" s="110"/>
      <c r="F18" s="116"/>
      <c r="G18" s="3" t="s">
        <v>19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/>
      <c r="N18" s="13"/>
      <c r="O18" s="17">
        <f>SUM(J18:L18)</f>
        <v>0</v>
      </c>
      <c r="P18" s="17">
        <f t="shared" si="6"/>
        <v>0</v>
      </c>
    </row>
    <row r="19" spans="1:16" s="15" customFormat="1" ht="12.75" hidden="1">
      <c r="A19" s="15" t="s">
        <v>8</v>
      </c>
      <c r="B19" s="15">
        <v>600</v>
      </c>
      <c r="C19" s="111"/>
      <c r="D19" s="135"/>
      <c r="E19" s="115"/>
      <c r="F19" s="116"/>
      <c r="G19" s="12" t="s">
        <v>9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/>
      <c r="N19" s="13"/>
      <c r="O19" s="17">
        <f>SUM(J19:L19)</f>
        <v>0</v>
      </c>
      <c r="P19" s="17">
        <f t="shared" si="6"/>
        <v>0</v>
      </c>
    </row>
    <row r="20" spans="1:16" s="15" customFormat="1" ht="16.5" customHeight="1">
      <c r="A20" s="15" t="s">
        <v>8</v>
      </c>
      <c r="B20" s="15">
        <v>600</v>
      </c>
      <c r="C20" s="102">
        <v>2</v>
      </c>
      <c r="D20" s="129" t="s">
        <v>22</v>
      </c>
      <c r="E20" s="109">
        <v>2006</v>
      </c>
      <c r="F20" s="109">
        <v>2007</v>
      </c>
      <c r="G20" s="2" t="s">
        <v>12</v>
      </c>
      <c r="H20" s="16">
        <f aca="true" t="shared" si="7" ref="H20:M20">SUBTOTAL(9,H21:H23)</f>
        <v>545000</v>
      </c>
      <c r="I20" s="16">
        <f t="shared" si="7"/>
        <v>0</v>
      </c>
      <c r="J20" s="16">
        <f t="shared" si="7"/>
        <v>45000</v>
      </c>
      <c r="K20" s="16">
        <f t="shared" si="7"/>
        <v>500000</v>
      </c>
      <c r="L20" s="16">
        <f t="shared" si="7"/>
        <v>0</v>
      </c>
      <c r="M20" s="16">
        <f t="shared" si="7"/>
        <v>0</v>
      </c>
      <c r="N20" s="16"/>
      <c r="O20" s="16">
        <f>SUBTOTAL(9,O21:O23)</f>
        <v>545000</v>
      </c>
      <c r="P20" s="16">
        <f>SUBTOTAL(9,P21:P23)</f>
        <v>0</v>
      </c>
    </row>
    <row r="21" spans="1:16" s="15" customFormat="1" ht="12.75">
      <c r="A21" s="15" t="s">
        <v>8</v>
      </c>
      <c r="B21" s="15">
        <v>600</v>
      </c>
      <c r="C21" s="103"/>
      <c r="D21" s="130"/>
      <c r="E21" s="110"/>
      <c r="F21" s="110"/>
      <c r="G21" s="2" t="s">
        <v>15</v>
      </c>
      <c r="H21" s="18">
        <v>545000</v>
      </c>
      <c r="I21" s="18">
        <v>0</v>
      </c>
      <c r="J21" s="18">
        <v>45000</v>
      </c>
      <c r="K21" s="18">
        <v>500000</v>
      </c>
      <c r="L21" s="18">
        <v>0</v>
      </c>
      <c r="M21" s="18"/>
      <c r="N21" s="18"/>
      <c r="O21" s="19">
        <f>SUM(J21:L21)</f>
        <v>545000</v>
      </c>
      <c r="P21" s="19">
        <f t="shared" si="6"/>
        <v>0</v>
      </c>
    </row>
    <row r="22" spans="3:16" s="15" customFormat="1" ht="16.5">
      <c r="C22" s="103"/>
      <c r="D22" s="130"/>
      <c r="E22" s="110"/>
      <c r="F22" s="110"/>
      <c r="G22" s="3" t="s">
        <v>19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/>
      <c r="N22" s="13"/>
      <c r="O22" s="17">
        <f>SUM(J22:L22)</f>
        <v>0</v>
      </c>
      <c r="P22" s="17">
        <f t="shared" si="6"/>
        <v>0</v>
      </c>
    </row>
    <row r="23" spans="1:16" s="15" customFormat="1" ht="12.75" hidden="1">
      <c r="A23" s="15" t="s">
        <v>8</v>
      </c>
      <c r="B23" s="15">
        <v>600</v>
      </c>
      <c r="C23" s="20"/>
      <c r="D23" s="73"/>
      <c r="E23" s="11"/>
      <c r="F23" s="11"/>
      <c r="G23" s="12" t="s">
        <v>9</v>
      </c>
      <c r="H23" s="13"/>
      <c r="I23" s="13"/>
      <c r="J23" s="13"/>
      <c r="K23" s="13"/>
      <c r="L23" s="13"/>
      <c r="M23" s="13"/>
      <c r="N23" s="13"/>
      <c r="O23" s="17">
        <f>SUM(J23:L23)</f>
        <v>0</v>
      </c>
      <c r="P23" s="17">
        <f t="shared" si="6"/>
        <v>0</v>
      </c>
    </row>
    <row r="24" spans="1:16" s="15" customFormat="1" ht="16.5" customHeight="1">
      <c r="A24" s="15" t="s">
        <v>8</v>
      </c>
      <c r="B24" s="15">
        <v>600</v>
      </c>
      <c r="C24" s="102">
        <v>3</v>
      </c>
      <c r="D24" s="129" t="s">
        <v>36</v>
      </c>
      <c r="E24" s="109">
        <v>2004</v>
      </c>
      <c r="F24" s="109">
        <v>2007</v>
      </c>
      <c r="G24" s="2" t="s">
        <v>12</v>
      </c>
      <c r="H24" s="16">
        <f aca="true" t="shared" si="8" ref="H24:O24">SUBTOTAL(9,H25:H27)</f>
        <v>921190</v>
      </c>
      <c r="I24" s="16">
        <f t="shared" si="8"/>
        <v>71190</v>
      </c>
      <c r="J24" s="16">
        <f t="shared" si="8"/>
        <v>20000</v>
      </c>
      <c r="K24" s="16">
        <f t="shared" si="8"/>
        <v>830000</v>
      </c>
      <c r="L24" s="16">
        <f t="shared" si="8"/>
        <v>0</v>
      </c>
      <c r="M24" s="16">
        <f t="shared" si="8"/>
        <v>0</v>
      </c>
      <c r="N24" s="16">
        <f t="shared" si="8"/>
        <v>0</v>
      </c>
      <c r="O24" s="16">
        <f t="shared" si="8"/>
        <v>850000</v>
      </c>
      <c r="P24" s="16">
        <f>SUBTOTAL(9,P25:P27)</f>
        <v>0</v>
      </c>
    </row>
    <row r="25" spans="1:16" s="15" customFormat="1" ht="12.75">
      <c r="A25" s="15" t="s">
        <v>8</v>
      </c>
      <c r="B25" s="15">
        <v>600</v>
      </c>
      <c r="C25" s="103"/>
      <c r="D25" s="130"/>
      <c r="E25" s="110"/>
      <c r="F25" s="110"/>
      <c r="G25" s="2" t="s">
        <v>15</v>
      </c>
      <c r="H25" s="18">
        <v>921190</v>
      </c>
      <c r="I25" s="18">
        <v>71190</v>
      </c>
      <c r="J25" s="18">
        <v>20000</v>
      </c>
      <c r="K25" s="18">
        <v>830000</v>
      </c>
      <c r="L25" s="18">
        <v>0</v>
      </c>
      <c r="M25" s="18"/>
      <c r="N25" s="18"/>
      <c r="O25" s="19">
        <f>J25+K25+L25</f>
        <v>850000</v>
      </c>
      <c r="P25" s="19">
        <f>H25-I25-O25</f>
        <v>0</v>
      </c>
    </row>
    <row r="26" spans="3:16" s="15" customFormat="1" ht="16.5">
      <c r="C26" s="121"/>
      <c r="D26" s="131"/>
      <c r="E26" s="115"/>
      <c r="F26" s="115"/>
      <c r="G26" s="3" t="s">
        <v>19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/>
      <c r="N26" s="13"/>
      <c r="O26" s="17">
        <f>J26+K26+L26</f>
        <v>0</v>
      </c>
      <c r="P26" s="17">
        <f>H26-I26-O26</f>
        <v>0</v>
      </c>
    </row>
    <row r="27" spans="1:16" s="10" customFormat="1" ht="12.75" customHeight="1" hidden="1">
      <c r="A27" s="14" t="s">
        <v>8</v>
      </c>
      <c r="B27" s="14">
        <v>600</v>
      </c>
      <c r="C27" s="20"/>
      <c r="D27" s="73"/>
      <c r="E27" s="11"/>
      <c r="F27" s="11"/>
      <c r="G27" s="52" t="s">
        <v>9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/>
      <c r="N27" s="53"/>
      <c r="O27" s="54">
        <f>J27+K27+L27</f>
        <v>0</v>
      </c>
      <c r="P27" s="55">
        <f>H27-I27-O27</f>
        <v>0</v>
      </c>
    </row>
    <row r="28" spans="3:16" s="15" customFormat="1" ht="41.25" customHeight="1">
      <c r="C28" s="104" t="s">
        <v>32</v>
      </c>
      <c r="D28" s="105"/>
      <c r="E28" s="105"/>
      <c r="F28" s="105"/>
      <c r="G28" s="106"/>
      <c r="H28" s="40">
        <f>SUBTOTAL(9,H29:H48)</f>
        <v>26924075.21</v>
      </c>
      <c r="I28" s="40">
        <f aca="true" t="shared" si="9" ref="I28:P28">SUBTOTAL(9,I29:I48)</f>
        <v>523415</v>
      </c>
      <c r="J28" s="40">
        <f t="shared" si="9"/>
        <v>24932274</v>
      </c>
      <c r="K28" s="40">
        <f t="shared" si="9"/>
        <v>1468386</v>
      </c>
      <c r="L28" s="40">
        <f t="shared" si="9"/>
        <v>0</v>
      </c>
      <c r="M28" s="40">
        <f t="shared" si="9"/>
        <v>0</v>
      </c>
      <c r="N28" s="40">
        <f t="shared" si="9"/>
        <v>0</v>
      </c>
      <c r="O28" s="40">
        <f t="shared" si="9"/>
        <v>26400660</v>
      </c>
      <c r="P28" s="40">
        <f t="shared" si="9"/>
        <v>0.21000000089406967</v>
      </c>
    </row>
    <row r="29" spans="1:16" s="15" customFormat="1" ht="16.5" customHeight="1">
      <c r="A29" s="15" t="s">
        <v>8</v>
      </c>
      <c r="B29" s="15">
        <v>600</v>
      </c>
      <c r="C29" s="102">
        <v>4</v>
      </c>
      <c r="D29" s="129" t="s">
        <v>53</v>
      </c>
      <c r="E29" s="109">
        <v>2004</v>
      </c>
      <c r="F29" s="109">
        <v>2007</v>
      </c>
      <c r="G29" s="2" t="s">
        <v>12</v>
      </c>
      <c r="H29" s="16">
        <f>SUBTOTAL(9,H30:H32)</f>
        <v>25866075.21</v>
      </c>
      <c r="I29" s="16">
        <f>SUBTOTAL(9,I30:I32)</f>
        <v>523415</v>
      </c>
      <c r="J29" s="16">
        <f>SUBTOTAL(9,J30:J32)</f>
        <v>24794274</v>
      </c>
      <c r="K29" s="16">
        <f>SUBTOTAL(9,K30:K32)</f>
        <v>548386</v>
      </c>
      <c r="L29" s="16">
        <v>0</v>
      </c>
      <c r="M29" s="16">
        <f>SUBTOTAL(9,M30:M32)</f>
        <v>0</v>
      </c>
      <c r="N29" s="16"/>
      <c r="O29" s="16">
        <f>SUBTOTAL(9,O30:O32)</f>
        <v>25342660</v>
      </c>
      <c r="P29" s="16">
        <f>SUBTOTAL(9,P30:P32)</f>
        <v>0.21000000089406967</v>
      </c>
    </row>
    <row r="30" spans="1:16" s="15" customFormat="1" ht="12.75">
      <c r="A30" s="15" t="s">
        <v>8</v>
      </c>
      <c r="B30" s="15">
        <v>600</v>
      </c>
      <c r="C30" s="103"/>
      <c r="D30" s="130"/>
      <c r="E30" s="110"/>
      <c r="F30" s="110"/>
      <c r="G30" s="2" t="s">
        <v>15</v>
      </c>
      <c r="H30" s="18">
        <v>7336388</v>
      </c>
      <c r="I30" s="18">
        <v>186544</v>
      </c>
      <c r="J30" s="18">
        <v>6852118</v>
      </c>
      <c r="K30" s="18">
        <v>297726</v>
      </c>
      <c r="L30" s="18">
        <v>0</v>
      </c>
      <c r="M30" s="18"/>
      <c r="N30" s="18"/>
      <c r="O30" s="17">
        <f>SUM(J30:L30)</f>
        <v>7149844</v>
      </c>
      <c r="P30" s="17">
        <f aca="true" t="shared" si="10" ref="P30:P48">H30-I30-O30</f>
        <v>0</v>
      </c>
    </row>
    <row r="31" spans="3:19" s="15" customFormat="1" ht="16.5">
      <c r="C31" s="103"/>
      <c r="D31" s="130"/>
      <c r="E31" s="110"/>
      <c r="F31" s="110"/>
      <c r="G31" s="3" t="s">
        <v>19</v>
      </c>
      <c r="H31" s="13">
        <v>17529687.21</v>
      </c>
      <c r="I31" s="13">
        <v>336871</v>
      </c>
      <c r="J31" s="13">
        <v>16942156</v>
      </c>
      <c r="K31" s="13">
        <v>250660</v>
      </c>
      <c r="L31" s="13">
        <v>0</v>
      </c>
      <c r="M31" s="13"/>
      <c r="N31" s="13"/>
      <c r="O31" s="17">
        <f>SUM(J31:L31)</f>
        <v>17192816</v>
      </c>
      <c r="P31" s="17">
        <f t="shared" si="10"/>
        <v>0.21000000089406967</v>
      </c>
      <c r="S31" s="45">
        <f>SUM(K30,J30,I30)</f>
        <v>7336388</v>
      </c>
    </row>
    <row r="32" spans="1:19" s="15" customFormat="1" ht="12.75">
      <c r="A32" s="15" t="s">
        <v>8</v>
      </c>
      <c r="B32" s="15">
        <v>600</v>
      </c>
      <c r="C32" s="20"/>
      <c r="D32" s="73"/>
      <c r="E32" s="11"/>
      <c r="F32" s="11"/>
      <c r="G32" s="12" t="s">
        <v>9</v>
      </c>
      <c r="H32" s="13">
        <v>1000000</v>
      </c>
      <c r="I32" s="13">
        <v>0</v>
      </c>
      <c r="J32" s="13">
        <v>1000000</v>
      </c>
      <c r="K32" s="13">
        <v>0</v>
      </c>
      <c r="L32" s="13">
        <v>0</v>
      </c>
      <c r="M32" s="13"/>
      <c r="N32" s="13"/>
      <c r="O32" s="17">
        <f>SUM(J32:L32)</f>
        <v>1000000</v>
      </c>
      <c r="P32" s="17">
        <f t="shared" si="10"/>
        <v>0</v>
      </c>
      <c r="R32" s="44">
        <v>6571561</v>
      </c>
      <c r="S32" s="13">
        <v>17529687</v>
      </c>
    </row>
    <row r="33" spans="3:19" s="57" customFormat="1" ht="16.5" customHeight="1">
      <c r="C33" s="142">
        <v>5</v>
      </c>
      <c r="D33" s="132" t="s">
        <v>45</v>
      </c>
      <c r="E33" s="127">
        <v>2006</v>
      </c>
      <c r="F33" s="127">
        <v>2007</v>
      </c>
      <c r="G33" s="59" t="s">
        <v>12</v>
      </c>
      <c r="H33" s="60">
        <f>SUBTOTAL(9,H34:H36)</f>
        <v>50000</v>
      </c>
      <c r="I33" s="60">
        <f>SUBTOTAL(9,I34:I36)</f>
        <v>0</v>
      </c>
      <c r="J33" s="60">
        <f>SUBTOTAL(9,J34:J36)</f>
        <v>20000</v>
      </c>
      <c r="K33" s="60">
        <f>SUBTOTAL(9,K34:K36)</f>
        <v>30000</v>
      </c>
      <c r="L33" s="60">
        <v>0</v>
      </c>
      <c r="M33" s="60">
        <f>SUBTOTAL(9,M34:M36)</f>
        <v>0</v>
      </c>
      <c r="N33" s="60"/>
      <c r="O33" s="60">
        <f>SUBTOTAL(9,O34:O36)</f>
        <v>50000</v>
      </c>
      <c r="P33" s="60">
        <f>SUBTOTAL(9,P34:P36)</f>
        <v>0</v>
      </c>
      <c r="R33" s="62"/>
      <c r="S33" s="63"/>
    </row>
    <row r="34" spans="3:18" s="57" customFormat="1" ht="12.75">
      <c r="C34" s="143"/>
      <c r="D34" s="133"/>
      <c r="E34" s="128"/>
      <c r="F34" s="128"/>
      <c r="G34" s="59" t="s">
        <v>15</v>
      </c>
      <c r="H34" s="66">
        <v>50000</v>
      </c>
      <c r="I34" s="66"/>
      <c r="J34" s="66">
        <v>20000</v>
      </c>
      <c r="K34" s="66">
        <v>30000</v>
      </c>
      <c r="L34" s="66">
        <v>0</v>
      </c>
      <c r="M34" s="66"/>
      <c r="N34" s="66"/>
      <c r="O34" s="61">
        <f>SUM(J34:L34)</f>
        <v>50000</v>
      </c>
      <c r="P34" s="61">
        <f t="shared" si="10"/>
        <v>0</v>
      </c>
      <c r="R34" s="62"/>
    </row>
    <row r="35" spans="3:18" s="57" customFormat="1" ht="16.5">
      <c r="C35" s="143"/>
      <c r="D35" s="133"/>
      <c r="E35" s="128"/>
      <c r="F35" s="128"/>
      <c r="G35" s="67" t="s">
        <v>19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/>
      <c r="N35" s="68"/>
      <c r="O35" s="61">
        <f>SUM(J35:L35)</f>
        <v>0</v>
      </c>
      <c r="P35" s="61">
        <f t="shared" si="10"/>
        <v>0</v>
      </c>
      <c r="R35" s="62"/>
    </row>
    <row r="36" spans="3:18" s="57" customFormat="1" ht="12.75" hidden="1">
      <c r="C36" s="69"/>
      <c r="D36" s="75"/>
      <c r="E36" s="70"/>
      <c r="F36" s="70"/>
      <c r="G36" s="59" t="s">
        <v>9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/>
      <c r="N36" s="68"/>
      <c r="O36" s="61">
        <f>SUM(J36:L36)</f>
        <v>0</v>
      </c>
      <c r="P36" s="61">
        <f t="shared" si="10"/>
        <v>0</v>
      </c>
      <c r="R36" s="62"/>
    </row>
    <row r="37" spans="3:19" s="57" customFormat="1" ht="16.5" customHeight="1">
      <c r="C37" s="142">
        <v>6</v>
      </c>
      <c r="D37" s="132" t="s">
        <v>51</v>
      </c>
      <c r="E37" s="127">
        <v>2006</v>
      </c>
      <c r="F37" s="127">
        <v>2007</v>
      </c>
      <c r="G37" s="59" t="s">
        <v>12</v>
      </c>
      <c r="H37" s="60">
        <f>SUBTOTAL(9,H38:H40)</f>
        <v>268000</v>
      </c>
      <c r="I37" s="60">
        <f>SUBTOTAL(9,I38:I40)</f>
        <v>0</v>
      </c>
      <c r="J37" s="60">
        <f>SUBTOTAL(9,J38:J40)</f>
        <v>28000</v>
      </c>
      <c r="K37" s="60">
        <f>SUBTOTAL(9,K38:K40)</f>
        <v>240000</v>
      </c>
      <c r="L37" s="60">
        <v>0</v>
      </c>
      <c r="M37" s="60">
        <f>SUBTOTAL(9,M38:M40)</f>
        <v>0</v>
      </c>
      <c r="N37" s="60"/>
      <c r="O37" s="60">
        <f>SUBTOTAL(9,O38:O40)</f>
        <v>268000</v>
      </c>
      <c r="P37" s="60">
        <f>SUBTOTAL(9,P38:P40)</f>
        <v>0</v>
      </c>
      <c r="R37" s="62"/>
      <c r="S37" s="63"/>
    </row>
    <row r="38" spans="3:18" s="57" customFormat="1" ht="12.75">
      <c r="C38" s="143"/>
      <c r="D38" s="133"/>
      <c r="E38" s="128"/>
      <c r="F38" s="128"/>
      <c r="G38" s="59" t="s">
        <v>15</v>
      </c>
      <c r="H38" s="66">
        <v>268000</v>
      </c>
      <c r="I38" s="66">
        <v>0</v>
      </c>
      <c r="J38" s="66">
        <v>28000</v>
      </c>
      <c r="K38" s="66">
        <v>240000</v>
      </c>
      <c r="L38" s="66">
        <v>0</v>
      </c>
      <c r="M38" s="66"/>
      <c r="N38" s="66"/>
      <c r="O38" s="61">
        <f>SUM(J38:L38)</f>
        <v>268000</v>
      </c>
      <c r="P38" s="61">
        <f t="shared" si="10"/>
        <v>0</v>
      </c>
      <c r="R38" s="62"/>
    </row>
    <row r="39" spans="3:18" s="57" customFormat="1" ht="16.5">
      <c r="C39" s="143"/>
      <c r="D39" s="133"/>
      <c r="E39" s="128"/>
      <c r="F39" s="128"/>
      <c r="G39" s="67" t="s">
        <v>19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/>
      <c r="N39" s="68"/>
      <c r="O39" s="61">
        <f>SUM(J39:L39)</f>
        <v>0</v>
      </c>
      <c r="P39" s="61">
        <f t="shared" si="10"/>
        <v>0</v>
      </c>
      <c r="R39" s="62"/>
    </row>
    <row r="40" spans="3:18" s="57" customFormat="1" ht="12.75" hidden="1">
      <c r="C40" s="69"/>
      <c r="D40" s="75"/>
      <c r="E40" s="70"/>
      <c r="F40" s="70"/>
      <c r="G40" s="59" t="s">
        <v>9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/>
      <c r="N40" s="68"/>
      <c r="O40" s="61">
        <f>SUM(J40:L40)</f>
        <v>0</v>
      </c>
      <c r="P40" s="61">
        <f t="shared" si="10"/>
        <v>0</v>
      </c>
      <c r="R40" s="62"/>
    </row>
    <row r="41" spans="3:19" s="57" customFormat="1" ht="16.5" customHeight="1">
      <c r="C41" s="142">
        <v>7</v>
      </c>
      <c r="D41" s="132" t="s">
        <v>52</v>
      </c>
      <c r="E41" s="127">
        <v>2006</v>
      </c>
      <c r="F41" s="127">
        <v>2007</v>
      </c>
      <c r="G41" s="59" t="s">
        <v>12</v>
      </c>
      <c r="H41" s="60">
        <f>SUBTOTAL(9,H42:H44)</f>
        <v>600000</v>
      </c>
      <c r="I41" s="60">
        <f>SUBTOTAL(9,I42:I44)</f>
        <v>0</v>
      </c>
      <c r="J41" s="60">
        <f>SUBTOTAL(9,J42:J44)</f>
        <v>50000</v>
      </c>
      <c r="K41" s="60">
        <f>SUBTOTAL(9,K42:K44)</f>
        <v>550000</v>
      </c>
      <c r="L41" s="60">
        <v>0</v>
      </c>
      <c r="M41" s="60">
        <f>SUBTOTAL(9,M42:M44)</f>
        <v>0</v>
      </c>
      <c r="N41" s="60"/>
      <c r="O41" s="60">
        <f>SUBTOTAL(9,O42:O44)</f>
        <v>600000</v>
      </c>
      <c r="P41" s="60">
        <f>SUBTOTAL(9,P42:P44)</f>
        <v>0</v>
      </c>
      <c r="R41" s="62"/>
      <c r="S41" s="63"/>
    </row>
    <row r="42" spans="3:18" s="57" customFormat="1" ht="12.75">
      <c r="C42" s="143"/>
      <c r="D42" s="133"/>
      <c r="E42" s="128"/>
      <c r="F42" s="128"/>
      <c r="G42" s="59" t="s">
        <v>15</v>
      </c>
      <c r="H42" s="66">
        <v>600000</v>
      </c>
      <c r="I42" s="66">
        <v>0</v>
      </c>
      <c r="J42" s="66">
        <v>50000</v>
      </c>
      <c r="K42" s="66">
        <v>550000</v>
      </c>
      <c r="L42" s="66"/>
      <c r="M42" s="66"/>
      <c r="N42" s="66"/>
      <c r="O42" s="61">
        <f>SUM(J42:L42)</f>
        <v>600000</v>
      </c>
      <c r="P42" s="61">
        <f t="shared" si="10"/>
        <v>0</v>
      </c>
      <c r="R42" s="62"/>
    </row>
    <row r="43" spans="3:18" s="57" customFormat="1" ht="16.5">
      <c r="C43" s="143"/>
      <c r="D43" s="133"/>
      <c r="E43" s="128"/>
      <c r="F43" s="128"/>
      <c r="G43" s="67" t="s">
        <v>19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/>
      <c r="N43" s="68"/>
      <c r="O43" s="61">
        <f>SUM(J43:L43)</f>
        <v>0</v>
      </c>
      <c r="P43" s="61">
        <f t="shared" si="10"/>
        <v>0</v>
      </c>
      <c r="R43" s="62"/>
    </row>
    <row r="44" spans="3:18" s="57" customFormat="1" ht="12.75" hidden="1">
      <c r="C44" s="69"/>
      <c r="D44" s="75"/>
      <c r="E44" s="70"/>
      <c r="F44" s="70"/>
      <c r="G44" s="59" t="s">
        <v>9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/>
      <c r="N44" s="68"/>
      <c r="O44" s="61">
        <f>SUM(J44:L44)</f>
        <v>0</v>
      </c>
      <c r="P44" s="61">
        <f t="shared" si="10"/>
        <v>0</v>
      </c>
      <c r="R44" s="62"/>
    </row>
    <row r="45" spans="3:18" s="15" customFormat="1" ht="16.5" customHeight="1">
      <c r="C45" s="102">
        <v>8</v>
      </c>
      <c r="D45" s="129" t="s">
        <v>38</v>
      </c>
      <c r="E45" s="109">
        <v>2006</v>
      </c>
      <c r="F45" s="109">
        <v>2007</v>
      </c>
      <c r="G45" s="2" t="s">
        <v>12</v>
      </c>
      <c r="H45" s="16">
        <f>SUBTOTAL(9,H46:H48)</f>
        <v>140000</v>
      </c>
      <c r="I45" s="16">
        <f>SUBTOTAL(9,I46:I48)</f>
        <v>0</v>
      </c>
      <c r="J45" s="16">
        <f>SUBTOTAL(9,J46:J48)</f>
        <v>40000</v>
      </c>
      <c r="K45" s="16">
        <f>SUBTOTAL(9,K46:K48)</f>
        <v>100000</v>
      </c>
      <c r="L45" s="16"/>
      <c r="M45" s="16">
        <f>SUBTOTAL(9,M46:M48)</f>
        <v>0</v>
      </c>
      <c r="N45" s="16"/>
      <c r="O45" s="16">
        <f>SUBTOTAL(9,O46:O48)</f>
        <v>140000</v>
      </c>
      <c r="P45" s="16">
        <f>SUBTOTAL(9,P46:P48)</f>
        <v>0</v>
      </c>
      <c r="R45" s="44">
        <v>17010422.546139</v>
      </c>
    </row>
    <row r="46" spans="3:18" s="15" customFormat="1" ht="12.75">
      <c r="C46" s="103"/>
      <c r="D46" s="130"/>
      <c r="E46" s="110"/>
      <c r="F46" s="110"/>
      <c r="G46" s="2" t="s">
        <v>15</v>
      </c>
      <c r="H46" s="18">
        <v>140000</v>
      </c>
      <c r="I46" s="18">
        <v>0</v>
      </c>
      <c r="J46" s="18">
        <v>40000</v>
      </c>
      <c r="K46" s="18">
        <v>100000</v>
      </c>
      <c r="L46" s="18"/>
      <c r="M46" s="18"/>
      <c r="N46" s="18"/>
      <c r="O46" s="17">
        <f>SUM(J46:L46)</f>
        <v>140000</v>
      </c>
      <c r="P46" s="17">
        <f t="shared" si="10"/>
        <v>0</v>
      </c>
      <c r="R46" s="44">
        <v>16412860.623187842</v>
      </c>
    </row>
    <row r="47" spans="3:18" s="15" customFormat="1" ht="16.5">
      <c r="C47" s="103"/>
      <c r="D47" s="130"/>
      <c r="E47" s="110"/>
      <c r="F47" s="110"/>
      <c r="G47" s="3" t="s">
        <v>19</v>
      </c>
      <c r="H47" s="13">
        <v>0</v>
      </c>
      <c r="I47" s="13">
        <v>0</v>
      </c>
      <c r="J47" s="13">
        <v>0</v>
      </c>
      <c r="K47" s="13">
        <v>0</v>
      </c>
      <c r="L47" s="13"/>
      <c r="M47" s="13"/>
      <c r="N47" s="13"/>
      <c r="O47" s="17">
        <f>SUM(J47:L47)</f>
        <v>0</v>
      </c>
      <c r="P47" s="17">
        <f t="shared" si="10"/>
        <v>0</v>
      </c>
      <c r="R47" s="44">
        <f>R45-R46</f>
        <v>597561.92295116</v>
      </c>
    </row>
    <row r="48" spans="3:18" s="15" customFormat="1" ht="12.75" hidden="1">
      <c r="C48" s="20"/>
      <c r="D48" s="73"/>
      <c r="E48" s="11"/>
      <c r="F48" s="11"/>
      <c r="G48" s="12" t="s">
        <v>9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/>
      <c r="N48" s="13"/>
      <c r="O48" s="17">
        <f>SUM(J48:L48)</f>
        <v>0</v>
      </c>
      <c r="P48" s="17">
        <f t="shared" si="10"/>
        <v>0</v>
      </c>
      <c r="R48" s="44" t="e">
        <f>SUM(#REF!,R47)</f>
        <v>#REF!</v>
      </c>
    </row>
    <row r="49" spans="3:16" s="15" customFormat="1" ht="41.25" customHeight="1">
      <c r="C49" s="104" t="s">
        <v>33</v>
      </c>
      <c r="D49" s="105"/>
      <c r="E49" s="105"/>
      <c r="F49" s="105"/>
      <c r="G49" s="106"/>
      <c r="H49" s="40">
        <f>SUBTOTAL(9,H50:H77)</f>
        <v>1025060</v>
      </c>
      <c r="I49" s="40">
        <f aca="true" t="shared" si="11" ref="I49:P49">SUBTOTAL(9,I50:I77)</f>
        <v>28060</v>
      </c>
      <c r="J49" s="40">
        <f t="shared" si="11"/>
        <v>167000</v>
      </c>
      <c r="K49" s="40">
        <f t="shared" si="11"/>
        <v>830000</v>
      </c>
      <c r="L49" s="40">
        <f t="shared" si="11"/>
        <v>0</v>
      </c>
      <c r="M49" s="40">
        <f t="shared" si="11"/>
        <v>0</v>
      </c>
      <c r="N49" s="40">
        <f t="shared" si="11"/>
        <v>0</v>
      </c>
      <c r="O49" s="40">
        <f t="shared" si="11"/>
        <v>997000</v>
      </c>
      <c r="P49" s="40">
        <f t="shared" si="11"/>
        <v>0</v>
      </c>
    </row>
    <row r="50" spans="3:16" s="15" customFormat="1" ht="16.5" customHeight="1">
      <c r="C50" s="102">
        <v>9</v>
      </c>
      <c r="D50" s="129" t="s">
        <v>23</v>
      </c>
      <c r="E50" s="109">
        <v>2005</v>
      </c>
      <c r="F50" s="109">
        <v>2007</v>
      </c>
      <c r="G50" s="2" t="s">
        <v>12</v>
      </c>
      <c r="H50" s="16">
        <f>SUBTOTAL(9,H51:H53)</f>
        <v>495060</v>
      </c>
      <c r="I50" s="16">
        <f aca="true" t="shared" si="12" ref="I50:P50">SUBTOTAL(9,I51:I53)</f>
        <v>28060</v>
      </c>
      <c r="J50" s="16">
        <f t="shared" si="12"/>
        <v>77000</v>
      </c>
      <c r="K50" s="16">
        <f t="shared" si="12"/>
        <v>390000</v>
      </c>
      <c r="L50" s="16">
        <f t="shared" si="12"/>
        <v>0</v>
      </c>
      <c r="M50" s="16">
        <f t="shared" si="12"/>
        <v>0</v>
      </c>
      <c r="N50" s="16">
        <f t="shared" si="12"/>
        <v>0</v>
      </c>
      <c r="O50" s="16">
        <f t="shared" si="12"/>
        <v>467000</v>
      </c>
      <c r="P50" s="16">
        <f t="shared" si="12"/>
        <v>0</v>
      </c>
    </row>
    <row r="51" spans="3:16" s="15" customFormat="1" ht="12.75">
      <c r="C51" s="103"/>
      <c r="D51" s="130"/>
      <c r="E51" s="110"/>
      <c r="F51" s="110"/>
      <c r="G51" s="2" t="s">
        <v>15</v>
      </c>
      <c r="H51" s="18">
        <v>495060</v>
      </c>
      <c r="I51" s="18">
        <v>28060</v>
      </c>
      <c r="J51" s="18">
        <v>77000</v>
      </c>
      <c r="K51" s="18">
        <v>390000</v>
      </c>
      <c r="L51" s="18"/>
      <c r="M51" s="18"/>
      <c r="N51" s="18"/>
      <c r="O51" s="19">
        <f>J51+K51+L51</f>
        <v>467000</v>
      </c>
      <c r="P51" s="19">
        <f>H51-I51-O51</f>
        <v>0</v>
      </c>
    </row>
    <row r="52" spans="3:16" s="15" customFormat="1" ht="16.5">
      <c r="C52" s="103"/>
      <c r="D52" s="130"/>
      <c r="E52" s="110"/>
      <c r="F52" s="110"/>
      <c r="G52" s="3" t="s">
        <v>19</v>
      </c>
      <c r="H52" s="13">
        <v>0</v>
      </c>
      <c r="I52" s="13"/>
      <c r="J52" s="13">
        <v>0</v>
      </c>
      <c r="K52" s="13">
        <v>0</v>
      </c>
      <c r="L52" s="13"/>
      <c r="M52" s="13"/>
      <c r="N52" s="13"/>
      <c r="O52" s="17">
        <f>J52+K52+L52</f>
        <v>0</v>
      </c>
      <c r="P52" s="17">
        <f>H52-I52-O52</f>
        <v>0</v>
      </c>
    </row>
    <row r="53" spans="3:16" s="15" customFormat="1" ht="12.75" hidden="1">
      <c r="C53" s="27"/>
      <c r="D53" s="72"/>
      <c r="E53" s="33"/>
      <c r="F53" s="33"/>
      <c r="G53" s="12" t="s">
        <v>9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/>
      <c r="N53" s="13"/>
      <c r="O53" s="17">
        <f>SUM(J53:L53)</f>
        <v>0</v>
      </c>
      <c r="P53" s="17">
        <f>H53-I53-O53</f>
        <v>0</v>
      </c>
    </row>
    <row r="54" spans="3:19" s="57" customFormat="1" ht="16.5" customHeight="1">
      <c r="C54" s="142">
        <v>10</v>
      </c>
      <c r="D54" s="132" t="s">
        <v>46</v>
      </c>
      <c r="E54" s="127">
        <v>2006</v>
      </c>
      <c r="F54" s="127">
        <v>2007</v>
      </c>
      <c r="G54" s="59" t="s">
        <v>12</v>
      </c>
      <c r="H54" s="60">
        <f aca="true" t="shared" si="13" ref="H54:P54">SUBTOTAL(9,H55:H57)</f>
        <v>100000</v>
      </c>
      <c r="I54" s="60">
        <f t="shared" si="13"/>
        <v>0</v>
      </c>
      <c r="J54" s="60">
        <f t="shared" si="13"/>
        <v>10000</v>
      </c>
      <c r="K54" s="60">
        <f t="shared" si="13"/>
        <v>90000</v>
      </c>
      <c r="L54" s="60">
        <f t="shared" si="13"/>
        <v>0</v>
      </c>
      <c r="M54" s="60">
        <f t="shared" si="13"/>
        <v>0</v>
      </c>
      <c r="N54" s="60">
        <f t="shared" si="13"/>
        <v>0</v>
      </c>
      <c r="O54" s="60">
        <f t="shared" si="13"/>
        <v>100000</v>
      </c>
      <c r="P54" s="60">
        <f t="shared" si="13"/>
        <v>0</v>
      </c>
      <c r="R54" s="62"/>
      <c r="S54" s="63"/>
    </row>
    <row r="55" spans="3:18" s="57" customFormat="1" ht="12.75">
      <c r="C55" s="143"/>
      <c r="D55" s="133"/>
      <c r="E55" s="128"/>
      <c r="F55" s="128"/>
      <c r="G55" s="59" t="s">
        <v>15</v>
      </c>
      <c r="H55" s="66">
        <v>100000</v>
      </c>
      <c r="I55" s="66"/>
      <c r="J55" s="66">
        <v>10000</v>
      </c>
      <c r="K55" s="66">
        <v>90000</v>
      </c>
      <c r="L55" s="66"/>
      <c r="M55" s="66"/>
      <c r="N55" s="66"/>
      <c r="O55" s="61">
        <f>SUM(J55:L55)</f>
        <v>100000</v>
      </c>
      <c r="P55" s="60">
        <f>SUBTOTAL(9,P56:P58)</f>
        <v>0</v>
      </c>
      <c r="R55" s="62"/>
    </row>
    <row r="56" spans="3:18" s="57" customFormat="1" ht="16.5">
      <c r="C56" s="143"/>
      <c r="D56" s="133"/>
      <c r="E56" s="128"/>
      <c r="F56" s="128"/>
      <c r="G56" s="67" t="s">
        <v>19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/>
      <c r="N56" s="68"/>
      <c r="O56" s="61">
        <f>SUM(J56:L56)</f>
        <v>0</v>
      </c>
      <c r="P56" s="79">
        <f aca="true" t="shared" si="14" ref="P56:P77">H56-I56-O56</f>
        <v>0</v>
      </c>
      <c r="R56" s="62"/>
    </row>
    <row r="57" spans="3:18" s="57" customFormat="1" ht="12.75" hidden="1">
      <c r="C57" s="69"/>
      <c r="D57" s="75"/>
      <c r="E57" s="70"/>
      <c r="F57" s="70"/>
      <c r="G57" s="59" t="s">
        <v>9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/>
      <c r="N57" s="68"/>
      <c r="O57" s="61">
        <f>SUM(J57:L57)</f>
        <v>0</v>
      </c>
      <c r="P57" s="79">
        <f t="shared" si="14"/>
        <v>0</v>
      </c>
      <c r="R57" s="62"/>
    </row>
    <row r="58" spans="3:19" s="57" customFormat="1" ht="16.5">
      <c r="C58" s="142">
        <v>11</v>
      </c>
      <c r="D58" s="132" t="s">
        <v>48</v>
      </c>
      <c r="E58" s="127">
        <v>2006</v>
      </c>
      <c r="F58" s="127">
        <v>2007</v>
      </c>
      <c r="G58" s="59" t="s">
        <v>12</v>
      </c>
      <c r="H58" s="60">
        <f aca="true" t="shared" si="15" ref="H58:P58">SUBTOTAL(9,H59:H61)</f>
        <v>100000</v>
      </c>
      <c r="I58" s="60">
        <f t="shared" si="15"/>
        <v>0</v>
      </c>
      <c r="J58" s="60">
        <f t="shared" si="15"/>
        <v>10000</v>
      </c>
      <c r="K58" s="60">
        <f t="shared" si="15"/>
        <v>90000</v>
      </c>
      <c r="L58" s="60">
        <f t="shared" si="15"/>
        <v>0</v>
      </c>
      <c r="M58" s="60">
        <f t="shared" si="15"/>
        <v>0</v>
      </c>
      <c r="N58" s="60">
        <f t="shared" si="15"/>
        <v>0</v>
      </c>
      <c r="O58" s="60">
        <f t="shared" si="15"/>
        <v>100000</v>
      </c>
      <c r="P58" s="60">
        <f t="shared" si="15"/>
        <v>0</v>
      </c>
      <c r="R58" s="62"/>
      <c r="S58" s="63"/>
    </row>
    <row r="59" spans="3:18" s="57" customFormat="1" ht="12.75">
      <c r="C59" s="143"/>
      <c r="D59" s="133"/>
      <c r="E59" s="128"/>
      <c r="F59" s="128"/>
      <c r="G59" s="59" t="s">
        <v>15</v>
      </c>
      <c r="H59" s="66">
        <v>100000</v>
      </c>
      <c r="I59" s="66"/>
      <c r="J59" s="66">
        <v>10000</v>
      </c>
      <c r="K59" s="66">
        <v>90000</v>
      </c>
      <c r="L59" s="66"/>
      <c r="M59" s="66"/>
      <c r="N59" s="66"/>
      <c r="O59" s="61">
        <f>SUM(J59:L59)</f>
        <v>100000</v>
      </c>
      <c r="P59" s="60">
        <f>SUBTOTAL(9,P60:P62)</f>
        <v>0</v>
      </c>
      <c r="R59" s="62"/>
    </row>
    <row r="60" spans="3:18" s="57" customFormat="1" ht="25.5" customHeight="1">
      <c r="C60" s="143"/>
      <c r="D60" s="133"/>
      <c r="E60" s="128"/>
      <c r="F60" s="128"/>
      <c r="G60" s="67" t="s">
        <v>19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/>
      <c r="N60" s="68"/>
      <c r="O60" s="61">
        <f>SUM(J60:L60)</f>
        <v>0</v>
      </c>
      <c r="P60" s="79">
        <f t="shared" si="14"/>
        <v>0</v>
      </c>
      <c r="R60" s="62"/>
    </row>
    <row r="61" spans="3:18" s="57" customFormat="1" ht="12.75" hidden="1">
      <c r="C61" s="69"/>
      <c r="D61" s="75"/>
      <c r="E61" s="70"/>
      <c r="F61" s="70"/>
      <c r="G61" s="59" t="s">
        <v>9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/>
      <c r="N61" s="68"/>
      <c r="O61" s="61">
        <f>SUM(J61:L61)</f>
        <v>0</v>
      </c>
      <c r="P61" s="79">
        <f t="shared" si="14"/>
        <v>0</v>
      </c>
      <c r="R61" s="62"/>
    </row>
    <row r="62" spans="3:19" s="57" customFormat="1" ht="16.5" customHeight="1">
      <c r="C62" s="58">
        <v>12</v>
      </c>
      <c r="D62" s="132" t="s">
        <v>49</v>
      </c>
      <c r="E62" s="127">
        <v>2006</v>
      </c>
      <c r="F62" s="127">
        <v>2007</v>
      </c>
      <c r="G62" s="59" t="s">
        <v>12</v>
      </c>
      <c r="H62" s="60">
        <f aca="true" t="shared" si="16" ref="H62:P62">SUBTOTAL(9,H63:H65)</f>
        <v>100000</v>
      </c>
      <c r="I62" s="60">
        <f t="shared" si="16"/>
        <v>0</v>
      </c>
      <c r="J62" s="60">
        <f t="shared" si="16"/>
        <v>10000</v>
      </c>
      <c r="K62" s="60">
        <f t="shared" si="16"/>
        <v>90000</v>
      </c>
      <c r="L62" s="60">
        <f t="shared" si="16"/>
        <v>0</v>
      </c>
      <c r="M62" s="60">
        <f t="shared" si="16"/>
        <v>0</v>
      </c>
      <c r="N62" s="60">
        <f t="shared" si="16"/>
        <v>0</v>
      </c>
      <c r="O62" s="60">
        <f t="shared" si="16"/>
        <v>100000</v>
      </c>
      <c r="P62" s="60">
        <f t="shared" si="16"/>
        <v>0</v>
      </c>
      <c r="R62" s="62"/>
      <c r="S62" s="63"/>
    </row>
    <row r="63" spans="3:18" s="57" customFormat="1" ht="12.75">
      <c r="C63" s="64"/>
      <c r="D63" s="145"/>
      <c r="E63" s="128"/>
      <c r="F63" s="128"/>
      <c r="G63" s="59" t="s">
        <v>15</v>
      </c>
      <c r="H63" s="68">
        <v>100000</v>
      </c>
      <c r="I63" s="68"/>
      <c r="J63" s="68">
        <v>10000</v>
      </c>
      <c r="K63" s="68">
        <v>90000</v>
      </c>
      <c r="L63" s="68"/>
      <c r="M63" s="68"/>
      <c r="N63" s="68"/>
      <c r="O63" s="61">
        <f>SUM(J63:L63)</f>
        <v>100000</v>
      </c>
      <c r="P63" s="79">
        <f t="shared" si="14"/>
        <v>0</v>
      </c>
      <c r="R63" s="62"/>
    </row>
    <row r="64" spans="3:18" s="57" customFormat="1" ht="27.75" customHeight="1">
      <c r="C64" s="64"/>
      <c r="D64" s="145"/>
      <c r="E64" s="128"/>
      <c r="F64" s="128"/>
      <c r="G64" s="67" t="s">
        <v>19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/>
      <c r="N64" s="68"/>
      <c r="O64" s="61">
        <f>SUM(J64:L64)</f>
        <v>0</v>
      </c>
      <c r="P64" s="79">
        <f t="shared" si="14"/>
        <v>0</v>
      </c>
      <c r="R64" s="62"/>
    </row>
    <row r="65" spans="3:18" s="57" customFormat="1" ht="12.75" hidden="1">
      <c r="C65" s="64"/>
      <c r="D65" s="74"/>
      <c r="E65" s="65"/>
      <c r="F65" s="65"/>
      <c r="G65" s="59" t="s">
        <v>9</v>
      </c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/>
      <c r="N65" s="68"/>
      <c r="O65" s="61">
        <f>SUM(J65:L65)</f>
        <v>0</v>
      </c>
      <c r="P65" s="79">
        <f t="shared" si="14"/>
        <v>0</v>
      </c>
      <c r="R65" s="62"/>
    </row>
    <row r="66" spans="3:19" s="57" customFormat="1" ht="16.5" customHeight="1">
      <c r="C66" s="142">
        <v>13</v>
      </c>
      <c r="D66" s="132" t="s">
        <v>47</v>
      </c>
      <c r="E66" s="127">
        <v>2006</v>
      </c>
      <c r="F66" s="127">
        <v>2007</v>
      </c>
      <c r="G66" s="59" t="s">
        <v>12</v>
      </c>
      <c r="H66" s="60">
        <f aca="true" t="shared" si="17" ref="H66:P66">SUBTOTAL(9,H67:H69)</f>
        <v>100000</v>
      </c>
      <c r="I66" s="60">
        <f t="shared" si="17"/>
        <v>0</v>
      </c>
      <c r="J66" s="60">
        <f t="shared" si="17"/>
        <v>10000</v>
      </c>
      <c r="K66" s="60">
        <f t="shared" si="17"/>
        <v>90000</v>
      </c>
      <c r="L66" s="60">
        <f t="shared" si="17"/>
        <v>0</v>
      </c>
      <c r="M66" s="60">
        <f t="shared" si="17"/>
        <v>0</v>
      </c>
      <c r="N66" s="60">
        <f t="shared" si="17"/>
        <v>0</v>
      </c>
      <c r="O66" s="60">
        <f t="shared" si="17"/>
        <v>100000</v>
      </c>
      <c r="P66" s="60">
        <f t="shared" si="17"/>
        <v>0</v>
      </c>
      <c r="R66" s="62"/>
      <c r="S66" s="63"/>
    </row>
    <row r="67" spans="3:18" s="57" customFormat="1" ht="12.75">
      <c r="C67" s="143"/>
      <c r="D67" s="133"/>
      <c r="E67" s="128"/>
      <c r="F67" s="128"/>
      <c r="G67" s="59" t="s">
        <v>15</v>
      </c>
      <c r="H67" s="66">
        <v>100000</v>
      </c>
      <c r="I67" s="66">
        <v>0</v>
      </c>
      <c r="J67" s="66">
        <v>10000</v>
      </c>
      <c r="K67" s="66">
        <v>90000</v>
      </c>
      <c r="L67" s="66">
        <v>0</v>
      </c>
      <c r="M67" s="66"/>
      <c r="N67" s="66"/>
      <c r="O67" s="61">
        <f>SUM(J67:L67)</f>
        <v>100000</v>
      </c>
      <c r="P67" s="79">
        <f t="shared" si="14"/>
        <v>0</v>
      </c>
      <c r="R67" s="62"/>
    </row>
    <row r="68" spans="3:18" s="57" customFormat="1" ht="29.25" customHeight="1">
      <c r="C68" s="144"/>
      <c r="D68" s="133"/>
      <c r="E68" s="128"/>
      <c r="F68" s="128"/>
      <c r="G68" s="67" t="s">
        <v>19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/>
      <c r="N68" s="68"/>
      <c r="O68" s="61">
        <f>SUM(J68:L68)</f>
        <v>0</v>
      </c>
      <c r="P68" s="79">
        <f t="shared" si="14"/>
        <v>0</v>
      </c>
      <c r="R68" s="62"/>
    </row>
    <row r="69" spans="3:18" s="57" customFormat="1" ht="12.75" hidden="1">
      <c r="C69" s="69"/>
      <c r="D69" s="75"/>
      <c r="E69" s="70"/>
      <c r="F69" s="70"/>
      <c r="G69" s="59" t="s">
        <v>9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/>
      <c r="N69" s="68"/>
      <c r="O69" s="61">
        <f>SUM(J69:L69)</f>
        <v>0</v>
      </c>
      <c r="P69" s="79">
        <f t="shared" si="14"/>
        <v>0</v>
      </c>
      <c r="R69" s="62"/>
    </row>
    <row r="70" spans="3:18" s="57" customFormat="1" ht="16.5">
      <c r="C70" s="64">
        <v>14</v>
      </c>
      <c r="D70" s="132" t="s">
        <v>50</v>
      </c>
      <c r="E70" s="127">
        <v>2006</v>
      </c>
      <c r="F70" s="127">
        <v>2007</v>
      </c>
      <c r="G70" s="59" t="s">
        <v>12</v>
      </c>
      <c r="H70" s="60">
        <f aca="true" t="shared" si="18" ref="H70:P70">SUBTOTAL(9,H71:H73)</f>
        <v>70000</v>
      </c>
      <c r="I70" s="60">
        <f t="shared" si="18"/>
        <v>0</v>
      </c>
      <c r="J70" s="60">
        <f t="shared" si="18"/>
        <v>20000</v>
      </c>
      <c r="K70" s="60">
        <f t="shared" si="18"/>
        <v>50000</v>
      </c>
      <c r="L70" s="60">
        <f t="shared" si="18"/>
        <v>0</v>
      </c>
      <c r="M70" s="60">
        <f t="shared" si="18"/>
        <v>0</v>
      </c>
      <c r="N70" s="60">
        <f t="shared" si="18"/>
        <v>0</v>
      </c>
      <c r="O70" s="60">
        <f t="shared" si="18"/>
        <v>70000</v>
      </c>
      <c r="P70" s="60">
        <f t="shared" si="18"/>
        <v>0</v>
      </c>
      <c r="R70" s="62"/>
    </row>
    <row r="71" spans="3:18" s="57" customFormat="1" ht="12.75">
      <c r="C71" s="64"/>
      <c r="D71" s="133"/>
      <c r="E71" s="128"/>
      <c r="F71" s="128"/>
      <c r="G71" s="59" t="s">
        <v>15</v>
      </c>
      <c r="H71" s="68">
        <v>70000</v>
      </c>
      <c r="I71" s="68">
        <v>0</v>
      </c>
      <c r="J71" s="68">
        <v>20000</v>
      </c>
      <c r="K71" s="68">
        <v>50000</v>
      </c>
      <c r="L71" s="68">
        <v>0</v>
      </c>
      <c r="M71" s="68"/>
      <c r="N71" s="68"/>
      <c r="O71" s="61">
        <f>SUM(J71:L71)</f>
        <v>70000</v>
      </c>
      <c r="P71" s="79">
        <f t="shared" si="14"/>
        <v>0</v>
      </c>
      <c r="R71" s="62"/>
    </row>
    <row r="72" spans="3:18" s="57" customFormat="1" ht="16.5">
      <c r="C72" s="64"/>
      <c r="D72" s="133"/>
      <c r="E72" s="128"/>
      <c r="F72" s="128"/>
      <c r="G72" s="67" t="s">
        <v>19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/>
      <c r="N72" s="68"/>
      <c r="O72" s="61">
        <f>SUM(J72:L72)</f>
        <v>0</v>
      </c>
      <c r="P72" s="79">
        <f t="shared" si="14"/>
        <v>0</v>
      </c>
      <c r="R72" s="62"/>
    </row>
    <row r="73" spans="3:18" s="57" customFormat="1" ht="12.75" hidden="1">
      <c r="C73" s="64"/>
      <c r="D73" s="74"/>
      <c r="E73" s="65"/>
      <c r="F73" s="65"/>
      <c r="G73" s="59" t="s">
        <v>9</v>
      </c>
      <c r="H73" s="68">
        <v>0</v>
      </c>
      <c r="I73" s="68">
        <v>0</v>
      </c>
      <c r="J73" s="68">
        <v>0</v>
      </c>
      <c r="K73" s="68">
        <v>0</v>
      </c>
      <c r="L73" s="68">
        <v>0</v>
      </c>
      <c r="M73" s="68"/>
      <c r="N73" s="68"/>
      <c r="O73" s="61">
        <f>SUM(J73:L73)</f>
        <v>0</v>
      </c>
      <c r="P73" s="79">
        <f t="shared" si="14"/>
        <v>0</v>
      </c>
      <c r="R73" s="62"/>
    </row>
    <row r="74" spans="3:16" s="15" customFormat="1" ht="16.5" customHeight="1">
      <c r="C74" s="102">
        <v>15</v>
      </c>
      <c r="D74" s="129" t="s">
        <v>40</v>
      </c>
      <c r="E74" s="109">
        <v>2006</v>
      </c>
      <c r="F74" s="109">
        <v>2007</v>
      </c>
      <c r="G74" s="2" t="s">
        <v>12</v>
      </c>
      <c r="H74" s="16">
        <f aca="true" t="shared" si="19" ref="H74:O74">SUBTOTAL(9,H75:H77)</f>
        <v>60000</v>
      </c>
      <c r="I74" s="16">
        <f t="shared" si="19"/>
        <v>0</v>
      </c>
      <c r="J74" s="16">
        <f t="shared" si="19"/>
        <v>30000</v>
      </c>
      <c r="K74" s="16">
        <f t="shared" si="19"/>
        <v>30000</v>
      </c>
      <c r="L74" s="16">
        <f t="shared" si="19"/>
        <v>0</v>
      </c>
      <c r="M74" s="16">
        <f t="shared" si="19"/>
        <v>0</v>
      </c>
      <c r="N74" s="16">
        <f t="shared" si="19"/>
        <v>0</v>
      </c>
      <c r="O74" s="16">
        <f t="shared" si="19"/>
        <v>60000</v>
      </c>
      <c r="P74" s="16">
        <f>SUBTOTAL(9,P75:P77)</f>
        <v>0</v>
      </c>
    </row>
    <row r="75" spans="3:16" s="15" customFormat="1" ht="12.75">
      <c r="C75" s="103"/>
      <c r="D75" s="130"/>
      <c r="E75" s="110"/>
      <c r="F75" s="110"/>
      <c r="G75" s="2" t="s">
        <v>15</v>
      </c>
      <c r="H75" s="18">
        <v>60000</v>
      </c>
      <c r="I75" s="18">
        <v>0</v>
      </c>
      <c r="J75" s="18">
        <v>30000</v>
      </c>
      <c r="K75" s="18">
        <v>30000</v>
      </c>
      <c r="L75" s="18">
        <v>0</v>
      </c>
      <c r="M75" s="18"/>
      <c r="N75" s="18"/>
      <c r="O75" s="19">
        <f>J75+K75+L75</f>
        <v>60000</v>
      </c>
      <c r="P75" s="19">
        <f t="shared" si="14"/>
        <v>0</v>
      </c>
    </row>
    <row r="76" spans="3:16" s="15" customFormat="1" ht="16.5">
      <c r="C76" s="103"/>
      <c r="D76" s="130"/>
      <c r="E76" s="110"/>
      <c r="F76" s="110"/>
      <c r="G76" s="3" t="s">
        <v>19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/>
      <c r="N76" s="13"/>
      <c r="O76" s="17">
        <f>J76+K76+L76</f>
        <v>0</v>
      </c>
      <c r="P76" s="19">
        <f t="shared" si="14"/>
        <v>0</v>
      </c>
    </row>
    <row r="77" spans="3:16" s="15" customFormat="1" ht="12.75" hidden="1">
      <c r="C77" s="35"/>
      <c r="D77" s="76"/>
      <c r="E77" s="42"/>
      <c r="F77" s="42"/>
      <c r="G77" s="43" t="s">
        <v>9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/>
      <c r="N77" s="13"/>
      <c r="O77" s="17">
        <f>J77+K77+L77</f>
        <v>0</v>
      </c>
      <c r="P77" s="19">
        <f t="shared" si="14"/>
        <v>0</v>
      </c>
    </row>
    <row r="78" spans="3:16" s="15" customFormat="1" ht="41.25" customHeight="1">
      <c r="C78" s="104" t="s">
        <v>35</v>
      </c>
      <c r="D78" s="105"/>
      <c r="E78" s="105"/>
      <c r="F78" s="105"/>
      <c r="G78" s="106"/>
      <c r="H78" s="40">
        <f>SUBTOTAL(9,H79:H86)</f>
        <v>1100000</v>
      </c>
      <c r="I78" s="40">
        <f aca="true" t="shared" si="20" ref="I78:P78">SUBTOTAL(9,I79:I86)</f>
        <v>0</v>
      </c>
      <c r="J78" s="40">
        <f t="shared" si="20"/>
        <v>45000</v>
      </c>
      <c r="K78" s="40">
        <f t="shared" si="20"/>
        <v>1055000</v>
      </c>
      <c r="L78" s="40">
        <f t="shared" si="20"/>
        <v>0</v>
      </c>
      <c r="M78" s="40">
        <f t="shared" si="20"/>
        <v>0</v>
      </c>
      <c r="N78" s="40">
        <f t="shared" si="20"/>
        <v>0</v>
      </c>
      <c r="O78" s="40">
        <f t="shared" si="20"/>
        <v>1100000</v>
      </c>
      <c r="P78" s="40">
        <f t="shared" si="20"/>
        <v>0</v>
      </c>
    </row>
    <row r="79" spans="3:16" s="15" customFormat="1" ht="16.5" customHeight="1">
      <c r="C79" s="102">
        <v>16</v>
      </c>
      <c r="D79" s="129" t="s">
        <v>43</v>
      </c>
      <c r="E79" s="109">
        <v>2006</v>
      </c>
      <c r="F79" s="109">
        <v>2007</v>
      </c>
      <c r="G79" s="2" t="s">
        <v>12</v>
      </c>
      <c r="H79" s="16">
        <f>SUBTOTAL(9,H80:H82)</f>
        <v>600000</v>
      </c>
      <c r="I79" s="16">
        <f aca="true" t="shared" si="21" ref="I79:P79">SUBTOTAL(9,I80:I82)</f>
        <v>0</v>
      </c>
      <c r="J79" s="16">
        <f t="shared" si="21"/>
        <v>25000</v>
      </c>
      <c r="K79" s="16">
        <f t="shared" si="21"/>
        <v>575000</v>
      </c>
      <c r="L79" s="16">
        <f t="shared" si="21"/>
        <v>0</v>
      </c>
      <c r="M79" s="16">
        <f t="shared" si="21"/>
        <v>0</v>
      </c>
      <c r="N79" s="16">
        <f t="shared" si="21"/>
        <v>0</v>
      </c>
      <c r="O79" s="16">
        <f t="shared" si="21"/>
        <v>600000</v>
      </c>
      <c r="P79" s="16">
        <f t="shared" si="21"/>
        <v>0</v>
      </c>
    </row>
    <row r="80" spans="3:16" s="15" customFormat="1" ht="12.75">
      <c r="C80" s="103"/>
      <c r="D80" s="130"/>
      <c r="E80" s="110"/>
      <c r="F80" s="110"/>
      <c r="G80" s="2" t="s">
        <v>15</v>
      </c>
      <c r="H80" s="18">
        <v>600000</v>
      </c>
      <c r="I80" s="18">
        <v>0</v>
      </c>
      <c r="J80" s="18">
        <v>25000</v>
      </c>
      <c r="K80" s="18">
        <v>575000</v>
      </c>
      <c r="L80" s="18"/>
      <c r="M80" s="18"/>
      <c r="N80" s="18"/>
      <c r="O80" s="19">
        <f>J80+K80+L80</f>
        <v>600000</v>
      </c>
      <c r="P80" s="19">
        <f>H80-I80-O80</f>
        <v>0</v>
      </c>
    </row>
    <row r="81" spans="3:16" s="15" customFormat="1" ht="16.5">
      <c r="C81" s="121"/>
      <c r="D81" s="131"/>
      <c r="E81" s="115"/>
      <c r="F81" s="115"/>
      <c r="G81" s="3" t="s">
        <v>19</v>
      </c>
      <c r="H81" s="13">
        <v>0</v>
      </c>
      <c r="I81" s="13"/>
      <c r="J81" s="13">
        <v>0</v>
      </c>
      <c r="K81" s="13">
        <v>0</v>
      </c>
      <c r="L81" s="13"/>
      <c r="M81" s="13"/>
      <c r="N81" s="13"/>
      <c r="O81" s="17">
        <f>J81+K81+L81</f>
        <v>0</v>
      </c>
      <c r="P81" s="17">
        <f>H81-I81-O81</f>
        <v>0</v>
      </c>
    </row>
    <row r="82" spans="3:16" s="15" customFormat="1" ht="12.75" hidden="1">
      <c r="C82" s="35"/>
      <c r="D82" s="76"/>
      <c r="E82" s="42"/>
      <c r="F82" s="42"/>
      <c r="G82" s="56" t="s">
        <v>9</v>
      </c>
      <c r="H82" s="53"/>
      <c r="I82" s="53"/>
      <c r="J82" s="53"/>
      <c r="K82" s="53"/>
      <c r="L82" s="53"/>
      <c r="M82" s="53"/>
      <c r="N82" s="53"/>
      <c r="O82" s="55"/>
      <c r="P82" s="55"/>
    </row>
    <row r="83" spans="3:16" s="15" customFormat="1" ht="16.5" customHeight="1">
      <c r="C83" s="102">
        <v>17</v>
      </c>
      <c r="D83" s="129" t="s">
        <v>44</v>
      </c>
      <c r="E83" s="109">
        <v>2006</v>
      </c>
      <c r="F83" s="109">
        <v>2007</v>
      </c>
      <c r="G83" s="2" t="s">
        <v>12</v>
      </c>
      <c r="H83" s="16">
        <f aca="true" t="shared" si="22" ref="H83:O83">SUBTOTAL(9,H84:H85)</f>
        <v>500000</v>
      </c>
      <c r="I83" s="16">
        <f t="shared" si="22"/>
        <v>0</v>
      </c>
      <c r="J83" s="16">
        <f t="shared" si="22"/>
        <v>20000</v>
      </c>
      <c r="K83" s="16">
        <f t="shared" si="22"/>
        <v>480000</v>
      </c>
      <c r="L83" s="16">
        <f t="shared" si="22"/>
        <v>0</v>
      </c>
      <c r="M83" s="16">
        <f t="shared" si="22"/>
        <v>0</v>
      </c>
      <c r="N83" s="16">
        <f t="shared" si="22"/>
        <v>0</v>
      </c>
      <c r="O83" s="16">
        <f t="shared" si="22"/>
        <v>500000</v>
      </c>
      <c r="P83" s="16">
        <f>SUBTOTAL(9,P84:P86)</f>
        <v>0</v>
      </c>
    </row>
    <row r="84" spans="3:16" s="15" customFormat="1" ht="12.75">
      <c r="C84" s="103"/>
      <c r="D84" s="130"/>
      <c r="E84" s="110"/>
      <c r="F84" s="110"/>
      <c r="G84" s="2" t="s">
        <v>15</v>
      </c>
      <c r="H84" s="18">
        <v>500000</v>
      </c>
      <c r="I84" s="18">
        <v>0</v>
      </c>
      <c r="J84" s="18">
        <v>20000</v>
      </c>
      <c r="K84" s="18">
        <v>480000</v>
      </c>
      <c r="L84" s="18"/>
      <c r="M84" s="18"/>
      <c r="N84" s="18"/>
      <c r="O84" s="19">
        <f>J84+K84+L84</f>
        <v>500000</v>
      </c>
      <c r="P84" s="19">
        <f>H84-I84-O84</f>
        <v>0</v>
      </c>
    </row>
    <row r="85" spans="3:16" s="15" customFormat="1" ht="16.5">
      <c r="C85" s="121"/>
      <c r="D85" s="131"/>
      <c r="E85" s="115"/>
      <c r="F85" s="115"/>
      <c r="G85" s="3" t="s">
        <v>19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/>
      <c r="N85" s="13"/>
      <c r="O85" s="17">
        <f>J85+K85+L85</f>
        <v>0</v>
      </c>
      <c r="P85" s="17">
        <f>H85-I85-O85</f>
        <v>0</v>
      </c>
    </row>
    <row r="86" spans="3:16" s="15" customFormat="1" ht="12.75" hidden="1">
      <c r="C86" s="35"/>
      <c r="D86" s="76"/>
      <c r="E86" s="42"/>
      <c r="F86" s="42"/>
      <c r="G86" s="56" t="s">
        <v>9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/>
      <c r="N86" s="53"/>
      <c r="O86" s="17">
        <f>J86+K86+L86</f>
        <v>0</v>
      </c>
      <c r="P86" s="55"/>
    </row>
    <row r="87" spans="3:16" s="15" customFormat="1" ht="41.25" customHeight="1">
      <c r="C87" s="104" t="s">
        <v>34</v>
      </c>
      <c r="D87" s="105"/>
      <c r="E87" s="105"/>
      <c r="F87" s="105"/>
      <c r="G87" s="106"/>
      <c r="H87" s="40">
        <f aca="true" t="shared" si="23" ref="H87:P87">SUBTOTAL(9,H88:H91)</f>
        <v>2551464</v>
      </c>
      <c r="I87" s="40">
        <f t="shared" si="23"/>
        <v>74054</v>
      </c>
      <c r="J87" s="40">
        <f t="shared" si="23"/>
        <v>50000</v>
      </c>
      <c r="K87" s="40">
        <f t="shared" si="23"/>
        <v>2427410</v>
      </c>
      <c r="L87" s="40">
        <f t="shared" si="23"/>
        <v>0</v>
      </c>
      <c r="M87" s="40">
        <f t="shared" si="23"/>
        <v>0</v>
      </c>
      <c r="N87" s="40">
        <f t="shared" si="23"/>
        <v>0</v>
      </c>
      <c r="O87" s="40">
        <f t="shared" si="23"/>
        <v>2477410</v>
      </c>
      <c r="P87" s="40">
        <f t="shared" si="23"/>
        <v>0</v>
      </c>
    </row>
    <row r="88" spans="1:16" s="15" customFormat="1" ht="16.5" customHeight="1">
      <c r="A88" s="15" t="s">
        <v>8</v>
      </c>
      <c r="B88" s="15">
        <v>600</v>
      </c>
      <c r="C88" s="102">
        <v>18</v>
      </c>
      <c r="D88" s="129" t="s">
        <v>17</v>
      </c>
      <c r="E88" s="109">
        <v>2004</v>
      </c>
      <c r="F88" s="109">
        <v>2007</v>
      </c>
      <c r="G88" s="2" t="s">
        <v>12</v>
      </c>
      <c r="H88" s="16">
        <f aca="true" t="shared" si="24" ref="H88:O88">SUBTOTAL(9,H89:H90)</f>
        <v>2551464</v>
      </c>
      <c r="I88" s="16">
        <f t="shared" si="24"/>
        <v>74054</v>
      </c>
      <c r="J88" s="16">
        <f t="shared" si="24"/>
        <v>50000</v>
      </c>
      <c r="K88" s="16">
        <f t="shared" si="24"/>
        <v>2427410</v>
      </c>
      <c r="L88" s="16">
        <f t="shared" si="24"/>
        <v>0</v>
      </c>
      <c r="M88" s="16">
        <f t="shared" si="24"/>
        <v>0</v>
      </c>
      <c r="N88" s="16">
        <f t="shared" si="24"/>
        <v>0</v>
      </c>
      <c r="O88" s="16">
        <f t="shared" si="24"/>
        <v>2477410</v>
      </c>
      <c r="P88" s="16">
        <f>SUBTOTAL(9,P89:P91)</f>
        <v>0</v>
      </c>
    </row>
    <row r="89" spans="1:16" s="15" customFormat="1" ht="12.75">
      <c r="A89" s="15" t="s">
        <v>8</v>
      </c>
      <c r="B89" s="15">
        <v>600</v>
      </c>
      <c r="C89" s="103"/>
      <c r="D89" s="130"/>
      <c r="E89" s="110"/>
      <c r="F89" s="110"/>
      <c r="G89" s="2" t="s">
        <v>15</v>
      </c>
      <c r="H89" s="18">
        <v>2551464</v>
      </c>
      <c r="I89" s="18">
        <v>74054</v>
      </c>
      <c r="J89" s="18">
        <v>50000</v>
      </c>
      <c r="K89" s="18">
        <v>2427410</v>
      </c>
      <c r="L89" s="18"/>
      <c r="M89" s="18"/>
      <c r="N89" s="18"/>
      <c r="O89" s="19">
        <f>J89+K89+L89</f>
        <v>2477410</v>
      </c>
      <c r="P89" s="19">
        <f>H89-I89-O89</f>
        <v>0</v>
      </c>
    </row>
    <row r="90" spans="3:16" s="15" customFormat="1" ht="16.5">
      <c r="C90" s="121"/>
      <c r="D90" s="131"/>
      <c r="E90" s="115"/>
      <c r="F90" s="115"/>
      <c r="G90" s="3" t="s">
        <v>19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/>
      <c r="N90" s="13"/>
      <c r="O90" s="17">
        <f>J90+K90+L90</f>
        <v>0</v>
      </c>
      <c r="P90" s="17">
        <f>H90-I90-O90</f>
        <v>0</v>
      </c>
    </row>
    <row r="91" spans="3:16" s="15" customFormat="1" ht="12.75" hidden="1">
      <c r="C91" s="27"/>
      <c r="D91" s="72"/>
      <c r="E91" s="33"/>
      <c r="F91" s="33"/>
      <c r="G91" s="12" t="s">
        <v>9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/>
      <c r="N91" s="13"/>
      <c r="O91" s="17">
        <f>J91+K91+L91</f>
        <v>0</v>
      </c>
      <c r="P91" s="17">
        <f>H91-I91-O91</f>
        <v>0</v>
      </c>
    </row>
    <row r="92" spans="3:16" s="15" customFormat="1" ht="39" customHeight="1">
      <c r="C92" s="104" t="s">
        <v>35</v>
      </c>
      <c r="D92" s="105"/>
      <c r="E92" s="105"/>
      <c r="F92" s="105"/>
      <c r="G92" s="106"/>
      <c r="H92" s="40">
        <f>SUBTOTAL(9,H93:H96)</f>
        <v>9452159.84</v>
      </c>
      <c r="I92" s="40">
        <f aca="true" t="shared" si="25" ref="I92:P92">SUBTOTAL(9,I93:I96)</f>
        <v>88900</v>
      </c>
      <c r="J92" s="40">
        <f t="shared" si="25"/>
        <v>15250</v>
      </c>
      <c r="K92" s="40">
        <f t="shared" si="25"/>
        <v>4621929.92</v>
      </c>
      <c r="L92" s="40">
        <f t="shared" si="25"/>
        <v>0</v>
      </c>
      <c r="M92" s="40">
        <f t="shared" si="25"/>
        <v>0</v>
      </c>
      <c r="N92" s="40">
        <f t="shared" si="25"/>
        <v>0</v>
      </c>
      <c r="O92" s="40">
        <f t="shared" si="25"/>
        <v>4637179.92</v>
      </c>
      <c r="P92" s="40">
        <f t="shared" si="25"/>
        <v>0</v>
      </c>
    </row>
    <row r="93" spans="3:16" s="15" customFormat="1" ht="51.75" customHeight="1">
      <c r="C93" s="102">
        <v>19</v>
      </c>
      <c r="D93" s="129" t="s">
        <v>41</v>
      </c>
      <c r="E93" s="109">
        <v>2005</v>
      </c>
      <c r="F93" s="109">
        <v>2007</v>
      </c>
      <c r="G93" s="2" t="s">
        <v>12</v>
      </c>
      <c r="H93" s="36">
        <v>4726079.92</v>
      </c>
      <c r="I93" s="36">
        <f>SUBTOTAL(9,I94:I95)</f>
        <v>88900</v>
      </c>
      <c r="J93" s="36">
        <f>SUBTOTAL(9,J94:J95)</f>
        <v>15250</v>
      </c>
      <c r="K93" s="36">
        <f>SUBTOTAL(9,K94:K95)</f>
        <v>4621929.92</v>
      </c>
      <c r="L93" s="36">
        <f>SUBTOTAL(9,L94:L95)</f>
        <v>0</v>
      </c>
      <c r="M93" s="36">
        <f>SUBTOTAL(9,M94:M95)</f>
        <v>0</v>
      </c>
      <c r="N93" s="36"/>
      <c r="O93" s="36">
        <f>SUBTOTAL(9,O94:O95)</f>
        <v>4637179.92</v>
      </c>
      <c r="P93" s="16">
        <f>SUBTOTAL(9,P94:P96)</f>
        <v>0</v>
      </c>
    </row>
    <row r="94" spans="3:16" s="15" customFormat="1" ht="48.75" customHeight="1">
      <c r="C94" s="103"/>
      <c r="D94" s="134"/>
      <c r="E94" s="110"/>
      <c r="F94" s="110"/>
      <c r="G94" s="2" t="s">
        <v>15</v>
      </c>
      <c r="H94" s="37">
        <f>H93-H95</f>
        <v>947010.1000000001</v>
      </c>
      <c r="I94" s="37">
        <v>88900</v>
      </c>
      <c r="J94" s="37">
        <v>15250</v>
      </c>
      <c r="K94" s="37">
        <v>4156940.73</v>
      </c>
      <c r="L94" s="38">
        <f>H94-I94-J94-K94</f>
        <v>-3314080.63</v>
      </c>
      <c r="M94" s="37"/>
      <c r="N94" s="37"/>
      <c r="O94" s="38">
        <f>SUM(J94:L94)</f>
        <v>858110.1000000001</v>
      </c>
      <c r="P94" s="19">
        <f>H94-I94-O94</f>
        <v>0</v>
      </c>
    </row>
    <row r="95" spans="3:16" s="15" customFormat="1" ht="50.25" customHeight="1">
      <c r="C95" s="121"/>
      <c r="D95" s="135"/>
      <c r="E95" s="115"/>
      <c r="F95" s="115"/>
      <c r="G95" s="3" t="s">
        <v>29</v>
      </c>
      <c r="H95" s="39">
        <v>3779069.82</v>
      </c>
      <c r="I95" s="39">
        <v>0</v>
      </c>
      <c r="J95" s="39">
        <v>0</v>
      </c>
      <c r="K95" s="39">
        <v>464989.19</v>
      </c>
      <c r="L95" s="36">
        <v>3314080.63</v>
      </c>
      <c r="M95" s="39"/>
      <c r="N95" s="39"/>
      <c r="O95" s="38">
        <f>SUM(J95:L95)</f>
        <v>3779069.82</v>
      </c>
      <c r="P95" s="19">
        <f>H95-I95-O95</f>
        <v>0</v>
      </c>
    </row>
    <row r="96" spans="3:16" s="15" customFormat="1" ht="12.75" hidden="1">
      <c r="C96" s="27"/>
      <c r="D96" s="72"/>
      <c r="E96" s="33"/>
      <c r="F96" s="33"/>
      <c r="G96" s="12" t="s">
        <v>9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/>
      <c r="N96" s="13"/>
      <c r="O96" s="17">
        <v>0</v>
      </c>
      <c r="P96" s="19">
        <f>H96-I96-O96</f>
        <v>0</v>
      </c>
    </row>
    <row r="97" spans="3:16" s="15" customFormat="1" ht="41.25" customHeight="1">
      <c r="C97" s="104" t="s">
        <v>37</v>
      </c>
      <c r="D97" s="105"/>
      <c r="E97" s="105"/>
      <c r="F97" s="105"/>
      <c r="G97" s="106"/>
      <c r="H97" s="40">
        <f>SUBTOTAL(9,H98:H101)</f>
        <v>16419000</v>
      </c>
      <c r="I97" s="40">
        <f aca="true" t="shared" si="26" ref="I97:P97">SUBTOTAL(9,I98:I102)</f>
        <v>0</v>
      </c>
      <c r="J97" s="40">
        <f t="shared" si="26"/>
        <v>79000</v>
      </c>
      <c r="K97" s="40">
        <f t="shared" si="26"/>
        <v>2840000</v>
      </c>
      <c r="L97" s="40">
        <f t="shared" si="26"/>
        <v>4000000</v>
      </c>
      <c r="M97" s="40">
        <f t="shared" si="26"/>
        <v>0</v>
      </c>
      <c r="N97" s="40">
        <f t="shared" si="26"/>
        <v>0</v>
      </c>
      <c r="O97" s="40">
        <f t="shared" si="26"/>
        <v>6919000</v>
      </c>
      <c r="P97" s="40">
        <f t="shared" si="26"/>
        <v>9500000</v>
      </c>
    </row>
    <row r="98" spans="3:16" s="15" customFormat="1" ht="16.5" customHeight="1">
      <c r="C98" s="102">
        <v>20</v>
      </c>
      <c r="D98" s="129" t="s">
        <v>25</v>
      </c>
      <c r="E98" s="109">
        <v>2006</v>
      </c>
      <c r="F98" s="109">
        <v>2010</v>
      </c>
      <c r="G98" s="2" t="s">
        <v>12</v>
      </c>
      <c r="H98" s="16">
        <f aca="true" t="shared" si="27" ref="H98:O98">SUBTOTAL(9,H99:H100)</f>
        <v>16419000</v>
      </c>
      <c r="I98" s="16">
        <f t="shared" si="27"/>
        <v>0</v>
      </c>
      <c r="J98" s="16">
        <f t="shared" si="27"/>
        <v>79000</v>
      </c>
      <c r="K98" s="16">
        <f t="shared" si="27"/>
        <v>2840000</v>
      </c>
      <c r="L98" s="16">
        <f t="shared" si="27"/>
        <v>4000000</v>
      </c>
      <c r="M98" s="16">
        <f t="shared" si="27"/>
        <v>0</v>
      </c>
      <c r="N98" s="16">
        <f t="shared" si="27"/>
        <v>0</v>
      </c>
      <c r="O98" s="16">
        <f t="shared" si="27"/>
        <v>6919000</v>
      </c>
      <c r="P98" s="16">
        <f>SUBTOTAL(9,P99:P101)</f>
        <v>9500000</v>
      </c>
    </row>
    <row r="99" spans="3:16" s="15" customFormat="1" ht="12.75">
      <c r="C99" s="103"/>
      <c r="D99" s="130"/>
      <c r="E99" s="110"/>
      <c r="F99" s="110"/>
      <c r="G99" s="2" t="s">
        <v>15</v>
      </c>
      <c r="H99" s="18">
        <v>16419000</v>
      </c>
      <c r="I99" s="18">
        <v>0</v>
      </c>
      <c r="J99" s="18">
        <v>79000</v>
      </c>
      <c r="K99" s="18">
        <v>2840000</v>
      </c>
      <c r="L99" s="18">
        <v>4000000</v>
      </c>
      <c r="M99" s="18"/>
      <c r="N99" s="18"/>
      <c r="O99" s="19">
        <f>J99+K99+L99</f>
        <v>6919000</v>
      </c>
      <c r="P99" s="19">
        <f>H99-I99-O99</f>
        <v>9500000</v>
      </c>
    </row>
    <row r="100" spans="3:16" s="15" customFormat="1" ht="16.5">
      <c r="C100" s="121"/>
      <c r="D100" s="131"/>
      <c r="E100" s="115"/>
      <c r="F100" s="115"/>
      <c r="G100" s="3" t="s">
        <v>19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/>
      <c r="N100" s="13"/>
      <c r="O100" s="17">
        <f>J100+K100+L100</f>
        <v>0</v>
      </c>
      <c r="P100" s="17">
        <f>H100-I100-O100</f>
        <v>0</v>
      </c>
    </row>
    <row r="101" spans="3:16" s="15" customFormat="1" ht="13.5" hidden="1" thickBot="1">
      <c r="C101" s="46"/>
      <c r="D101" s="77"/>
      <c r="E101" s="48"/>
      <c r="F101" s="48"/>
      <c r="G101" s="49" t="s">
        <v>9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/>
      <c r="N101" s="50"/>
      <c r="O101" s="17">
        <f>J101+K101+L101</f>
        <v>0</v>
      </c>
      <c r="P101" s="17">
        <f>H101-I101-O101</f>
        <v>0</v>
      </c>
    </row>
    <row r="102" spans="1:16" s="10" customFormat="1" ht="13.5" customHeight="1">
      <c r="A102" s="22"/>
      <c r="B102" s="22"/>
      <c r="C102" s="88" t="s">
        <v>18</v>
      </c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3:16" ht="57" customHeight="1">
      <c r="C103" s="120" t="s">
        <v>42</v>
      </c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</row>
  </sheetData>
  <mergeCells count="100">
    <mergeCell ref="E58:E60"/>
    <mergeCell ref="E70:E72"/>
    <mergeCell ref="F58:F60"/>
    <mergeCell ref="C66:C68"/>
    <mergeCell ref="D66:D68"/>
    <mergeCell ref="E66:E68"/>
    <mergeCell ref="F66:F68"/>
    <mergeCell ref="D62:D64"/>
    <mergeCell ref="E62:E64"/>
    <mergeCell ref="F62:F64"/>
    <mergeCell ref="C58:C60"/>
    <mergeCell ref="D58:D60"/>
    <mergeCell ref="C54:C56"/>
    <mergeCell ref="D54:D56"/>
    <mergeCell ref="E54:E56"/>
    <mergeCell ref="F54:F56"/>
    <mergeCell ref="C33:C35"/>
    <mergeCell ref="D33:D35"/>
    <mergeCell ref="E33:E35"/>
    <mergeCell ref="F33:F35"/>
    <mergeCell ref="C37:C39"/>
    <mergeCell ref="D37:D39"/>
    <mergeCell ref="E37:E39"/>
    <mergeCell ref="F37:F39"/>
    <mergeCell ref="C28:G28"/>
    <mergeCell ref="C49:G49"/>
    <mergeCell ref="C24:C26"/>
    <mergeCell ref="D24:D26"/>
    <mergeCell ref="E24:E26"/>
    <mergeCell ref="F24:F26"/>
    <mergeCell ref="C41:C43"/>
    <mergeCell ref="D41:D43"/>
    <mergeCell ref="E41:E43"/>
    <mergeCell ref="F41:F43"/>
    <mergeCell ref="C87:G87"/>
    <mergeCell ref="C29:C31"/>
    <mergeCell ref="C50:C52"/>
    <mergeCell ref="C45:C47"/>
    <mergeCell ref="D45:D47"/>
    <mergeCell ref="E45:E47"/>
    <mergeCell ref="F45:F47"/>
    <mergeCell ref="E29:E31"/>
    <mergeCell ref="F29:F31"/>
    <mergeCell ref="D29:D31"/>
    <mergeCell ref="C4:P4"/>
    <mergeCell ref="L1:P3"/>
    <mergeCell ref="C103:P103"/>
    <mergeCell ref="C88:C90"/>
    <mergeCell ref="D88:D90"/>
    <mergeCell ref="E88:E90"/>
    <mergeCell ref="C102:P102"/>
    <mergeCell ref="C10:F12"/>
    <mergeCell ref="G7:G8"/>
    <mergeCell ref="C7:C8"/>
    <mergeCell ref="D20:D22"/>
    <mergeCell ref="E20:E22"/>
    <mergeCell ref="F20:F22"/>
    <mergeCell ref="J7:N7"/>
    <mergeCell ref="C15:G15"/>
    <mergeCell ref="C16:C19"/>
    <mergeCell ref="D16:D19"/>
    <mergeCell ref="E16:E19"/>
    <mergeCell ref="F16:F19"/>
    <mergeCell ref="C20:C22"/>
    <mergeCell ref="P7:P8"/>
    <mergeCell ref="C6:P6"/>
    <mergeCell ref="O7:O8"/>
    <mergeCell ref="I7:I8"/>
    <mergeCell ref="H7:H8"/>
    <mergeCell ref="E7:F7"/>
    <mergeCell ref="D7:D8"/>
    <mergeCell ref="C98:C100"/>
    <mergeCell ref="C97:G97"/>
    <mergeCell ref="F88:F90"/>
    <mergeCell ref="D50:D52"/>
    <mergeCell ref="E50:E52"/>
    <mergeCell ref="F50:F52"/>
    <mergeCell ref="D98:D100"/>
    <mergeCell ref="E98:E100"/>
    <mergeCell ref="F98:F100"/>
    <mergeCell ref="C93:C95"/>
    <mergeCell ref="D93:D95"/>
    <mergeCell ref="E93:E95"/>
    <mergeCell ref="F93:F95"/>
    <mergeCell ref="C74:C76"/>
    <mergeCell ref="D74:D76"/>
    <mergeCell ref="E74:E76"/>
    <mergeCell ref="F74:F76"/>
    <mergeCell ref="C92:G92"/>
    <mergeCell ref="C78:G78"/>
    <mergeCell ref="C79:C81"/>
    <mergeCell ref="F70:F72"/>
    <mergeCell ref="C83:C85"/>
    <mergeCell ref="D83:D85"/>
    <mergeCell ref="E83:E85"/>
    <mergeCell ref="F83:F85"/>
    <mergeCell ref="D79:D81"/>
    <mergeCell ref="E79:E81"/>
    <mergeCell ref="F79:F81"/>
    <mergeCell ref="D70:D72"/>
  </mergeCells>
  <printOptions horizontalCentered="1"/>
  <pageMargins left="0.1968503937007874" right="0.1968503937007874" top="0.3937007874015748" bottom="0.3937007874015748" header="0.5118110236220472" footer="0.11811023622047245"/>
  <pageSetup horizontalDpi="300" verticalDpi="300" orientation="landscape" paperSize="9" scale="95" r:id="rId1"/>
  <headerFooter alignWithMargins="0">
    <oddFooter>&amp;L&amp;3&amp;F&amp;CStrona &amp;P z &amp;N</oddFooter>
  </headerFooter>
  <rowBreaks count="2" manualBreakCount="2">
    <brk id="27" min="2" max="15" man="1"/>
    <brk id="86" min="2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03"/>
  <sheetViews>
    <sheetView view="pageBreakPreview" zoomScaleSheetLayoutView="100" workbookViewId="0" topLeftCell="A4">
      <pane ySplit="5" topLeftCell="BM12" activePane="bottomLeft" state="frozen"/>
      <selection pane="topLeft" activeCell="D4" sqref="D4"/>
      <selection pane="bottomLeft" activeCell="A16" sqref="A16:IV19"/>
    </sheetView>
  </sheetViews>
  <sheetFormatPr defaultColWidth="9.00390625" defaultRowHeight="12.75"/>
  <cols>
    <col min="1" max="1" width="5.375" style="0" hidden="1" customWidth="1"/>
    <col min="2" max="2" width="4.25390625" style="0" hidden="1" customWidth="1"/>
    <col min="3" max="3" width="4.375" style="0" customWidth="1"/>
    <col min="4" max="4" width="30.75390625" style="78" customWidth="1"/>
    <col min="5" max="5" width="6.00390625" style="0" customWidth="1"/>
    <col min="6" max="6" width="5.625" style="0" customWidth="1"/>
    <col min="7" max="7" width="13.00390625" style="0" customWidth="1"/>
    <col min="8" max="8" width="12.875" style="0" customWidth="1"/>
    <col min="9" max="9" width="10.625" style="0" customWidth="1"/>
    <col min="10" max="10" width="13.625" style="0" customWidth="1"/>
    <col min="11" max="11" width="10.875" style="0" customWidth="1"/>
    <col min="12" max="12" width="11.375" style="0" customWidth="1"/>
    <col min="13" max="13" width="9.125" style="0" hidden="1" customWidth="1"/>
    <col min="14" max="14" width="0" style="0" hidden="1" customWidth="1"/>
    <col min="15" max="15" width="11.375" style="0" customWidth="1"/>
    <col min="16" max="16" width="12.25390625" style="0" customWidth="1"/>
    <col min="18" max="18" width="16.75390625" style="0" customWidth="1"/>
    <col min="19" max="19" width="16.00390625" style="0" customWidth="1"/>
  </cols>
  <sheetData>
    <row r="1" spans="3:16" ht="12.75" customHeight="1">
      <c r="C1" s="28"/>
      <c r="D1" s="71"/>
      <c r="E1" s="28"/>
      <c r="F1" s="28"/>
      <c r="G1" s="28"/>
      <c r="H1" s="28"/>
      <c r="I1" s="28"/>
      <c r="J1" s="30"/>
      <c r="K1" s="29"/>
      <c r="L1" s="119" t="s">
        <v>26</v>
      </c>
      <c r="M1" s="119"/>
      <c r="N1" s="119"/>
      <c r="O1" s="119"/>
      <c r="P1" s="119"/>
    </row>
    <row r="2" spans="3:16" ht="9.75" customHeight="1">
      <c r="C2" s="28"/>
      <c r="D2" s="71"/>
      <c r="E2" s="28"/>
      <c r="F2" s="28"/>
      <c r="G2" s="28"/>
      <c r="H2" s="28"/>
      <c r="I2" s="28"/>
      <c r="J2" s="29"/>
      <c r="K2" s="29"/>
      <c r="L2" s="119"/>
      <c r="M2" s="119"/>
      <c r="N2" s="119"/>
      <c r="O2" s="119"/>
      <c r="P2" s="119"/>
    </row>
    <row r="3" spans="3:16" ht="12.75" customHeight="1">
      <c r="C3" s="28"/>
      <c r="D3" s="71"/>
      <c r="E3" s="28"/>
      <c r="F3" s="28"/>
      <c r="G3" s="28"/>
      <c r="H3" s="28"/>
      <c r="I3" s="28"/>
      <c r="J3" s="29"/>
      <c r="K3" s="29"/>
      <c r="L3" s="119"/>
      <c r="M3" s="119"/>
      <c r="N3" s="119"/>
      <c r="O3" s="119"/>
      <c r="P3" s="119"/>
    </row>
    <row r="4" spans="3:16" ht="35.25" customHeight="1">
      <c r="C4" s="117" t="s">
        <v>20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3:16" ht="15.75" customHeight="1">
      <c r="C5" s="31"/>
      <c r="D5" s="71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32" t="s">
        <v>16</v>
      </c>
    </row>
    <row r="6" spans="3:16" ht="24" customHeight="1" hidden="1">
      <c r="C6" s="98" t="s">
        <v>10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3:16" ht="20.25" customHeight="1">
      <c r="C7" s="92" t="s">
        <v>4</v>
      </c>
      <c r="D7" s="92" t="s">
        <v>6</v>
      </c>
      <c r="E7" s="95" t="s">
        <v>0</v>
      </c>
      <c r="F7" s="97"/>
      <c r="G7" s="92" t="s">
        <v>5</v>
      </c>
      <c r="H7" s="92" t="s">
        <v>7</v>
      </c>
      <c r="I7" s="92" t="s">
        <v>27</v>
      </c>
      <c r="J7" s="95" t="s">
        <v>11</v>
      </c>
      <c r="K7" s="96"/>
      <c r="L7" s="96"/>
      <c r="M7" s="96"/>
      <c r="N7" s="97"/>
      <c r="O7" s="92" t="s">
        <v>24</v>
      </c>
      <c r="P7" s="92" t="s">
        <v>21</v>
      </c>
    </row>
    <row r="8" spans="3:16" ht="70.5" customHeight="1">
      <c r="C8" s="94"/>
      <c r="D8" s="94"/>
      <c r="E8" s="5" t="s">
        <v>1</v>
      </c>
      <c r="F8" s="5" t="s">
        <v>2</v>
      </c>
      <c r="G8" s="93"/>
      <c r="H8" s="94"/>
      <c r="I8" s="94"/>
      <c r="J8" s="9">
        <v>2006</v>
      </c>
      <c r="K8" s="9">
        <v>2007</v>
      </c>
      <c r="L8" s="9">
        <v>2008</v>
      </c>
      <c r="M8" s="9">
        <v>2008</v>
      </c>
      <c r="N8" s="9">
        <v>2009</v>
      </c>
      <c r="O8" s="94"/>
      <c r="P8" s="94"/>
    </row>
    <row r="9" spans="3:16" ht="12.75">
      <c r="C9" s="1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1">
        <v>7</v>
      </c>
      <c r="J9" s="1">
        <v>8</v>
      </c>
      <c r="K9" s="1">
        <v>9</v>
      </c>
      <c r="L9" s="1">
        <v>10</v>
      </c>
      <c r="M9" s="1">
        <v>12</v>
      </c>
      <c r="N9" s="1"/>
      <c r="O9" s="1">
        <v>11</v>
      </c>
      <c r="P9" s="1">
        <v>12</v>
      </c>
    </row>
    <row r="10" spans="3:16" s="6" customFormat="1" ht="15.75" customHeight="1">
      <c r="C10" s="136" t="s">
        <v>3</v>
      </c>
      <c r="D10" s="137"/>
      <c r="E10" s="137"/>
      <c r="F10" s="138"/>
      <c r="G10" s="80" t="s">
        <v>12</v>
      </c>
      <c r="H10" s="81">
        <f aca="true" t="shared" si="0" ref="H10:P10">SUM(H11:H14)</f>
        <v>66768815.13</v>
      </c>
      <c r="I10" s="81">
        <f t="shared" si="0"/>
        <v>855619</v>
      </c>
      <c r="J10" s="81">
        <f t="shared" si="0"/>
        <v>24980599</v>
      </c>
      <c r="K10" s="81">
        <f t="shared" si="0"/>
        <v>27432596.92</v>
      </c>
      <c r="L10" s="81">
        <f t="shared" si="0"/>
        <v>4000000</v>
      </c>
      <c r="M10" s="81">
        <f t="shared" si="0"/>
        <v>0</v>
      </c>
      <c r="N10" s="81">
        <f t="shared" si="0"/>
        <v>0</v>
      </c>
      <c r="O10" s="81">
        <f t="shared" si="0"/>
        <v>56413195.92</v>
      </c>
      <c r="P10" s="81">
        <f t="shared" si="0"/>
        <v>9500000.21</v>
      </c>
    </row>
    <row r="11" spans="3:16" s="6" customFormat="1" ht="15.75" customHeight="1">
      <c r="C11" s="139"/>
      <c r="D11" s="140"/>
      <c r="E11" s="140"/>
      <c r="F11" s="141"/>
      <c r="G11" s="80" t="s">
        <v>15</v>
      </c>
      <c r="H11" s="81">
        <f aca="true" t="shared" si="1" ref="H11:P11">SUMIF($G$16:$G$9542,$G$11,H16:H9542)</f>
        <v>44460058.1</v>
      </c>
      <c r="I11" s="81">
        <f t="shared" si="1"/>
        <v>518748</v>
      </c>
      <c r="J11" s="81">
        <f t="shared" si="1"/>
        <v>7656040</v>
      </c>
      <c r="K11" s="81">
        <f t="shared" si="1"/>
        <v>26099350.73</v>
      </c>
      <c r="L11" s="81">
        <f t="shared" si="1"/>
        <v>685919.3700000001</v>
      </c>
      <c r="M11" s="81">
        <f t="shared" si="1"/>
        <v>0</v>
      </c>
      <c r="N11" s="81">
        <f t="shared" si="1"/>
        <v>0</v>
      </c>
      <c r="O11" s="81">
        <f t="shared" si="1"/>
        <v>34441310.1</v>
      </c>
      <c r="P11" s="81">
        <f t="shared" si="1"/>
        <v>9500000</v>
      </c>
    </row>
    <row r="12" spans="3:16" s="6" customFormat="1" ht="16.5">
      <c r="C12" s="139"/>
      <c r="D12" s="140"/>
      <c r="E12" s="140"/>
      <c r="F12" s="141"/>
      <c r="G12" s="82" t="s">
        <v>19</v>
      </c>
      <c r="H12" s="83">
        <f aca="true" t="shared" si="2" ref="H12:P12">SUMIF($G$16:$G$9542,$G$12,H16:H9542)</f>
        <v>17529687.21</v>
      </c>
      <c r="I12" s="83">
        <f t="shared" si="2"/>
        <v>336871</v>
      </c>
      <c r="J12" s="83">
        <f t="shared" si="2"/>
        <v>16324559</v>
      </c>
      <c r="K12" s="83">
        <f t="shared" si="2"/>
        <v>868257</v>
      </c>
      <c r="L12" s="83">
        <f t="shared" si="2"/>
        <v>0</v>
      </c>
      <c r="M12" s="83">
        <f t="shared" si="2"/>
        <v>0</v>
      </c>
      <c r="N12" s="83">
        <f t="shared" si="2"/>
        <v>0</v>
      </c>
      <c r="O12" s="83">
        <f t="shared" si="2"/>
        <v>17192816</v>
      </c>
      <c r="P12" s="83">
        <f t="shared" si="2"/>
        <v>0.21000000089406967</v>
      </c>
    </row>
    <row r="13" spans="3:16" s="6" customFormat="1" ht="12.75">
      <c r="C13" s="84"/>
      <c r="D13" s="85"/>
      <c r="E13" s="85"/>
      <c r="F13" s="86"/>
      <c r="G13" s="80" t="s">
        <v>9</v>
      </c>
      <c r="H13" s="83">
        <f>SUMIF($G$16:$G$9542,$G$13,H16:H9542)</f>
        <v>1000000</v>
      </c>
      <c r="I13" s="83">
        <f>SUMIF($G$20:$G$9542,$G$13,I20:I9542)</f>
        <v>0</v>
      </c>
      <c r="J13" s="83">
        <f>SUMIF($G$20:$G$9542,$G$13,J20:J9542)</f>
        <v>1000000</v>
      </c>
      <c r="K13" s="83">
        <f>SUMIF($G$20:$G$9542,$G$13,K20:K9542)</f>
        <v>0</v>
      </c>
      <c r="L13" s="83"/>
      <c r="M13" s="83">
        <f>SUMIF($G$20:$G$9542,$G$13,M20:M9542)</f>
        <v>0</v>
      </c>
      <c r="N13" s="83"/>
      <c r="O13" s="83">
        <f>SUMIF($G$20:$G$9542,$G$13,O20:O9542)</f>
        <v>1000000</v>
      </c>
      <c r="P13" s="83">
        <f>SUMIF($G$20:$G$9542,$G$13,P20:P9542)</f>
        <v>0</v>
      </c>
    </row>
    <row r="14" spans="3:16" s="6" customFormat="1" ht="33">
      <c r="C14" s="84"/>
      <c r="D14" s="85"/>
      <c r="E14" s="85"/>
      <c r="F14" s="85"/>
      <c r="G14" s="82" t="s">
        <v>29</v>
      </c>
      <c r="H14" s="83">
        <f aca="true" t="shared" si="3" ref="H14:P14">SUMIF($G$16:$G$9542,$G$14,H16:H9542)</f>
        <v>3779069.82</v>
      </c>
      <c r="I14" s="83">
        <f t="shared" si="3"/>
        <v>0</v>
      </c>
      <c r="J14" s="83">
        <f t="shared" si="3"/>
        <v>0</v>
      </c>
      <c r="K14" s="83">
        <f t="shared" si="3"/>
        <v>464989.19</v>
      </c>
      <c r="L14" s="83">
        <f t="shared" si="3"/>
        <v>3314080.63</v>
      </c>
      <c r="M14" s="83">
        <f t="shared" si="3"/>
        <v>0</v>
      </c>
      <c r="N14" s="83">
        <f t="shared" si="3"/>
        <v>0</v>
      </c>
      <c r="O14" s="83">
        <f t="shared" si="3"/>
        <v>3779069.82</v>
      </c>
      <c r="P14" s="83">
        <f t="shared" si="3"/>
        <v>0</v>
      </c>
    </row>
    <row r="15" spans="3:16" s="15" customFormat="1" ht="41.25" customHeight="1">
      <c r="C15" s="104" t="s">
        <v>31</v>
      </c>
      <c r="D15" s="105"/>
      <c r="E15" s="105"/>
      <c r="F15" s="105"/>
      <c r="G15" s="106"/>
      <c r="H15" s="40">
        <f aca="true" t="shared" si="4" ref="H15:P15">SUBTOTAL(9,H16:H27)</f>
        <v>12166190</v>
      </c>
      <c r="I15" s="40">
        <f t="shared" si="4"/>
        <v>141190</v>
      </c>
      <c r="J15" s="40">
        <f t="shared" si="4"/>
        <v>365000</v>
      </c>
      <c r="K15" s="40">
        <f t="shared" si="4"/>
        <v>11660000</v>
      </c>
      <c r="L15" s="40">
        <f t="shared" si="4"/>
        <v>0</v>
      </c>
      <c r="M15" s="40">
        <f t="shared" si="4"/>
        <v>0</v>
      </c>
      <c r="N15" s="40">
        <f t="shared" si="4"/>
        <v>0</v>
      </c>
      <c r="O15" s="40">
        <f t="shared" si="4"/>
        <v>12025000</v>
      </c>
      <c r="P15" s="40">
        <f t="shared" si="4"/>
        <v>0</v>
      </c>
    </row>
    <row r="16" spans="1:16" s="15" customFormat="1" ht="16.5" customHeight="1">
      <c r="A16" s="15" t="s">
        <v>8</v>
      </c>
      <c r="B16" s="15">
        <v>600</v>
      </c>
      <c r="C16" s="111">
        <v>1</v>
      </c>
      <c r="D16" s="129" t="s">
        <v>13</v>
      </c>
      <c r="E16" s="109">
        <v>2005</v>
      </c>
      <c r="F16" s="116">
        <v>2007</v>
      </c>
      <c r="G16" s="2" t="s">
        <v>12</v>
      </c>
      <c r="H16" s="16">
        <f aca="true" t="shared" si="5" ref="H16:M16">SUBTOTAL(9,H17:H19)</f>
        <v>10700000</v>
      </c>
      <c r="I16" s="16">
        <f t="shared" si="5"/>
        <v>70000</v>
      </c>
      <c r="J16" s="16">
        <f t="shared" si="5"/>
        <v>300000</v>
      </c>
      <c r="K16" s="16">
        <f t="shared" si="5"/>
        <v>10330000</v>
      </c>
      <c r="L16" s="16">
        <f t="shared" si="5"/>
        <v>0</v>
      </c>
      <c r="M16" s="16">
        <f t="shared" si="5"/>
        <v>0</v>
      </c>
      <c r="N16" s="16"/>
      <c r="O16" s="16">
        <f>SUBTOTAL(9,O17:O19)</f>
        <v>10630000</v>
      </c>
      <c r="P16" s="16">
        <f>SUBTOTAL(9,P17:P19)</f>
        <v>0</v>
      </c>
    </row>
    <row r="17" spans="1:16" s="15" customFormat="1" ht="12.75">
      <c r="A17" s="15" t="s">
        <v>8</v>
      </c>
      <c r="B17" s="15">
        <v>600</v>
      </c>
      <c r="C17" s="111"/>
      <c r="D17" s="134"/>
      <c r="E17" s="110"/>
      <c r="F17" s="116"/>
      <c r="G17" s="2" t="s">
        <v>15</v>
      </c>
      <c r="H17" s="18">
        <v>10700000</v>
      </c>
      <c r="I17" s="18">
        <v>70000</v>
      </c>
      <c r="J17" s="18">
        <v>300000</v>
      </c>
      <c r="K17" s="18">
        <v>10330000</v>
      </c>
      <c r="L17" s="18">
        <v>0</v>
      </c>
      <c r="M17" s="18"/>
      <c r="N17" s="18"/>
      <c r="O17" s="19">
        <f>SUM(J17:L17)</f>
        <v>10630000</v>
      </c>
      <c r="P17" s="19">
        <f>H17-I17-O17</f>
        <v>0</v>
      </c>
    </row>
    <row r="18" spans="3:16" s="15" customFormat="1" ht="16.5">
      <c r="C18" s="111"/>
      <c r="D18" s="134"/>
      <c r="E18" s="110"/>
      <c r="F18" s="116"/>
      <c r="G18" s="3" t="s">
        <v>19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/>
      <c r="N18" s="13"/>
      <c r="O18" s="17">
        <f>SUM(J18:L18)</f>
        <v>0</v>
      </c>
      <c r="P18" s="17">
        <f>H18-I18-O18</f>
        <v>0</v>
      </c>
    </row>
    <row r="19" spans="1:16" s="15" customFormat="1" ht="12.75" hidden="1">
      <c r="A19" s="15" t="s">
        <v>8</v>
      </c>
      <c r="B19" s="15">
        <v>600</v>
      </c>
      <c r="C19" s="111"/>
      <c r="D19" s="135"/>
      <c r="E19" s="115"/>
      <c r="F19" s="116"/>
      <c r="G19" s="12" t="s">
        <v>9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/>
      <c r="N19" s="13"/>
      <c r="O19" s="17">
        <f>SUM(J19:L19)</f>
        <v>0</v>
      </c>
      <c r="P19" s="17">
        <f>H19-I19-O19</f>
        <v>0</v>
      </c>
    </row>
    <row r="20" spans="1:16" s="15" customFormat="1" ht="16.5" customHeight="1">
      <c r="A20" s="15" t="s">
        <v>8</v>
      </c>
      <c r="B20" s="15">
        <v>600</v>
      </c>
      <c r="C20" s="102">
        <v>2</v>
      </c>
      <c r="D20" s="129" t="s">
        <v>22</v>
      </c>
      <c r="E20" s="109">
        <v>2006</v>
      </c>
      <c r="F20" s="109">
        <v>2007</v>
      </c>
      <c r="G20" s="2" t="s">
        <v>12</v>
      </c>
      <c r="H20" s="16">
        <f aca="true" t="shared" si="6" ref="H20:M20">SUBTOTAL(9,H21:H23)</f>
        <v>545000</v>
      </c>
      <c r="I20" s="16">
        <f t="shared" si="6"/>
        <v>0</v>
      </c>
      <c r="J20" s="16">
        <f t="shared" si="6"/>
        <v>45000</v>
      </c>
      <c r="K20" s="16">
        <f t="shared" si="6"/>
        <v>500000</v>
      </c>
      <c r="L20" s="16">
        <f t="shared" si="6"/>
        <v>0</v>
      </c>
      <c r="M20" s="16">
        <f t="shared" si="6"/>
        <v>0</v>
      </c>
      <c r="N20" s="16"/>
      <c r="O20" s="16">
        <f>SUBTOTAL(9,O21:O23)</f>
        <v>545000</v>
      </c>
      <c r="P20" s="16">
        <f>SUBTOTAL(9,P21:P23)</f>
        <v>0</v>
      </c>
    </row>
    <row r="21" spans="1:16" s="15" customFormat="1" ht="12.75">
      <c r="A21" s="15" t="s">
        <v>8</v>
      </c>
      <c r="B21" s="15">
        <v>600</v>
      </c>
      <c r="C21" s="103"/>
      <c r="D21" s="130"/>
      <c r="E21" s="110"/>
      <c r="F21" s="110"/>
      <c r="G21" s="2" t="s">
        <v>15</v>
      </c>
      <c r="H21" s="18">
        <v>545000</v>
      </c>
      <c r="I21" s="18">
        <v>0</v>
      </c>
      <c r="J21" s="18">
        <v>45000</v>
      </c>
      <c r="K21" s="18">
        <v>500000</v>
      </c>
      <c r="L21" s="18">
        <v>0</v>
      </c>
      <c r="M21" s="18"/>
      <c r="N21" s="18"/>
      <c r="O21" s="19">
        <f>SUM(J21:L21)</f>
        <v>545000</v>
      </c>
      <c r="P21" s="19">
        <f>H21-I21-O21</f>
        <v>0</v>
      </c>
    </row>
    <row r="22" spans="3:16" s="15" customFormat="1" ht="16.5">
      <c r="C22" s="103"/>
      <c r="D22" s="130"/>
      <c r="E22" s="110"/>
      <c r="F22" s="110"/>
      <c r="G22" s="3" t="s">
        <v>19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/>
      <c r="N22" s="13"/>
      <c r="O22" s="17">
        <f>SUM(J22:L22)</f>
        <v>0</v>
      </c>
      <c r="P22" s="17">
        <f>H22-I22-O22</f>
        <v>0</v>
      </c>
    </row>
    <row r="23" spans="1:16" s="15" customFormat="1" ht="12.75" hidden="1">
      <c r="A23" s="15" t="s">
        <v>8</v>
      </c>
      <c r="B23" s="15">
        <v>600</v>
      </c>
      <c r="C23" s="20"/>
      <c r="D23" s="73"/>
      <c r="E23" s="11"/>
      <c r="F23" s="11"/>
      <c r="G23" s="12" t="s">
        <v>9</v>
      </c>
      <c r="H23" s="13"/>
      <c r="I23" s="13"/>
      <c r="J23" s="13"/>
      <c r="K23" s="13"/>
      <c r="L23" s="13"/>
      <c r="M23" s="13"/>
      <c r="N23" s="13"/>
      <c r="O23" s="17">
        <f>SUM(J23:L23)</f>
        <v>0</v>
      </c>
      <c r="P23" s="17">
        <f>H23-I23-O23</f>
        <v>0</v>
      </c>
    </row>
    <row r="24" spans="1:16" s="15" customFormat="1" ht="16.5" customHeight="1">
      <c r="A24" s="15" t="s">
        <v>8</v>
      </c>
      <c r="B24" s="15">
        <v>600</v>
      </c>
      <c r="C24" s="102">
        <v>3</v>
      </c>
      <c r="D24" s="129" t="s">
        <v>54</v>
      </c>
      <c r="E24" s="109">
        <v>2004</v>
      </c>
      <c r="F24" s="109">
        <v>2007</v>
      </c>
      <c r="G24" s="2" t="s">
        <v>12</v>
      </c>
      <c r="H24" s="16">
        <f aca="true" t="shared" si="7" ref="H24:P24">SUBTOTAL(9,H25:H27)</f>
        <v>921190</v>
      </c>
      <c r="I24" s="16">
        <f t="shared" si="7"/>
        <v>71190</v>
      </c>
      <c r="J24" s="16">
        <f t="shared" si="7"/>
        <v>20000</v>
      </c>
      <c r="K24" s="16">
        <f t="shared" si="7"/>
        <v>830000</v>
      </c>
      <c r="L24" s="16">
        <f t="shared" si="7"/>
        <v>0</v>
      </c>
      <c r="M24" s="16">
        <f t="shared" si="7"/>
        <v>0</v>
      </c>
      <c r="N24" s="16">
        <f t="shared" si="7"/>
        <v>0</v>
      </c>
      <c r="O24" s="16">
        <f t="shared" si="7"/>
        <v>850000</v>
      </c>
      <c r="P24" s="16">
        <f t="shared" si="7"/>
        <v>0</v>
      </c>
    </row>
    <row r="25" spans="1:16" s="15" customFormat="1" ht="12.75">
      <c r="A25" s="15" t="s">
        <v>8</v>
      </c>
      <c r="B25" s="15">
        <v>600</v>
      </c>
      <c r="C25" s="103"/>
      <c r="D25" s="130"/>
      <c r="E25" s="110"/>
      <c r="F25" s="110"/>
      <c r="G25" s="2" t="s">
        <v>15</v>
      </c>
      <c r="H25" s="18">
        <v>921190</v>
      </c>
      <c r="I25" s="18">
        <v>71190</v>
      </c>
      <c r="J25" s="18">
        <v>20000</v>
      </c>
      <c r="K25" s="18">
        <v>830000</v>
      </c>
      <c r="L25" s="18">
        <v>0</v>
      </c>
      <c r="M25" s="18"/>
      <c r="N25" s="18"/>
      <c r="O25" s="19">
        <f>J25+K25+L25</f>
        <v>850000</v>
      </c>
      <c r="P25" s="19">
        <f>H25-I25-O25</f>
        <v>0</v>
      </c>
    </row>
    <row r="26" spans="3:16" s="15" customFormat="1" ht="16.5">
      <c r="C26" s="121"/>
      <c r="D26" s="131"/>
      <c r="E26" s="115"/>
      <c r="F26" s="115"/>
      <c r="G26" s="3" t="s">
        <v>19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/>
      <c r="N26" s="13"/>
      <c r="O26" s="17">
        <f>J26+K26+L26</f>
        <v>0</v>
      </c>
      <c r="P26" s="17">
        <f>H26-I26-O26</f>
        <v>0</v>
      </c>
    </row>
    <row r="27" spans="1:16" s="10" customFormat="1" ht="12.75" customHeight="1" hidden="1">
      <c r="A27" s="14" t="s">
        <v>8</v>
      </c>
      <c r="B27" s="14">
        <v>600</v>
      </c>
      <c r="C27" s="20"/>
      <c r="D27" s="73"/>
      <c r="E27" s="11"/>
      <c r="F27" s="11"/>
      <c r="G27" s="52" t="s">
        <v>9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/>
      <c r="N27" s="53"/>
      <c r="O27" s="54">
        <f>J27+K27+L27</f>
        <v>0</v>
      </c>
      <c r="P27" s="55">
        <f>H27-I27-O27</f>
        <v>0</v>
      </c>
    </row>
    <row r="28" spans="3:16" s="15" customFormat="1" ht="41.25" customHeight="1">
      <c r="C28" s="104" t="s">
        <v>32</v>
      </c>
      <c r="D28" s="105"/>
      <c r="E28" s="105"/>
      <c r="F28" s="105"/>
      <c r="G28" s="106"/>
      <c r="H28" s="40">
        <f aca="true" t="shared" si="8" ref="H28:P28">SUBTOTAL(9,H29:H48)</f>
        <v>28781021.21</v>
      </c>
      <c r="I28" s="40">
        <f t="shared" si="8"/>
        <v>523415</v>
      </c>
      <c r="J28" s="40">
        <f t="shared" si="8"/>
        <v>24259349</v>
      </c>
      <c r="K28" s="40">
        <f t="shared" si="8"/>
        <v>3998257</v>
      </c>
      <c r="L28" s="40">
        <f t="shared" si="8"/>
        <v>0</v>
      </c>
      <c r="M28" s="40">
        <f t="shared" si="8"/>
        <v>0</v>
      </c>
      <c r="N28" s="40">
        <f t="shared" si="8"/>
        <v>0</v>
      </c>
      <c r="O28" s="40">
        <f t="shared" si="8"/>
        <v>28257606</v>
      </c>
      <c r="P28" s="40">
        <f t="shared" si="8"/>
        <v>0.21000000089406967</v>
      </c>
    </row>
    <row r="29" spans="1:16" s="15" customFormat="1" ht="16.5" customHeight="1">
      <c r="A29" s="15" t="s">
        <v>8</v>
      </c>
      <c r="B29" s="15">
        <v>600</v>
      </c>
      <c r="C29" s="102">
        <v>4</v>
      </c>
      <c r="D29" s="129" t="s">
        <v>53</v>
      </c>
      <c r="E29" s="109">
        <v>2004</v>
      </c>
      <c r="F29" s="109">
        <v>2007</v>
      </c>
      <c r="G29" s="2" t="s">
        <v>12</v>
      </c>
      <c r="H29" s="16">
        <f>SUBTOTAL(9,H30:H32)</f>
        <v>27723021.21</v>
      </c>
      <c r="I29" s="16">
        <f>SUBTOTAL(9,I30:I32)</f>
        <v>523415</v>
      </c>
      <c r="J29" s="16">
        <f>SUBTOTAL(9,J30:J32)</f>
        <v>24121349</v>
      </c>
      <c r="K29" s="16">
        <f>SUBTOTAL(9,K30:K32)</f>
        <v>3078257</v>
      </c>
      <c r="L29" s="16">
        <v>0</v>
      </c>
      <c r="M29" s="16">
        <f>SUBTOTAL(9,M30:M32)</f>
        <v>0</v>
      </c>
      <c r="N29" s="16"/>
      <c r="O29" s="16">
        <f>SUBTOTAL(9,O30:O32)</f>
        <v>27199606</v>
      </c>
      <c r="P29" s="16">
        <f>SUBTOTAL(9,P30:P32)</f>
        <v>0.21000000089406967</v>
      </c>
    </row>
    <row r="30" spans="1:16" s="15" customFormat="1" ht="12.75">
      <c r="A30" s="15" t="s">
        <v>8</v>
      </c>
      <c r="B30" s="15">
        <v>600</v>
      </c>
      <c r="C30" s="103"/>
      <c r="D30" s="130"/>
      <c r="E30" s="110"/>
      <c r="F30" s="110"/>
      <c r="G30" s="2" t="s">
        <v>15</v>
      </c>
      <c r="H30" s="18">
        <v>9193334</v>
      </c>
      <c r="I30" s="18">
        <v>186544</v>
      </c>
      <c r="J30" s="18">
        <v>6796790</v>
      </c>
      <c r="K30" s="18">
        <v>2210000</v>
      </c>
      <c r="L30" s="18">
        <v>0</v>
      </c>
      <c r="M30" s="18"/>
      <c r="N30" s="18"/>
      <c r="O30" s="17">
        <f>SUM(J30:L30)</f>
        <v>9006790</v>
      </c>
      <c r="P30" s="17">
        <f>H30-I30-O30</f>
        <v>0</v>
      </c>
    </row>
    <row r="31" spans="3:19" s="15" customFormat="1" ht="16.5">
      <c r="C31" s="103"/>
      <c r="D31" s="130"/>
      <c r="E31" s="110"/>
      <c r="F31" s="110"/>
      <c r="G31" s="3" t="s">
        <v>19</v>
      </c>
      <c r="H31" s="13">
        <v>17529687.21</v>
      </c>
      <c r="I31" s="13">
        <v>336871</v>
      </c>
      <c r="J31" s="13">
        <v>16324559</v>
      </c>
      <c r="K31" s="13">
        <v>868257</v>
      </c>
      <c r="L31" s="13">
        <v>0</v>
      </c>
      <c r="M31" s="13"/>
      <c r="N31" s="13"/>
      <c r="O31" s="17">
        <f>SUM(J31:L31)</f>
        <v>17192816</v>
      </c>
      <c r="P31" s="17">
        <f>H31-I31-O31</f>
        <v>0.21000000089406967</v>
      </c>
      <c r="S31" s="45">
        <f>SUM(K30,J30,I30)</f>
        <v>9193334</v>
      </c>
    </row>
    <row r="32" spans="1:19" s="15" customFormat="1" ht="12.75">
      <c r="A32" s="15" t="s">
        <v>8</v>
      </c>
      <c r="B32" s="15">
        <v>600</v>
      </c>
      <c r="C32" s="20"/>
      <c r="D32" s="73"/>
      <c r="E32" s="11"/>
      <c r="F32" s="11"/>
      <c r="G32" s="12" t="s">
        <v>9</v>
      </c>
      <c r="H32" s="13">
        <v>1000000</v>
      </c>
      <c r="I32" s="13">
        <v>0</v>
      </c>
      <c r="J32" s="13">
        <v>1000000</v>
      </c>
      <c r="K32" s="13">
        <v>0</v>
      </c>
      <c r="L32" s="13">
        <v>0</v>
      </c>
      <c r="M32" s="13"/>
      <c r="N32" s="13"/>
      <c r="O32" s="17">
        <f>SUM(J32:L32)</f>
        <v>1000000</v>
      </c>
      <c r="P32" s="17">
        <f>H32-I32-O32</f>
        <v>0</v>
      </c>
      <c r="R32" s="44">
        <v>6571561</v>
      </c>
      <c r="S32" s="13">
        <v>17529687</v>
      </c>
    </row>
    <row r="33" spans="3:19" s="57" customFormat="1" ht="16.5" customHeight="1">
      <c r="C33" s="142">
        <v>5</v>
      </c>
      <c r="D33" s="132" t="s">
        <v>45</v>
      </c>
      <c r="E33" s="127">
        <v>2006</v>
      </c>
      <c r="F33" s="127">
        <v>2007</v>
      </c>
      <c r="G33" s="59" t="s">
        <v>12</v>
      </c>
      <c r="H33" s="60">
        <f>SUBTOTAL(9,H34:H36)</f>
        <v>50000</v>
      </c>
      <c r="I33" s="60">
        <f>SUBTOTAL(9,I34:I36)</f>
        <v>0</v>
      </c>
      <c r="J33" s="60">
        <f>SUBTOTAL(9,J34:J36)</f>
        <v>20000</v>
      </c>
      <c r="K33" s="60">
        <f>SUBTOTAL(9,K34:K36)</f>
        <v>30000</v>
      </c>
      <c r="L33" s="60">
        <v>0</v>
      </c>
      <c r="M33" s="60">
        <f>SUBTOTAL(9,M34:M36)</f>
        <v>0</v>
      </c>
      <c r="N33" s="60"/>
      <c r="O33" s="60">
        <f>SUBTOTAL(9,O34:O36)</f>
        <v>50000</v>
      </c>
      <c r="P33" s="60">
        <f>SUBTOTAL(9,P34:P36)</f>
        <v>0</v>
      </c>
      <c r="R33" s="62"/>
      <c r="S33" s="63"/>
    </row>
    <row r="34" spans="3:18" s="57" customFormat="1" ht="12.75">
      <c r="C34" s="143"/>
      <c r="D34" s="133"/>
      <c r="E34" s="128"/>
      <c r="F34" s="128"/>
      <c r="G34" s="59" t="s">
        <v>15</v>
      </c>
      <c r="H34" s="66">
        <v>50000</v>
      </c>
      <c r="I34" s="66"/>
      <c r="J34" s="66">
        <v>20000</v>
      </c>
      <c r="K34" s="66">
        <v>30000</v>
      </c>
      <c r="L34" s="66">
        <v>0</v>
      </c>
      <c r="M34" s="66"/>
      <c r="N34" s="66"/>
      <c r="O34" s="61">
        <f>SUM(J34:L34)</f>
        <v>50000</v>
      </c>
      <c r="P34" s="61">
        <f>H34-I34-O34</f>
        <v>0</v>
      </c>
      <c r="R34" s="62"/>
    </row>
    <row r="35" spans="3:18" s="57" customFormat="1" ht="16.5">
      <c r="C35" s="143"/>
      <c r="D35" s="133"/>
      <c r="E35" s="128"/>
      <c r="F35" s="128"/>
      <c r="G35" s="67" t="s">
        <v>19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/>
      <c r="N35" s="68"/>
      <c r="O35" s="61">
        <f>SUM(J35:L35)</f>
        <v>0</v>
      </c>
      <c r="P35" s="61">
        <f>H35-I35-O35</f>
        <v>0</v>
      </c>
      <c r="R35" s="62"/>
    </row>
    <row r="36" spans="3:18" s="57" customFormat="1" ht="12.75" hidden="1">
      <c r="C36" s="69"/>
      <c r="D36" s="75"/>
      <c r="E36" s="70"/>
      <c r="F36" s="70"/>
      <c r="G36" s="59" t="s">
        <v>9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/>
      <c r="N36" s="68"/>
      <c r="O36" s="61">
        <f>SUM(J36:L36)</f>
        <v>0</v>
      </c>
      <c r="P36" s="61">
        <f>H36-I36-O36</f>
        <v>0</v>
      </c>
      <c r="R36" s="62"/>
    </row>
    <row r="37" spans="3:19" s="57" customFormat="1" ht="16.5" customHeight="1">
      <c r="C37" s="142">
        <v>6</v>
      </c>
      <c r="D37" s="132" t="s">
        <v>51</v>
      </c>
      <c r="E37" s="127">
        <v>2006</v>
      </c>
      <c r="F37" s="127">
        <v>2007</v>
      </c>
      <c r="G37" s="59" t="s">
        <v>12</v>
      </c>
      <c r="H37" s="60">
        <f>SUBTOTAL(9,H38:H40)</f>
        <v>268000</v>
      </c>
      <c r="I37" s="60">
        <f>SUBTOTAL(9,I38:I40)</f>
        <v>0</v>
      </c>
      <c r="J37" s="60">
        <f>SUBTOTAL(9,J38:J40)</f>
        <v>28000</v>
      </c>
      <c r="K37" s="60">
        <f>SUBTOTAL(9,K38:K40)</f>
        <v>240000</v>
      </c>
      <c r="L37" s="60">
        <v>0</v>
      </c>
      <c r="M37" s="60">
        <f>SUBTOTAL(9,M38:M40)</f>
        <v>0</v>
      </c>
      <c r="N37" s="60"/>
      <c r="O37" s="60">
        <f>SUBTOTAL(9,O38:O40)</f>
        <v>268000</v>
      </c>
      <c r="P37" s="60">
        <f>SUBTOTAL(9,P38:P40)</f>
        <v>0</v>
      </c>
      <c r="R37" s="62"/>
      <c r="S37" s="63"/>
    </row>
    <row r="38" spans="3:18" s="57" customFormat="1" ht="12.75">
      <c r="C38" s="143"/>
      <c r="D38" s="133"/>
      <c r="E38" s="128"/>
      <c r="F38" s="128"/>
      <c r="G38" s="59" t="s">
        <v>15</v>
      </c>
      <c r="H38" s="66">
        <v>268000</v>
      </c>
      <c r="I38" s="66">
        <v>0</v>
      </c>
      <c r="J38" s="66">
        <v>28000</v>
      </c>
      <c r="K38" s="66">
        <v>240000</v>
      </c>
      <c r="L38" s="66">
        <v>0</v>
      </c>
      <c r="M38" s="66"/>
      <c r="N38" s="66"/>
      <c r="O38" s="61">
        <f>SUM(J38:L38)</f>
        <v>268000</v>
      </c>
      <c r="P38" s="61">
        <f>H38-I38-O38</f>
        <v>0</v>
      </c>
      <c r="R38" s="62"/>
    </row>
    <row r="39" spans="3:18" s="57" customFormat="1" ht="16.5">
      <c r="C39" s="143"/>
      <c r="D39" s="133"/>
      <c r="E39" s="128"/>
      <c r="F39" s="128"/>
      <c r="G39" s="67" t="s">
        <v>19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/>
      <c r="N39" s="68"/>
      <c r="O39" s="61">
        <f>SUM(J39:L39)</f>
        <v>0</v>
      </c>
      <c r="P39" s="61">
        <f>H39-I39-O39</f>
        <v>0</v>
      </c>
      <c r="R39" s="62"/>
    </row>
    <row r="40" spans="3:18" s="57" customFormat="1" ht="12.75" hidden="1">
      <c r="C40" s="69"/>
      <c r="D40" s="75"/>
      <c r="E40" s="70"/>
      <c r="F40" s="70"/>
      <c r="G40" s="59" t="s">
        <v>9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/>
      <c r="N40" s="68"/>
      <c r="O40" s="61">
        <f>SUM(J40:L40)</f>
        <v>0</v>
      </c>
      <c r="P40" s="61">
        <f>H40-I40-O40</f>
        <v>0</v>
      </c>
      <c r="R40" s="62"/>
    </row>
    <row r="41" spans="3:19" s="57" customFormat="1" ht="16.5" customHeight="1">
      <c r="C41" s="142">
        <v>7</v>
      </c>
      <c r="D41" s="132" t="s">
        <v>52</v>
      </c>
      <c r="E41" s="127">
        <v>2006</v>
      </c>
      <c r="F41" s="127">
        <v>2007</v>
      </c>
      <c r="G41" s="59" t="s">
        <v>12</v>
      </c>
      <c r="H41" s="60">
        <f>SUBTOTAL(9,H42:H44)</f>
        <v>600000</v>
      </c>
      <c r="I41" s="60">
        <f>SUBTOTAL(9,I42:I44)</f>
        <v>0</v>
      </c>
      <c r="J41" s="60">
        <f>SUBTOTAL(9,J42:J44)</f>
        <v>50000</v>
      </c>
      <c r="K41" s="60">
        <f>SUBTOTAL(9,K42:K44)</f>
        <v>550000</v>
      </c>
      <c r="L41" s="60">
        <v>0</v>
      </c>
      <c r="M41" s="60">
        <f>SUBTOTAL(9,M42:M44)</f>
        <v>0</v>
      </c>
      <c r="N41" s="60"/>
      <c r="O41" s="60">
        <f>SUBTOTAL(9,O42:O44)</f>
        <v>600000</v>
      </c>
      <c r="P41" s="60">
        <f>SUBTOTAL(9,P42:P44)</f>
        <v>0</v>
      </c>
      <c r="R41" s="62"/>
      <c r="S41" s="63"/>
    </row>
    <row r="42" spans="3:18" s="57" customFormat="1" ht="12.75">
      <c r="C42" s="143"/>
      <c r="D42" s="133"/>
      <c r="E42" s="128"/>
      <c r="F42" s="128"/>
      <c r="G42" s="59" t="s">
        <v>15</v>
      </c>
      <c r="H42" s="66">
        <v>600000</v>
      </c>
      <c r="I42" s="66">
        <v>0</v>
      </c>
      <c r="J42" s="66">
        <v>50000</v>
      </c>
      <c r="K42" s="66">
        <v>550000</v>
      </c>
      <c r="L42" s="66"/>
      <c r="M42" s="66"/>
      <c r="N42" s="66"/>
      <c r="O42" s="61">
        <f>SUM(J42:L42)</f>
        <v>600000</v>
      </c>
      <c r="P42" s="61">
        <f>H42-I42-O42</f>
        <v>0</v>
      </c>
      <c r="R42" s="62"/>
    </row>
    <row r="43" spans="3:18" s="57" customFormat="1" ht="16.5">
      <c r="C43" s="143"/>
      <c r="D43" s="133"/>
      <c r="E43" s="128"/>
      <c r="F43" s="128"/>
      <c r="G43" s="67" t="s">
        <v>19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/>
      <c r="N43" s="68"/>
      <c r="O43" s="61">
        <f>SUM(J43:L43)</f>
        <v>0</v>
      </c>
      <c r="P43" s="61">
        <f>H43-I43-O43</f>
        <v>0</v>
      </c>
      <c r="R43" s="62"/>
    </row>
    <row r="44" spans="3:18" s="57" customFormat="1" ht="12.75" hidden="1">
      <c r="C44" s="69"/>
      <c r="D44" s="75"/>
      <c r="E44" s="70"/>
      <c r="F44" s="70"/>
      <c r="G44" s="59" t="s">
        <v>9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/>
      <c r="N44" s="68"/>
      <c r="O44" s="61">
        <f>SUM(J44:L44)</f>
        <v>0</v>
      </c>
      <c r="P44" s="61">
        <f>H44-I44-O44</f>
        <v>0</v>
      </c>
      <c r="R44" s="62"/>
    </row>
    <row r="45" spans="3:18" s="15" customFormat="1" ht="16.5" customHeight="1">
      <c r="C45" s="102">
        <v>8</v>
      </c>
      <c r="D45" s="129" t="s">
        <v>38</v>
      </c>
      <c r="E45" s="109">
        <v>2006</v>
      </c>
      <c r="F45" s="109">
        <v>2007</v>
      </c>
      <c r="G45" s="2" t="s">
        <v>12</v>
      </c>
      <c r="H45" s="16">
        <f>SUBTOTAL(9,H46:H48)</f>
        <v>140000</v>
      </c>
      <c r="I45" s="16">
        <f>SUBTOTAL(9,I46:I48)</f>
        <v>0</v>
      </c>
      <c r="J45" s="16">
        <f>SUBTOTAL(9,J46:J48)</f>
        <v>40000</v>
      </c>
      <c r="K45" s="16">
        <f>SUBTOTAL(9,K46:K48)</f>
        <v>100000</v>
      </c>
      <c r="L45" s="16"/>
      <c r="M45" s="16">
        <f>SUBTOTAL(9,M46:M48)</f>
        <v>0</v>
      </c>
      <c r="N45" s="16"/>
      <c r="O45" s="16">
        <f>SUBTOTAL(9,O46:O48)</f>
        <v>140000</v>
      </c>
      <c r="P45" s="16">
        <f>SUBTOTAL(9,P46:P48)</f>
        <v>0</v>
      </c>
      <c r="R45" s="44">
        <v>17010422.546139</v>
      </c>
    </row>
    <row r="46" spans="3:18" s="15" customFormat="1" ht="12.75">
      <c r="C46" s="103"/>
      <c r="D46" s="130"/>
      <c r="E46" s="110"/>
      <c r="F46" s="110"/>
      <c r="G46" s="2" t="s">
        <v>15</v>
      </c>
      <c r="H46" s="18">
        <v>140000</v>
      </c>
      <c r="I46" s="18">
        <v>0</v>
      </c>
      <c r="J46" s="18">
        <v>40000</v>
      </c>
      <c r="K46" s="18">
        <v>100000</v>
      </c>
      <c r="L46" s="18"/>
      <c r="M46" s="18"/>
      <c r="N46" s="18"/>
      <c r="O46" s="17">
        <f>SUM(J46:L46)</f>
        <v>140000</v>
      </c>
      <c r="P46" s="17">
        <f>H46-I46-O46</f>
        <v>0</v>
      </c>
      <c r="R46" s="44">
        <v>16412860.623187842</v>
      </c>
    </row>
    <row r="47" spans="3:18" s="15" customFormat="1" ht="16.5">
      <c r="C47" s="103"/>
      <c r="D47" s="130"/>
      <c r="E47" s="110"/>
      <c r="F47" s="110"/>
      <c r="G47" s="3" t="s">
        <v>19</v>
      </c>
      <c r="H47" s="13">
        <v>0</v>
      </c>
      <c r="I47" s="13">
        <v>0</v>
      </c>
      <c r="J47" s="13">
        <v>0</v>
      </c>
      <c r="K47" s="13">
        <v>0</v>
      </c>
      <c r="L47" s="13"/>
      <c r="M47" s="13"/>
      <c r="N47" s="13"/>
      <c r="O47" s="17">
        <f>SUM(J47:L47)</f>
        <v>0</v>
      </c>
      <c r="P47" s="17">
        <f>H47-I47-O47</f>
        <v>0</v>
      </c>
      <c r="R47" s="44">
        <f>R45-R46</f>
        <v>597561.92295116</v>
      </c>
    </row>
    <row r="48" spans="3:18" s="15" customFormat="1" ht="12.75" hidden="1">
      <c r="C48" s="20"/>
      <c r="D48" s="73"/>
      <c r="E48" s="11"/>
      <c r="F48" s="11"/>
      <c r="G48" s="12" t="s">
        <v>9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/>
      <c r="N48" s="13"/>
      <c r="O48" s="17">
        <f>SUM(J48:L48)</f>
        <v>0</v>
      </c>
      <c r="P48" s="17">
        <f>H48-I48-O48</f>
        <v>0</v>
      </c>
      <c r="R48" s="44" t="e">
        <f>SUM(#REF!,R47)</f>
        <v>#REF!</v>
      </c>
    </row>
    <row r="49" spans="3:16" s="15" customFormat="1" ht="41.25" customHeight="1">
      <c r="C49" s="104" t="s">
        <v>33</v>
      </c>
      <c r="D49" s="105"/>
      <c r="E49" s="105"/>
      <c r="F49" s="105"/>
      <c r="G49" s="106"/>
      <c r="H49" s="40">
        <f aca="true" t="shared" si="9" ref="H49:P49">SUBTOTAL(9,H50:H77)</f>
        <v>1025060</v>
      </c>
      <c r="I49" s="40">
        <f t="shared" si="9"/>
        <v>28060</v>
      </c>
      <c r="J49" s="40">
        <f t="shared" si="9"/>
        <v>167000</v>
      </c>
      <c r="K49" s="40">
        <f t="shared" si="9"/>
        <v>830000</v>
      </c>
      <c r="L49" s="40">
        <f t="shared" si="9"/>
        <v>0</v>
      </c>
      <c r="M49" s="40">
        <f t="shared" si="9"/>
        <v>0</v>
      </c>
      <c r="N49" s="40">
        <f t="shared" si="9"/>
        <v>0</v>
      </c>
      <c r="O49" s="40">
        <f t="shared" si="9"/>
        <v>997000</v>
      </c>
      <c r="P49" s="40">
        <f t="shared" si="9"/>
        <v>0</v>
      </c>
    </row>
    <row r="50" spans="3:16" s="15" customFormat="1" ht="16.5" customHeight="1">
      <c r="C50" s="102">
        <v>9</v>
      </c>
      <c r="D50" s="129" t="s">
        <v>23</v>
      </c>
      <c r="E50" s="109">
        <v>2005</v>
      </c>
      <c r="F50" s="109">
        <v>2007</v>
      </c>
      <c r="G50" s="2" t="s">
        <v>12</v>
      </c>
      <c r="H50" s="16">
        <f aca="true" t="shared" si="10" ref="H50:P50">SUBTOTAL(9,H51:H53)</f>
        <v>495060</v>
      </c>
      <c r="I50" s="16">
        <f t="shared" si="10"/>
        <v>28060</v>
      </c>
      <c r="J50" s="16">
        <f t="shared" si="10"/>
        <v>77000</v>
      </c>
      <c r="K50" s="16">
        <f t="shared" si="10"/>
        <v>390000</v>
      </c>
      <c r="L50" s="16">
        <f t="shared" si="10"/>
        <v>0</v>
      </c>
      <c r="M50" s="16">
        <f t="shared" si="10"/>
        <v>0</v>
      </c>
      <c r="N50" s="16">
        <f t="shared" si="10"/>
        <v>0</v>
      </c>
      <c r="O50" s="16">
        <f t="shared" si="10"/>
        <v>467000</v>
      </c>
      <c r="P50" s="16">
        <f t="shared" si="10"/>
        <v>0</v>
      </c>
    </row>
    <row r="51" spans="3:16" s="15" customFormat="1" ht="12.75">
      <c r="C51" s="103"/>
      <c r="D51" s="130"/>
      <c r="E51" s="110"/>
      <c r="F51" s="110"/>
      <c r="G51" s="2" t="s">
        <v>15</v>
      </c>
      <c r="H51" s="18">
        <v>495060</v>
      </c>
      <c r="I51" s="18">
        <v>28060</v>
      </c>
      <c r="J51" s="18">
        <v>77000</v>
      </c>
      <c r="K51" s="18">
        <v>390000</v>
      </c>
      <c r="L51" s="18"/>
      <c r="M51" s="18"/>
      <c r="N51" s="18"/>
      <c r="O51" s="19">
        <f>J51+K51+L51</f>
        <v>467000</v>
      </c>
      <c r="P51" s="19">
        <f>H51-I51-O51</f>
        <v>0</v>
      </c>
    </row>
    <row r="52" spans="3:16" s="15" customFormat="1" ht="16.5">
      <c r="C52" s="103"/>
      <c r="D52" s="130"/>
      <c r="E52" s="110"/>
      <c r="F52" s="110"/>
      <c r="G52" s="3" t="s">
        <v>19</v>
      </c>
      <c r="H52" s="13">
        <v>0</v>
      </c>
      <c r="I52" s="13"/>
      <c r="J52" s="13">
        <v>0</v>
      </c>
      <c r="K52" s="13">
        <v>0</v>
      </c>
      <c r="L52" s="13"/>
      <c r="M52" s="13"/>
      <c r="N52" s="13"/>
      <c r="O52" s="17">
        <f>J52+K52+L52</f>
        <v>0</v>
      </c>
      <c r="P52" s="17">
        <f>H52-I52-O52</f>
        <v>0</v>
      </c>
    </row>
    <row r="53" spans="3:16" s="15" customFormat="1" ht="12.75" hidden="1">
      <c r="C53" s="27"/>
      <c r="D53" s="72"/>
      <c r="E53" s="33"/>
      <c r="F53" s="33"/>
      <c r="G53" s="12" t="s">
        <v>9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/>
      <c r="N53" s="13"/>
      <c r="O53" s="17">
        <f>SUM(J53:L53)</f>
        <v>0</v>
      </c>
      <c r="P53" s="17">
        <f>H53-I53-O53</f>
        <v>0</v>
      </c>
    </row>
    <row r="54" spans="3:19" s="57" customFormat="1" ht="16.5" customHeight="1">
      <c r="C54" s="142">
        <v>10</v>
      </c>
      <c r="D54" s="132" t="s">
        <v>46</v>
      </c>
      <c r="E54" s="127">
        <v>2006</v>
      </c>
      <c r="F54" s="127">
        <v>2007</v>
      </c>
      <c r="G54" s="59" t="s">
        <v>12</v>
      </c>
      <c r="H54" s="60">
        <f aca="true" t="shared" si="11" ref="H54:P54">SUBTOTAL(9,H55:H57)</f>
        <v>100000</v>
      </c>
      <c r="I54" s="60">
        <f t="shared" si="11"/>
        <v>0</v>
      </c>
      <c r="J54" s="60">
        <f t="shared" si="11"/>
        <v>10000</v>
      </c>
      <c r="K54" s="60">
        <f t="shared" si="11"/>
        <v>90000</v>
      </c>
      <c r="L54" s="60">
        <f t="shared" si="11"/>
        <v>0</v>
      </c>
      <c r="M54" s="60">
        <f t="shared" si="11"/>
        <v>0</v>
      </c>
      <c r="N54" s="60">
        <f t="shared" si="11"/>
        <v>0</v>
      </c>
      <c r="O54" s="60">
        <f t="shared" si="11"/>
        <v>100000</v>
      </c>
      <c r="P54" s="60">
        <f t="shared" si="11"/>
        <v>0</v>
      </c>
      <c r="R54" s="62"/>
      <c r="S54" s="63"/>
    </row>
    <row r="55" spans="3:18" s="57" customFormat="1" ht="12.75">
      <c r="C55" s="143"/>
      <c r="D55" s="133"/>
      <c r="E55" s="128"/>
      <c r="F55" s="128"/>
      <c r="G55" s="59" t="s">
        <v>15</v>
      </c>
      <c r="H55" s="66">
        <v>100000</v>
      </c>
      <c r="I55" s="66"/>
      <c r="J55" s="66">
        <v>10000</v>
      </c>
      <c r="K55" s="66">
        <v>90000</v>
      </c>
      <c r="L55" s="66"/>
      <c r="M55" s="66"/>
      <c r="N55" s="66"/>
      <c r="O55" s="61">
        <f>SUM(J55:L55)</f>
        <v>100000</v>
      </c>
      <c r="P55" s="60">
        <f>SUBTOTAL(9,P56:P58)</f>
        <v>0</v>
      </c>
      <c r="R55" s="62"/>
    </row>
    <row r="56" spans="3:18" s="57" customFormat="1" ht="16.5">
      <c r="C56" s="143"/>
      <c r="D56" s="133"/>
      <c r="E56" s="128"/>
      <c r="F56" s="128"/>
      <c r="G56" s="67" t="s">
        <v>19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/>
      <c r="N56" s="68"/>
      <c r="O56" s="61">
        <f>SUM(J56:L56)</f>
        <v>0</v>
      </c>
      <c r="P56" s="79">
        <f>H56-I56-O56</f>
        <v>0</v>
      </c>
      <c r="R56" s="62"/>
    </row>
    <row r="57" spans="3:18" s="57" customFormat="1" ht="12.75" hidden="1">
      <c r="C57" s="69"/>
      <c r="D57" s="75"/>
      <c r="E57" s="70"/>
      <c r="F57" s="70"/>
      <c r="G57" s="59" t="s">
        <v>9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/>
      <c r="N57" s="68"/>
      <c r="O57" s="61">
        <f>SUM(J57:L57)</f>
        <v>0</v>
      </c>
      <c r="P57" s="79">
        <f>H57-I57-O57</f>
        <v>0</v>
      </c>
      <c r="R57" s="62"/>
    </row>
    <row r="58" spans="3:19" s="57" customFormat="1" ht="16.5">
      <c r="C58" s="142">
        <v>11</v>
      </c>
      <c r="D58" s="132" t="s">
        <v>48</v>
      </c>
      <c r="E58" s="127">
        <v>2006</v>
      </c>
      <c r="F58" s="127">
        <v>2007</v>
      </c>
      <c r="G58" s="59" t="s">
        <v>12</v>
      </c>
      <c r="H58" s="60">
        <f aca="true" t="shared" si="12" ref="H58:P58">SUBTOTAL(9,H59:H61)</f>
        <v>100000</v>
      </c>
      <c r="I58" s="60">
        <f t="shared" si="12"/>
        <v>0</v>
      </c>
      <c r="J58" s="60">
        <f t="shared" si="12"/>
        <v>10000</v>
      </c>
      <c r="K58" s="60">
        <f t="shared" si="12"/>
        <v>90000</v>
      </c>
      <c r="L58" s="60">
        <f t="shared" si="12"/>
        <v>0</v>
      </c>
      <c r="M58" s="60">
        <f t="shared" si="12"/>
        <v>0</v>
      </c>
      <c r="N58" s="60">
        <f t="shared" si="12"/>
        <v>0</v>
      </c>
      <c r="O58" s="60">
        <f t="shared" si="12"/>
        <v>100000</v>
      </c>
      <c r="P58" s="60">
        <f t="shared" si="12"/>
        <v>0</v>
      </c>
      <c r="R58" s="62"/>
      <c r="S58" s="63"/>
    </row>
    <row r="59" spans="3:18" s="57" customFormat="1" ht="12.75">
      <c r="C59" s="143"/>
      <c r="D59" s="133"/>
      <c r="E59" s="128"/>
      <c r="F59" s="128"/>
      <c r="G59" s="59" t="s">
        <v>15</v>
      </c>
      <c r="H59" s="66">
        <v>100000</v>
      </c>
      <c r="I59" s="66"/>
      <c r="J59" s="66">
        <v>10000</v>
      </c>
      <c r="K59" s="66">
        <v>90000</v>
      </c>
      <c r="L59" s="66"/>
      <c r="M59" s="66"/>
      <c r="N59" s="66"/>
      <c r="O59" s="61">
        <f>SUM(J59:L59)</f>
        <v>100000</v>
      </c>
      <c r="P59" s="60">
        <f>SUBTOTAL(9,P60:P62)</f>
        <v>0</v>
      </c>
      <c r="R59" s="62"/>
    </row>
    <row r="60" spans="3:18" s="57" customFormat="1" ht="25.5" customHeight="1">
      <c r="C60" s="143"/>
      <c r="D60" s="133"/>
      <c r="E60" s="128"/>
      <c r="F60" s="128"/>
      <c r="G60" s="67" t="s">
        <v>19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/>
      <c r="N60" s="68"/>
      <c r="O60" s="61">
        <f>SUM(J60:L60)</f>
        <v>0</v>
      </c>
      <c r="P60" s="79">
        <f>H60-I60-O60</f>
        <v>0</v>
      </c>
      <c r="R60" s="62"/>
    </row>
    <row r="61" spans="3:18" s="57" customFormat="1" ht="12.75" hidden="1">
      <c r="C61" s="69"/>
      <c r="D61" s="75"/>
      <c r="E61" s="70"/>
      <c r="F61" s="70"/>
      <c r="G61" s="59" t="s">
        <v>9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/>
      <c r="N61" s="68"/>
      <c r="O61" s="61">
        <f>SUM(J61:L61)</f>
        <v>0</v>
      </c>
      <c r="P61" s="79">
        <f>H61-I61-O61</f>
        <v>0</v>
      </c>
      <c r="R61" s="62"/>
    </row>
    <row r="62" spans="3:19" s="57" customFormat="1" ht="16.5" customHeight="1">
      <c r="C62" s="58">
        <v>12</v>
      </c>
      <c r="D62" s="132" t="s">
        <v>49</v>
      </c>
      <c r="E62" s="127">
        <v>2006</v>
      </c>
      <c r="F62" s="127">
        <v>2007</v>
      </c>
      <c r="G62" s="59" t="s">
        <v>12</v>
      </c>
      <c r="H62" s="60">
        <f aca="true" t="shared" si="13" ref="H62:P62">SUBTOTAL(9,H63:H65)</f>
        <v>100000</v>
      </c>
      <c r="I62" s="60">
        <f t="shared" si="13"/>
        <v>0</v>
      </c>
      <c r="J62" s="60">
        <f t="shared" si="13"/>
        <v>10000</v>
      </c>
      <c r="K62" s="60">
        <f t="shared" si="13"/>
        <v>90000</v>
      </c>
      <c r="L62" s="60">
        <f t="shared" si="13"/>
        <v>0</v>
      </c>
      <c r="M62" s="60">
        <f t="shared" si="13"/>
        <v>0</v>
      </c>
      <c r="N62" s="60">
        <f t="shared" si="13"/>
        <v>0</v>
      </c>
      <c r="O62" s="60">
        <f t="shared" si="13"/>
        <v>100000</v>
      </c>
      <c r="P62" s="60">
        <f t="shared" si="13"/>
        <v>0</v>
      </c>
      <c r="R62" s="62"/>
      <c r="S62" s="63"/>
    </row>
    <row r="63" spans="3:18" s="57" customFormat="1" ht="12.75">
      <c r="C63" s="64"/>
      <c r="D63" s="145"/>
      <c r="E63" s="128"/>
      <c r="F63" s="128"/>
      <c r="G63" s="59" t="s">
        <v>15</v>
      </c>
      <c r="H63" s="68">
        <v>100000</v>
      </c>
      <c r="I63" s="68"/>
      <c r="J63" s="68">
        <v>10000</v>
      </c>
      <c r="K63" s="68">
        <v>90000</v>
      </c>
      <c r="L63" s="68"/>
      <c r="M63" s="68"/>
      <c r="N63" s="68"/>
      <c r="O63" s="61">
        <f>SUM(J63:L63)</f>
        <v>100000</v>
      </c>
      <c r="P63" s="79">
        <f>H63-I63-O63</f>
        <v>0</v>
      </c>
      <c r="R63" s="62"/>
    </row>
    <row r="64" spans="3:18" s="57" customFormat="1" ht="27.75" customHeight="1">
      <c r="C64" s="64"/>
      <c r="D64" s="145"/>
      <c r="E64" s="128"/>
      <c r="F64" s="128"/>
      <c r="G64" s="67" t="s">
        <v>19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/>
      <c r="N64" s="68"/>
      <c r="O64" s="61">
        <f>SUM(J64:L64)</f>
        <v>0</v>
      </c>
      <c r="P64" s="79">
        <f>H64-I64-O64</f>
        <v>0</v>
      </c>
      <c r="R64" s="62"/>
    </row>
    <row r="65" spans="3:18" s="57" customFormat="1" ht="12.75" hidden="1">
      <c r="C65" s="64"/>
      <c r="D65" s="74"/>
      <c r="E65" s="65"/>
      <c r="F65" s="65"/>
      <c r="G65" s="59" t="s">
        <v>9</v>
      </c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/>
      <c r="N65" s="68"/>
      <c r="O65" s="61">
        <f>SUM(J65:L65)</f>
        <v>0</v>
      </c>
      <c r="P65" s="79">
        <f>H65-I65-O65</f>
        <v>0</v>
      </c>
      <c r="R65" s="62"/>
    </row>
    <row r="66" spans="3:19" s="57" customFormat="1" ht="16.5" customHeight="1">
      <c r="C66" s="142">
        <v>13</v>
      </c>
      <c r="D66" s="132" t="s">
        <v>47</v>
      </c>
      <c r="E66" s="127">
        <v>2006</v>
      </c>
      <c r="F66" s="127">
        <v>2007</v>
      </c>
      <c r="G66" s="59" t="s">
        <v>12</v>
      </c>
      <c r="H66" s="60">
        <f aca="true" t="shared" si="14" ref="H66:P66">SUBTOTAL(9,H67:H69)</f>
        <v>100000</v>
      </c>
      <c r="I66" s="60">
        <f t="shared" si="14"/>
        <v>0</v>
      </c>
      <c r="J66" s="60">
        <f t="shared" si="14"/>
        <v>10000</v>
      </c>
      <c r="K66" s="60">
        <f t="shared" si="14"/>
        <v>90000</v>
      </c>
      <c r="L66" s="60">
        <f t="shared" si="14"/>
        <v>0</v>
      </c>
      <c r="M66" s="60">
        <f t="shared" si="14"/>
        <v>0</v>
      </c>
      <c r="N66" s="60">
        <f t="shared" si="14"/>
        <v>0</v>
      </c>
      <c r="O66" s="60">
        <f t="shared" si="14"/>
        <v>100000</v>
      </c>
      <c r="P66" s="60">
        <f t="shared" si="14"/>
        <v>0</v>
      </c>
      <c r="R66" s="62"/>
      <c r="S66" s="63"/>
    </row>
    <row r="67" spans="3:18" s="57" customFormat="1" ht="12.75">
      <c r="C67" s="143"/>
      <c r="D67" s="133"/>
      <c r="E67" s="128"/>
      <c r="F67" s="128"/>
      <c r="G67" s="59" t="s">
        <v>15</v>
      </c>
      <c r="H67" s="66">
        <v>100000</v>
      </c>
      <c r="I67" s="66">
        <v>0</v>
      </c>
      <c r="J67" s="66">
        <v>10000</v>
      </c>
      <c r="K67" s="66">
        <v>90000</v>
      </c>
      <c r="L67" s="66">
        <v>0</v>
      </c>
      <c r="M67" s="66"/>
      <c r="N67" s="66"/>
      <c r="O67" s="61">
        <f>SUM(J67:L67)</f>
        <v>100000</v>
      </c>
      <c r="P67" s="79">
        <f>H67-I67-O67</f>
        <v>0</v>
      </c>
      <c r="R67" s="62"/>
    </row>
    <row r="68" spans="3:18" s="57" customFormat="1" ht="29.25" customHeight="1">
      <c r="C68" s="144"/>
      <c r="D68" s="133"/>
      <c r="E68" s="128"/>
      <c r="F68" s="128"/>
      <c r="G68" s="67" t="s">
        <v>19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/>
      <c r="N68" s="68"/>
      <c r="O68" s="61">
        <f>SUM(J68:L68)</f>
        <v>0</v>
      </c>
      <c r="P68" s="79">
        <f>H68-I68-O68</f>
        <v>0</v>
      </c>
      <c r="R68" s="62"/>
    </row>
    <row r="69" spans="3:18" s="57" customFormat="1" ht="12.75" hidden="1">
      <c r="C69" s="69"/>
      <c r="D69" s="75"/>
      <c r="E69" s="70"/>
      <c r="F69" s="70"/>
      <c r="G69" s="59" t="s">
        <v>9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/>
      <c r="N69" s="68"/>
      <c r="O69" s="61">
        <f>SUM(J69:L69)</f>
        <v>0</v>
      </c>
      <c r="P69" s="79">
        <f>H69-I69-O69</f>
        <v>0</v>
      </c>
      <c r="R69" s="62"/>
    </row>
    <row r="70" spans="3:18" s="57" customFormat="1" ht="16.5">
      <c r="C70" s="64">
        <v>14</v>
      </c>
      <c r="D70" s="132" t="s">
        <v>50</v>
      </c>
      <c r="E70" s="127">
        <v>2006</v>
      </c>
      <c r="F70" s="127">
        <v>2007</v>
      </c>
      <c r="G70" s="59" t="s">
        <v>12</v>
      </c>
      <c r="H70" s="60">
        <f aca="true" t="shared" si="15" ref="H70:P70">SUBTOTAL(9,H71:H73)</f>
        <v>70000</v>
      </c>
      <c r="I70" s="60">
        <f t="shared" si="15"/>
        <v>0</v>
      </c>
      <c r="J70" s="60">
        <f t="shared" si="15"/>
        <v>20000</v>
      </c>
      <c r="K70" s="60">
        <f t="shared" si="15"/>
        <v>50000</v>
      </c>
      <c r="L70" s="60">
        <f t="shared" si="15"/>
        <v>0</v>
      </c>
      <c r="M70" s="60">
        <f t="shared" si="15"/>
        <v>0</v>
      </c>
      <c r="N70" s="60">
        <f t="shared" si="15"/>
        <v>0</v>
      </c>
      <c r="O70" s="60">
        <f t="shared" si="15"/>
        <v>70000</v>
      </c>
      <c r="P70" s="60">
        <f t="shared" si="15"/>
        <v>0</v>
      </c>
      <c r="R70" s="62"/>
    </row>
    <row r="71" spans="3:18" s="57" customFormat="1" ht="12.75">
      <c r="C71" s="64"/>
      <c r="D71" s="133"/>
      <c r="E71" s="128"/>
      <c r="F71" s="128"/>
      <c r="G71" s="59" t="s">
        <v>15</v>
      </c>
      <c r="H71" s="68">
        <v>70000</v>
      </c>
      <c r="I71" s="68">
        <v>0</v>
      </c>
      <c r="J71" s="68">
        <v>20000</v>
      </c>
      <c r="K71" s="68">
        <v>50000</v>
      </c>
      <c r="L71" s="68">
        <v>0</v>
      </c>
      <c r="M71" s="68"/>
      <c r="N71" s="68"/>
      <c r="O71" s="61">
        <f>SUM(J71:L71)</f>
        <v>70000</v>
      </c>
      <c r="P71" s="79">
        <f>H71-I71-O71</f>
        <v>0</v>
      </c>
      <c r="R71" s="62"/>
    </row>
    <row r="72" spans="3:18" s="57" customFormat="1" ht="16.5">
      <c r="C72" s="64"/>
      <c r="D72" s="133"/>
      <c r="E72" s="128"/>
      <c r="F72" s="128"/>
      <c r="G72" s="67" t="s">
        <v>19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/>
      <c r="N72" s="68"/>
      <c r="O72" s="61">
        <f>SUM(J72:L72)</f>
        <v>0</v>
      </c>
      <c r="P72" s="79">
        <f>H72-I72-O72</f>
        <v>0</v>
      </c>
      <c r="R72" s="62"/>
    </row>
    <row r="73" spans="3:18" s="57" customFormat="1" ht="12.75" hidden="1">
      <c r="C73" s="64"/>
      <c r="D73" s="74"/>
      <c r="E73" s="65"/>
      <c r="F73" s="65"/>
      <c r="G73" s="59" t="s">
        <v>9</v>
      </c>
      <c r="H73" s="68">
        <v>0</v>
      </c>
      <c r="I73" s="68">
        <v>0</v>
      </c>
      <c r="J73" s="68">
        <v>0</v>
      </c>
      <c r="K73" s="68">
        <v>0</v>
      </c>
      <c r="L73" s="68">
        <v>0</v>
      </c>
      <c r="M73" s="68"/>
      <c r="N73" s="68"/>
      <c r="O73" s="61">
        <f>SUM(J73:L73)</f>
        <v>0</v>
      </c>
      <c r="P73" s="79">
        <f>H73-I73-O73</f>
        <v>0</v>
      </c>
      <c r="R73" s="62"/>
    </row>
    <row r="74" spans="3:16" s="15" customFormat="1" ht="16.5" customHeight="1">
      <c r="C74" s="102">
        <v>15</v>
      </c>
      <c r="D74" s="129" t="s">
        <v>40</v>
      </c>
      <c r="E74" s="109">
        <v>2006</v>
      </c>
      <c r="F74" s="109">
        <v>2007</v>
      </c>
      <c r="G74" s="2" t="s">
        <v>12</v>
      </c>
      <c r="H74" s="16">
        <f aca="true" t="shared" si="16" ref="H74:P74">SUBTOTAL(9,H75:H77)</f>
        <v>60000</v>
      </c>
      <c r="I74" s="16">
        <f t="shared" si="16"/>
        <v>0</v>
      </c>
      <c r="J74" s="16">
        <f t="shared" si="16"/>
        <v>30000</v>
      </c>
      <c r="K74" s="16">
        <f t="shared" si="16"/>
        <v>30000</v>
      </c>
      <c r="L74" s="16">
        <f t="shared" si="16"/>
        <v>0</v>
      </c>
      <c r="M74" s="16">
        <f t="shared" si="16"/>
        <v>0</v>
      </c>
      <c r="N74" s="16">
        <f t="shared" si="16"/>
        <v>0</v>
      </c>
      <c r="O74" s="16">
        <f t="shared" si="16"/>
        <v>60000</v>
      </c>
      <c r="P74" s="16">
        <f t="shared" si="16"/>
        <v>0</v>
      </c>
    </row>
    <row r="75" spans="3:16" s="15" customFormat="1" ht="12.75">
      <c r="C75" s="103"/>
      <c r="D75" s="130"/>
      <c r="E75" s="110"/>
      <c r="F75" s="110"/>
      <c r="G75" s="2" t="s">
        <v>15</v>
      </c>
      <c r="H75" s="18">
        <v>60000</v>
      </c>
      <c r="I75" s="18">
        <v>0</v>
      </c>
      <c r="J75" s="18">
        <v>30000</v>
      </c>
      <c r="K75" s="18">
        <v>30000</v>
      </c>
      <c r="L75" s="18">
        <v>0</v>
      </c>
      <c r="M75" s="18"/>
      <c r="N75" s="18"/>
      <c r="O75" s="19">
        <f>J75+K75+L75</f>
        <v>60000</v>
      </c>
      <c r="P75" s="19">
        <f>H75-I75-O75</f>
        <v>0</v>
      </c>
    </row>
    <row r="76" spans="3:16" s="15" customFormat="1" ht="16.5">
      <c r="C76" s="103"/>
      <c r="D76" s="130"/>
      <c r="E76" s="110"/>
      <c r="F76" s="110"/>
      <c r="G76" s="3" t="s">
        <v>19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/>
      <c r="N76" s="13"/>
      <c r="O76" s="17">
        <f>J76+K76+L76</f>
        <v>0</v>
      </c>
      <c r="P76" s="19">
        <f>H76-I76-O76</f>
        <v>0</v>
      </c>
    </row>
    <row r="77" spans="3:16" s="15" customFormat="1" ht="12.75" hidden="1">
      <c r="C77" s="35"/>
      <c r="D77" s="76"/>
      <c r="E77" s="42"/>
      <c r="F77" s="42"/>
      <c r="G77" s="43" t="s">
        <v>9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/>
      <c r="N77" s="13"/>
      <c r="O77" s="17">
        <f>J77+K77+L77</f>
        <v>0</v>
      </c>
      <c r="P77" s="19">
        <f>H77-I77-O77</f>
        <v>0</v>
      </c>
    </row>
    <row r="78" spans="3:16" s="15" customFormat="1" ht="41.25" customHeight="1">
      <c r="C78" s="104" t="s">
        <v>35</v>
      </c>
      <c r="D78" s="105"/>
      <c r="E78" s="105"/>
      <c r="F78" s="105"/>
      <c r="G78" s="106"/>
      <c r="H78" s="40">
        <f aca="true" t="shared" si="17" ref="H78:P78">SUBTOTAL(9,H79:H86)</f>
        <v>1100000</v>
      </c>
      <c r="I78" s="40">
        <f t="shared" si="17"/>
        <v>0</v>
      </c>
      <c r="J78" s="40">
        <f t="shared" si="17"/>
        <v>45000</v>
      </c>
      <c r="K78" s="40">
        <f t="shared" si="17"/>
        <v>1055000</v>
      </c>
      <c r="L78" s="40">
        <f t="shared" si="17"/>
        <v>0</v>
      </c>
      <c r="M78" s="40">
        <f t="shared" si="17"/>
        <v>0</v>
      </c>
      <c r="N78" s="40">
        <f t="shared" si="17"/>
        <v>0</v>
      </c>
      <c r="O78" s="40">
        <f t="shared" si="17"/>
        <v>1100000</v>
      </c>
      <c r="P78" s="40">
        <f t="shared" si="17"/>
        <v>0</v>
      </c>
    </row>
    <row r="79" spans="3:16" s="15" customFormat="1" ht="16.5" customHeight="1">
      <c r="C79" s="102">
        <v>16</v>
      </c>
      <c r="D79" s="129" t="s">
        <v>43</v>
      </c>
      <c r="E79" s="109">
        <v>2006</v>
      </c>
      <c r="F79" s="109">
        <v>2007</v>
      </c>
      <c r="G79" s="2" t="s">
        <v>12</v>
      </c>
      <c r="H79" s="16">
        <f aca="true" t="shared" si="18" ref="H79:P79">SUBTOTAL(9,H80:H82)</f>
        <v>600000</v>
      </c>
      <c r="I79" s="16">
        <f t="shared" si="18"/>
        <v>0</v>
      </c>
      <c r="J79" s="16">
        <f t="shared" si="18"/>
        <v>25000</v>
      </c>
      <c r="K79" s="16">
        <f t="shared" si="18"/>
        <v>575000</v>
      </c>
      <c r="L79" s="16">
        <f t="shared" si="18"/>
        <v>0</v>
      </c>
      <c r="M79" s="16">
        <f t="shared" si="18"/>
        <v>0</v>
      </c>
      <c r="N79" s="16">
        <f t="shared" si="18"/>
        <v>0</v>
      </c>
      <c r="O79" s="16">
        <f t="shared" si="18"/>
        <v>600000</v>
      </c>
      <c r="P79" s="16">
        <f t="shared" si="18"/>
        <v>0</v>
      </c>
    </row>
    <row r="80" spans="3:16" s="15" customFormat="1" ht="12.75">
      <c r="C80" s="103"/>
      <c r="D80" s="130"/>
      <c r="E80" s="110"/>
      <c r="F80" s="110"/>
      <c r="G80" s="2" t="s">
        <v>15</v>
      </c>
      <c r="H80" s="18">
        <v>600000</v>
      </c>
      <c r="I80" s="18">
        <v>0</v>
      </c>
      <c r="J80" s="18">
        <v>25000</v>
      </c>
      <c r="K80" s="18">
        <v>575000</v>
      </c>
      <c r="L80" s="18"/>
      <c r="M80" s="18"/>
      <c r="N80" s="18"/>
      <c r="O80" s="19">
        <f>J80+K80+L80</f>
        <v>600000</v>
      </c>
      <c r="P80" s="19">
        <f>H80-I80-O80</f>
        <v>0</v>
      </c>
    </row>
    <row r="81" spans="3:16" s="15" customFormat="1" ht="16.5">
      <c r="C81" s="121"/>
      <c r="D81" s="131"/>
      <c r="E81" s="115"/>
      <c r="F81" s="115"/>
      <c r="G81" s="3" t="s">
        <v>19</v>
      </c>
      <c r="H81" s="13">
        <v>0</v>
      </c>
      <c r="I81" s="13"/>
      <c r="J81" s="13">
        <v>0</v>
      </c>
      <c r="K81" s="13">
        <v>0</v>
      </c>
      <c r="L81" s="13"/>
      <c r="M81" s="13"/>
      <c r="N81" s="13"/>
      <c r="O81" s="17">
        <f>J81+K81+L81</f>
        <v>0</v>
      </c>
      <c r="P81" s="17">
        <f>H81-I81-O81</f>
        <v>0</v>
      </c>
    </row>
    <row r="82" spans="3:16" s="15" customFormat="1" ht="12.75" hidden="1">
      <c r="C82" s="35"/>
      <c r="D82" s="76"/>
      <c r="E82" s="42"/>
      <c r="F82" s="42"/>
      <c r="G82" s="56" t="s">
        <v>9</v>
      </c>
      <c r="H82" s="53"/>
      <c r="I82" s="53"/>
      <c r="J82" s="53"/>
      <c r="K82" s="53"/>
      <c r="L82" s="53"/>
      <c r="M82" s="53"/>
      <c r="N82" s="53"/>
      <c r="O82" s="55"/>
      <c r="P82" s="55"/>
    </row>
    <row r="83" spans="3:16" s="15" customFormat="1" ht="16.5" customHeight="1">
      <c r="C83" s="102">
        <v>17</v>
      </c>
      <c r="D83" s="129" t="s">
        <v>44</v>
      </c>
      <c r="E83" s="109">
        <v>2006</v>
      </c>
      <c r="F83" s="109">
        <v>2007</v>
      </c>
      <c r="G83" s="2" t="s">
        <v>12</v>
      </c>
      <c r="H83" s="16">
        <f aca="true" t="shared" si="19" ref="H83:O83">SUBTOTAL(9,H84:H85)</f>
        <v>500000</v>
      </c>
      <c r="I83" s="16">
        <f t="shared" si="19"/>
        <v>0</v>
      </c>
      <c r="J83" s="16">
        <f t="shared" si="19"/>
        <v>20000</v>
      </c>
      <c r="K83" s="16">
        <f t="shared" si="19"/>
        <v>480000</v>
      </c>
      <c r="L83" s="16">
        <f t="shared" si="19"/>
        <v>0</v>
      </c>
      <c r="M83" s="16">
        <f t="shared" si="19"/>
        <v>0</v>
      </c>
      <c r="N83" s="16">
        <f t="shared" si="19"/>
        <v>0</v>
      </c>
      <c r="O83" s="16">
        <f t="shared" si="19"/>
        <v>500000</v>
      </c>
      <c r="P83" s="16">
        <f>SUBTOTAL(9,P84:P86)</f>
        <v>0</v>
      </c>
    </row>
    <row r="84" spans="3:16" s="15" customFormat="1" ht="12.75">
      <c r="C84" s="103"/>
      <c r="D84" s="130"/>
      <c r="E84" s="110"/>
      <c r="F84" s="110"/>
      <c r="G84" s="2" t="s">
        <v>15</v>
      </c>
      <c r="H84" s="18">
        <v>500000</v>
      </c>
      <c r="I84" s="18">
        <v>0</v>
      </c>
      <c r="J84" s="18">
        <v>20000</v>
      </c>
      <c r="K84" s="18">
        <v>480000</v>
      </c>
      <c r="L84" s="18"/>
      <c r="M84" s="18"/>
      <c r="N84" s="18"/>
      <c r="O84" s="19">
        <f>J84+K84+L84</f>
        <v>500000</v>
      </c>
      <c r="P84" s="19">
        <f>H84-I84-O84</f>
        <v>0</v>
      </c>
    </row>
    <row r="85" spans="3:16" s="15" customFormat="1" ht="16.5">
      <c r="C85" s="121"/>
      <c r="D85" s="131"/>
      <c r="E85" s="115"/>
      <c r="F85" s="115"/>
      <c r="G85" s="3" t="s">
        <v>19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/>
      <c r="N85" s="13"/>
      <c r="O85" s="17">
        <f>J85+K85+L85</f>
        <v>0</v>
      </c>
      <c r="P85" s="17">
        <f>H85-I85-O85</f>
        <v>0</v>
      </c>
    </row>
    <row r="86" spans="3:16" s="15" customFormat="1" ht="12.75" hidden="1">
      <c r="C86" s="35"/>
      <c r="D86" s="76"/>
      <c r="E86" s="42"/>
      <c r="F86" s="42"/>
      <c r="G86" s="56" t="s">
        <v>9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/>
      <c r="N86" s="53"/>
      <c r="O86" s="17">
        <f>J86+K86+L86</f>
        <v>0</v>
      </c>
      <c r="P86" s="55"/>
    </row>
    <row r="87" spans="3:16" s="15" customFormat="1" ht="41.25" customHeight="1">
      <c r="C87" s="104" t="s">
        <v>34</v>
      </c>
      <c r="D87" s="105"/>
      <c r="E87" s="105"/>
      <c r="F87" s="105"/>
      <c r="G87" s="106"/>
      <c r="H87" s="40">
        <f aca="true" t="shared" si="20" ref="H87:P87">SUBTOTAL(9,H88:H91)</f>
        <v>2551464</v>
      </c>
      <c r="I87" s="40">
        <f t="shared" si="20"/>
        <v>74054</v>
      </c>
      <c r="J87" s="40">
        <f t="shared" si="20"/>
        <v>50000</v>
      </c>
      <c r="K87" s="40">
        <f t="shared" si="20"/>
        <v>2427410</v>
      </c>
      <c r="L87" s="40">
        <f t="shared" si="20"/>
        <v>0</v>
      </c>
      <c r="M87" s="40">
        <f t="shared" si="20"/>
        <v>0</v>
      </c>
      <c r="N87" s="40">
        <f t="shared" si="20"/>
        <v>0</v>
      </c>
      <c r="O87" s="40">
        <f t="shared" si="20"/>
        <v>2477410</v>
      </c>
      <c r="P87" s="40">
        <f t="shared" si="20"/>
        <v>0</v>
      </c>
    </row>
    <row r="88" spans="1:16" s="15" customFormat="1" ht="16.5" customHeight="1">
      <c r="A88" s="15" t="s">
        <v>8</v>
      </c>
      <c r="B88" s="15">
        <v>600</v>
      </c>
      <c r="C88" s="102">
        <v>18</v>
      </c>
      <c r="D88" s="129" t="s">
        <v>17</v>
      </c>
      <c r="E88" s="109">
        <v>2004</v>
      </c>
      <c r="F88" s="109">
        <v>2007</v>
      </c>
      <c r="G88" s="2" t="s">
        <v>12</v>
      </c>
      <c r="H88" s="16">
        <f aca="true" t="shared" si="21" ref="H88:O88">SUBTOTAL(9,H89:H90)</f>
        <v>2551464</v>
      </c>
      <c r="I88" s="16">
        <f t="shared" si="21"/>
        <v>74054</v>
      </c>
      <c r="J88" s="16">
        <f t="shared" si="21"/>
        <v>50000</v>
      </c>
      <c r="K88" s="16">
        <f t="shared" si="21"/>
        <v>2427410</v>
      </c>
      <c r="L88" s="16">
        <f t="shared" si="21"/>
        <v>0</v>
      </c>
      <c r="M88" s="16">
        <f t="shared" si="21"/>
        <v>0</v>
      </c>
      <c r="N88" s="16">
        <f t="shared" si="21"/>
        <v>0</v>
      </c>
      <c r="O88" s="16">
        <f t="shared" si="21"/>
        <v>2477410</v>
      </c>
      <c r="P88" s="16">
        <f>SUBTOTAL(9,P89:P91)</f>
        <v>0</v>
      </c>
    </row>
    <row r="89" spans="1:16" s="15" customFormat="1" ht="12.75">
      <c r="A89" s="15" t="s">
        <v>8</v>
      </c>
      <c r="B89" s="15">
        <v>600</v>
      </c>
      <c r="C89" s="103"/>
      <c r="D89" s="130"/>
      <c r="E89" s="110"/>
      <c r="F89" s="110"/>
      <c r="G89" s="2" t="s">
        <v>15</v>
      </c>
      <c r="H89" s="18">
        <v>2551464</v>
      </c>
      <c r="I89" s="18">
        <v>74054</v>
      </c>
      <c r="J89" s="18">
        <v>50000</v>
      </c>
      <c r="K89" s="18">
        <v>2427410</v>
      </c>
      <c r="L89" s="18"/>
      <c r="M89" s="18"/>
      <c r="N89" s="18"/>
      <c r="O89" s="19">
        <f>J89+K89+L89</f>
        <v>2477410</v>
      </c>
      <c r="P89" s="19">
        <f>H89-I89-O89</f>
        <v>0</v>
      </c>
    </row>
    <row r="90" spans="3:16" s="15" customFormat="1" ht="16.5">
      <c r="C90" s="121"/>
      <c r="D90" s="131"/>
      <c r="E90" s="115"/>
      <c r="F90" s="115"/>
      <c r="G90" s="3" t="s">
        <v>19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/>
      <c r="N90" s="13"/>
      <c r="O90" s="17">
        <f>J90+K90+L90</f>
        <v>0</v>
      </c>
      <c r="P90" s="17">
        <f>H90-I90-O90</f>
        <v>0</v>
      </c>
    </row>
    <row r="91" spans="3:16" s="15" customFormat="1" ht="12.75" hidden="1">
      <c r="C91" s="27"/>
      <c r="D91" s="72"/>
      <c r="E91" s="33"/>
      <c r="F91" s="33"/>
      <c r="G91" s="12" t="s">
        <v>9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/>
      <c r="N91" s="13"/>
      <c r="O91" s="17">
        <f>J91+K91+L91</f>
        <v>0</v>
      </c>
      <c r="P91" s="17">
        <f>H91-I91-O91</f>
        <v>0</v>
      </c>
    </row>
    <row r="92" spans="3:16" s="15" customFormat="1" ht="39" customHeight="1">
      <c r="C92" s="104" t="s">
        <v>35</v>
      </c>
      <c r="D92" s="105"/>
      <c r="E92" s="105"/>
      <c r="F92" s="105"/>
      <c r="G92" s="106"/>
      <c r="H92" s="40">
        <f aca="true" t="shared" si="22" ref="H92:P92">SUBTOTAL(9,H93:H96)</f>
        <v>9452159.84</v>
      </c>
      <c r="I92" s="40">
        <f t="shared" si="22"/>
        <v>88900</v>
      </c>
      <c r="J92" s="40">
        <f t="shared" si="22"/>
        <v>15250</v>
      </c>
      <c r="K92" s="40">
        <f t="shared" si="22"/>
        <v>4621929.92</v>
      </c>
      <c r="L92" s="40">
        <f t="shared" si="22"/>
        <v>0</v>
      </c>
      <c r="M92" s="40">
        <f t="shared" si="22"/>
        <v>0</v>
      </c>
      <c r="N92" s="40">
        <f t="shared" si="22"/>
        <v>0</v>
      </c>
      <c r="O92" s="40">
        <f t="shared" si="22"/>
        <v>4637179.92</v>
      </c>
      <c r="P92" s="40">
        <f t="shared" si="22"/>
        <v>0</v>
      </c>
    </row>
    <row r="93" spans="3:16" s="15" customFormat="1" ht="51.75" customHeight="1">
      <c r="C93" s="102">
        <v>19</v>
      </c>
      <c r="D93" s="129" t="s">
        <v>41</v>
      </c>
      <c r="E93" s="109">
        <v>2005</v>
      </c>
      <c r="F93" s="109">
        <v>2007</v>
      </c>
      <c r="G93" s="2" t="s">
        <v>12</v>
      </c>
      <c r="H93" s="36">
        <v>4726079.92</v>
      </c>
      <c r="I93" s="36">
        <f>SUBTOTAL(9,I94:I95)</f>
        <v>88900</v>
      </c>
      <c r="J93" s="36">
        <f>SUBTOTAL(9,J94:J95)</f>
        <v>15250</v>
      </c>
      <c r="K93" s="36">
        <f>SUBTOTAL(9,K94:K95)</f>
        <v>4621929.92</v>
      </c>
      <c r="L93" s="36">
        <f>SUBTOTAL(9,L94:L95)</f>
        <v>0</v>
      </c>
      <c r="M93" s="36">
        <f>SUBTOTAL(9,M94:M95)</f>
        <v>0</v>
      </c>
      <c r="N93" s="36"/>
      <c r="O93" s="36">
        <f>SUBTOTAL(9,O94:O95)</f>
        <v>4637179.92</v>
      </c>
      <c r="P93" s="16">
        <f>SUBTOTAL(9,P94:P96)</f>
        <v>0</v>
      </c>
    </row>
    <row r="94" spans="3:16" s="15" customFormat="1" ht="48.75" customHeight="1">
      <c r="C94" s="103"/>
      <c r="D94" s="134"/>
      <c r="E94" s="110"/>
      <c r="F94" s="110"/>
      <c r="G94" s="2" t="s">
        <v>15</v>
      </c>
      <c r="H94" s="37">
        <f>H93-H95</f>
        <v>947010.1000000001</v>
      </c>
      <c r="I94" s="37">
        <v>88900</v>
      </c>
      <c r="J94" s="37">
        <v>15250</v>
      </c>
      <c r="K94" s="37">
        <v>4156940.73</v>
      </c>
      <c r="L94" s="38">
        <f>H94-I94-J94-K94</f>
        <v>-3314080.63</v>
      </c>
      <c r="M94" s="37"/>
      <c r="N94" s="37"/>
      <c r="O94" s="38">
        <f>SUM(J94:L94)</f>
        <v>858110.1000000001</v>
      </c>
      <c r="P94" s="19">
        <f>H94-I94-O94</f>
        <v>0</v>
      </c>
    </row>
    <row r="95" spans="3:16" s="15" customFormat="1" ht="50.25" customHeight="1">
      <c r="C95" s="121"/>
      <c r="D95" s="135"/>
      <c r="E95" s="115"/>
      <c r="F95" s="115"/>
      <c r="G95" s="3" t="s">
        <v>29</v>
      </c>
      <c r="H95" s="39">
        <v>3779069.82</v>
      </c>
      <c r="I95" s="39">
        <v>0</v>
      </c>
      <c r="J95" s="39">
        <v>0</v>
      </c>
      <c r="K95" s="39">
        <v>464989.19</v>
      </c>
      <c r="L95" s="36">
        <v>3314080.63</v>
      </c>
      <c r="M95" s="39"/>
      <c r="N95" s="39"/>
      <c r="O95" s="38">
        <f>SUM(J95:L95)</f>
        <v>3779069.82</v>
      </c>
      <c r="P95" s="19">
        <f>H95-I95-O95</f>
        <v>0</v>
      </c>
    </row>
    <row r="96" spans="3:16" s="15" customFormat="1" ht="12.75" hidden="1">
      <c r="C96" s="27"/>
      <c r="D96" s="72"/>
      <c r="E96" s="33"/>
      <c r="F96" s="33"/>
      <c r="G96" s="12" t="s">
        <v>9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/>
      <c r="N96" s="13"/>
      <c r="O96" s="17">
        <v>0</v>
      </c>
      <c r="P96" s="19">
        <f>H96-I96-O96</f>
        <v>0</v>
      </c>
    </row>
    <row r="97" spans="3:16" s="15" customFormat="1" ht="41.25" customHeight="1">
      <c r="C97" s="104" t="s">
        <v>37</v>
      </c>
      <c r="D97" s="105"/>
      <c r="E97" s="105"/>
      <c r="F97" s="105"/>
      <c r="G97" s="106"/>
      <c r="H97" s="40">
        <f>SUBTOTAL(9,H98:H101)</f>
        <v>16419000</v>
      </c>
      <c r="I97" s="40">
        <f aca="true" t="shared" si="23" ref="I97:P97">SUBTOTAL(9,I98:I102)</f>
        <v>0</v>
      </c>
      <c r="J97" s="40">
        <f t="shared" si="23"/>
        <v>79000</v>
      </c>
      <c r="K97" s="40">
        <f t="shared" si="23"/>
        <v>2840000</v>
      </c>
      <c r="L97" s="40">
        <f t="shared" si="23"/>
        <v>4000000</v>
      </c>
      <c r="M97" s="40">
        <f t="shared" si="23"/>
        <v>0</v>
      </c>
      <c r="N97" s="40">
        <f t="shared" si="23"/>
        <v>0</v>
      </c>
      <c r="O97" s="40">
        <f t="shared" si="23"/>
        <v>6919000</v>
      </c>
      <c r="P97" s="40">
        <f t="shared" si="23"/>
        <v>9500000</v>
      </c>
    </row>
    <row r="98" spans="3:16" s="15" customFormat="1" ht="16.5" customHeight="1">
      <c r="C98" s="102">
        <v>20</v>
      </c>
      <c r="D98" s="129" t="s">
        <v>25</v>
      </c>
      <c r="E98" s="109">
        <v>2006</v>
      </c>
      <c r="F98" s="109">
        <v>2010</v>
      </c>
      <c r="G98" s="2" t="s">
        <v>12</v>
      </c>
      <c r="H98" s="16">
        <f aca="true" t="shared" si="24" ref="H98:O98">SUBTOTAL(9,H99:H100)</f>
        <v>16419000</v>
      </c>
      <c r="I98" s="16">
        <f t="shared" si="24"/>
        <v>0</v>
      </c>
      <c r="J98" s="16">
        <f t="shared" si="24"/>
        <v>79000</v>
      </c>
      <c r="K98" s="16">
        <f t="shared" si="24"/>
        <v>2840000</v>
      </c>
      <c r="L98" s="16">
        <f t="shared" si="24"/>
        <v>4000000</v>
      </c>
      <c r="M98" s="16">
        <f t="shared" si="24"/>
        <v>0</v>
      </c>
      <c r="N98" s="16">
        <f t="shared" si="24"/>
        <v>0</v>
      </c>
      <c r="O98" s="16">
        <f t="shared" si="24"/>
        <v>6919000</v>
      </c>
      <c r="P98" s="16">
        <f>SUBTOTAL(9,P99:P101)</f>
        <v>9500000</v>
      </c>
    </row>
    <row r="99" spans="3:16" s="15" customFormat="1" ht="12.75">
      <c r="C99" s="103"/>
      <c r="D99" s="130"/>
      <c r="E99" s="110"/>
      <c r="F99" s="110"/>
      <c r="G99" s="2" t="s">
        <v>15</v>
      </c>
      <c r="H99" s="18">
        <v>16419000</v>
      </c>
      <c r="I99" s="18">
        <v>0</v>
      </c>
      <c r="J99" s="18">
        <v>79000</v>
      </c>
      <c r="K99" s="18">
        <v>2840000</v>
      </c>
      <c r="L99" s="18">
        <v>4000000</v>
      </c>
      <c r="M99" s="18"/>
      <c r="N99" s="18"/>
      <c r="O99" s="19">
        <f>J99+K99+L99</f>
        <v>6919000</v>
      </c>
      <c r="P99" s="19">
        <f>H99-I99-O99</f>
        <v>9500000</v>
      </c>
    </row>
    <row r="100" spans="3:16" s="15" customFormat="1" ht="16.5">
      <c r="C100" s="121"/>
      <c r="D100" s="131"/>
      <c r="E100" s="115"/>
      <c r="F100" s="115"/>
      <c r="G100" s="3" t="s">
        <v>19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/>
      <c r="N100" s="13"/>
      <c r="O100" s="17">
        <f>J100+K100+L100</f>
        <v>0</v>
      </c>
      <c r="P100" s="17">
        <f>H100-I100-O100</f>
        <v>0</v>
      </c>
    </row>
    <row r="101" spans="3:16" s="15" customFormat="1" ht="13.5" hidden="1" thickBot="1">
      <c r="C101" s="46"/>
      <c r="D101" s="77"/>
      <c r="E101" s="48"/>
      <c r="F101" s="48"/>
      <c r="G101" s="49" t="s">
        <v>9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/>
      <c r="N101" s="50"/>
      <c r="O101" s="17">
        <f>J101+K101+L101</f>
        <v>0</v>
      </c>
      <c r="P101" s="17">
        <f>H101-I101-O101</f>
        <v>0</v>
      </c>
    </row>
    <row r="102" spans="1:16" s="10" customFormat="1" ht="13.5" customHeight="1">
      <c r="A102" s="22"/>
      <c r="B102" s="22"/>
      <c r="C102" s="88" t="s">
        <v>18</v>
      </c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3:16" ht="57" customHeight="1">
      <c r="C103" s="120" t="s">
        <v>42</v>
      </c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</row>
  </sheetData>
  <mergeCells count="100">
    <mergeCell ref="F70:F72"/>
    <mergeCell ref="C83:C85"/>
    <mergeCell ref="D83:D85"/>
    <mergeCell ref="E83:E85"/>
    <mergeCell ref="F83:F85"/>
    <mergeCell ref="D79:D81"/>
    <mergeCell ref="E79:E81"/>
    <mergeCell ref="F79:F81"/>
    <mergeCell ref="D70:D72"/>
    <mergeCell ref="D93:D95"/>
    <mergeCell ref="E93:E95"/>
    <mergeCell ref="F93:F95"/>
    <mergeCell ref="C74:C76"/>
    <mergeCell ref="D74:D76"/>
    <mergeCell ref="E74:E76"/>
    <mergeCell ref="F74:F76"/>
    <mergeCell ref="C92:G92"/>
    <mergeCell ref="C78:G78"/>
    <mergeCell ref="C79:C81"/>
    <mergeCell ref="C98:C100"/>
    <mergeCell ref="C97:G97"/>
    <mergeCell ref="F88:F90"/>
    <mergeCell ref="D50:D52"/>
    <mergeCell ref="E50:E52"/>
    <mergeCell ref="F50:F52"/>
    <mergeCell ref="D98:D100"/>
    <mergeCell ref="E98:E100"/>
    <mergeCell ref="F98:F100"/>
    <mergeCell ref="C93:C95"/>
    <mergeCell ref="P7:P8"/>
    <mergeCell ref="C6:P6"/>
    <mergeCell ref="O7:O8"/>
    <mergeCell ref="I7:I8"/>
    <mergeCell ref="H7:H8"/>
    <mergeCell ref="E7:F7"/>
    <mergeCell ref="D7:D8"/>
    <mergeCell ref="D20:D22"/>
    <mergeCell ref="E20:E22"/>
    <mergeCell ref="F20:F22"/>
    <mergeCell ref="J7:N7"/>
    <mergeCell ref="C15:G15"/>
    <mergeCell ref="C16:C19"/>
    <mergeCell ref="D16:D19"/>
    <mergeCell ref="E16:E19"/>
    <mergeCell ref="F16:F19"/>
    <mergeCell ref="C20:C22"/>
    <mergeCell ref="C4:P4"/>
    <mergeCell ref="L1:P3"/>
    <mergeCell ref="C103:P103"/>
    <mergeCell ref="C88:C90"/>
    <mergeCell ref="D88:D90"/>
    <mergeCell ref="E88:E90"/>
    <mergeCell ref="C102:P102"/>
    <mergeCell ref="C10:F12"/>
    <mergeCell ref="G7:G8"/>
    <mergeCell ref="C7:C8"/>
    <mergeCell ref="C87:G87"/>
    <mergeCell ref="C29:C31"/>
    <mergeCell ref="C50:C52"/>
    <mergeCell ref="C45:C47"/>
    <mergeCell ref="D45:D47"/>
    <mergeCell ref="E45:E47"/>
    <mergeCell ref="F45:F47"/>
    <mergeCell ref="E29:E31"/>
    <mergeCell ref="F29:F31"/>
    <mergeCell ref="D29:D31"/>
    <mergeCell ref="C28:G28"/>
    <mergeCell ref="C49:G49"/>
    <mergeCell ref="C24:C26"/>
    <mergeCell ref="D24:D26"/>
    <mergeCell ref="E24:E26"/>
    <mergeCell ref="F24:F26"/>
    <mergeCell ref="C41:C43"/>
    <mergeCell ref="D41:D43"/>
    <mergeCell ref="E41:E43"/>
    <mergeCell ref="F41:F43"/>
    <mergeCell ref="E54:E56"/>
    <mergeCell ref="F54:F56"/>
    <mergeCell ref="C33:C35"/>
    <mergeCell ref="D33:D35"/>
    <mergeCell ref="E33:E35"/>
    <mergeCell ref="F33:F35"/>
    <mergeCell ref="C37:C39"/>
    <mergeCell ref="D37:D39"/>
    <mergeCell ref="E37:E39"/>
    <mergeCell ref="F37:F39"/>
    <mergeCell ref="C58:C60"/>
    <mergeCell ref="D58:D60"/>
    <mergeCell ref="C54:C56"/>
    <mergeCell ref="D54:D56"/>
    <mergeCell ref="E58:E60"/>
    <mergeCell ref="E70:E72"/>
    <mergeCell ref="F58:F60"/>
    <mergeCell ref="C66:C68"/>
    <mergeCell ref="D66:D68"/>
    <mergeCell ref="E66:E68"/>
    <mergeCell ref="F66:F68"/>
    <mergeCell ref="D62:D64"/>
    <mergeCell ref="E62:E64"/>
    <mergeCell ref="F62:F64"/>
  </mergeCells>
  <printOptions horizontalCentered="1"/>
  <pageMargins left="0.1968503937007874" right="0.1968503937007874" top="0.3937007874015748" bottom="0.3937007874015748" header="0.5118110236220472" footer="0.11811023622047245"/>
  <pageSetup horizontalDpi="300" verticalDpi="300" orientation="landscape" paperSize="9" scale="95" r:id="rId1"/>
  <headerFooter alignWithMargins="0">
    <oddFooter>&amp;L&amp;3&amp;F&amp;CStrona &amp;P z &amp;N</oddFooter>
  </headerFooter>
  <rowBreaks count="2" manualBreakCount="2">
    <brk id="27" min="2" max="15" man="1"/>
    <brk id="86" min="2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103"/>
  <sheetViews>
    <sheetView tabSelected="1" view="pageBreakPreview" zoomScaleSheetLayoutView="100" workbookViewId="0" topLeftCell="J1">
      <selection activeCell="C4" sqref="C4:P4"/>
    </sheetView>
  </sheetViews>
  <sheetFormatPr defaultColWidth="9.00390625" defaultRowHeight="12.75"/>
  <cols>
    <col min="1" max="1" width="5.375" style="0" hidden="1" customWidth="1"/>
    <col min="2" max="2" width="4.25390625" style="0" hidden="1" customWidth="1"/>
    <col min="3" max="3" width="4.375" style="0" customWidth="1"/>
    <col min="4" max="4" width="30.75390625" style="78" customWidth="1"/>
    <col min="5" max="5" width="6.00390625" style="0" customWidth="1"/>
    <col min="6" max="6" width="5.625" style="0" customWidth="1"/>
    <col min="7" max="7" width="13.00390625" style="0" customWidth="1"/>
    <col min="8" max="8" width="12.875" style="0" customWidth="1"/>
    <col min="9" max="9" width="10.625" style="0" customWidth="1"/>
    <col min="10" max="10" width="13.625" style="0" customWidth="1"/>
    <col min="11" max="11" width="10.875" style="0" customWidth="1"/>
    <col min="12" max="12" width="11.375" style="0" customWidth="1"/>
    <col min="13" max="13" width="9.125" style="0" hidden="1" customWidth="1"/>
    <col min="14" max="14" width="0" style="0" hidden="1" customWidth="1"/>
    <col min="15" max="15" width="11.375" style="0" customWidth="1"/>
    <col min="16" max="16" width="12.25390625" style="0" customWidth="1"/>
    <col min="18" max="18" width="16.75390625" style="0" customWidth="1"/>
    <col min="19" max="19" width="16.00390625" style="0" customWidth="1"/>
  </cols>
  <sheetData>
    <row r="1" spans="3:16" ht="12.75" customHeight="1">
      <c r="C1" s="28"/>
      <c r="D1" s="71"/>
      <c r="E1" s="28"/>
      <c r="F1" s="28"/>
      <c r="G1" s="28"/>
      <c r="H1" s="28"/>
      <c r="I1" s="28"/>
      <c r="J1" s="30"/>
      <c r="K1" s="29"/>
      <c r="L1" s="119" t="s">
        <v>56</v>
      </c>
      <c r="M1" s="119"/>
      <c r="N1" s="119"/>
      <c r="O1" s="119"/>
      <c r="P1" s="119"/>
    </row>
    <row r="2" spans="3:16" ht="9.75" customHeight="1">
      <c r="C2" s="28"/>
      <c r="D2" s="71"/>
      <c r="E2" s="28"/>
      <c r="F2" s="28"/>
      <c r="G2" s="28"/>
      <c r="H2" s="28"/>
      <c r="I2" s="28"/>
      <c r="J2" s="29"/>
      <c r="K2" s="29"/>
      <c r="L2" s="119"/>
      <c r="M2" s="119"/>
      <c r="N2" s="119"/>
      <c r="O2" s="119"/>
      <c r="P2" s="119"/>
    </row>
    <row r="3" spans="3:16" ht="12.75" customHeight="1">
      <c r="C3" s="28"/>
      <c r="D3" s="71"/>
      <c r="E3" s="28"/>
      <c r="F3" s="28"/>
      <c r="G3" s="28"/>
      <c r="H3" s="28"/>
      <c r="I3" s="28"/>
      <c r="J3" s="29"/>
      <c r="K3" s="29"/>
      <c r="L3" s="119"/>
      <c r="M3" s="119"/>
      <c r="N3" s="119"/>
      <c r="O3" s="119"/>
      <c r="P3" s="119"/>
    </row>
    <row r="4" spans="3:16" ht="35.25" customHeight="1">
      <c r="C4" s="117" t="s">
        <v>20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3:16" ht="15.75" customHeight="1">
      <c r="C5" s="31"/>
      <c r="D5" s="71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32" t="s">
        <v>16</v>
      </c>
    </row>
    <row r="6" spans="3:16" ht="24" customHeight="1" hidden="1">
      <c r="C6" s="98" t="s">
        <v>10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3:16" ht="20.25" customHeight="1">
      <c r="C7" s="92" t="s">
        <v>4</v>
      </c>
      <c r="D7" s="92" t="s">
        <v>6</v>
      </c>
      <c r="E7" s="95" t="s">
        <v>0</v>
      </c>
      <c r="F7" s="97"/>
      <c r="G7" s="92" t="s">
        <v>5</v>
      </c>
      <c r="H7" s="92" t="s">
        <v>7</v>
      </c>
      <c r="I7" s="92" t="s">
        <v>27</v>
      </c>
      <c r="J7" s="95" t="s">
        <v>11</v>
      </c>
      <c r="K7" s="96"/>
      <c r="L7" s="96"/>
      <c r="M7" s="96"/>
      <c r="N7" s="97"/>
      <c r="O7" s="92" t="s">
        <v>24</v>
      </c>
      <c r="P7" s="92" t="s">
        <v>21</v>
      </c>
    </row>
    <row r="8" spans="3:16" ht="70.5" customHeight="1">
      <c r="C8" s="94"/>
      <c r="D8" s="94"/>
      <c r="E8" s="5" t="s">
        <v>1</v>
      </c>
      <c r="F8" s="5" t="s">
        <v>2</v>
      </c>
      <c r="G8" s="93"/>
      <c r="H8" s="94"/>
      <c r="I8" s="94"/>
      <c r="J8" s="9">
        <v>2006</v>
      </c>
      <c r="K8" s="9">
        <v>2007</v>
      </c>
      <c r="L8" s="9">
        <v>2008</v>
      </c>
      <c r="M8" s="9">
        <v>2008</v>
      </c>
      <c r="N8" s="9">
        <v>2009</v>
      </c>
      <c r="O8" s="94"/>
      <c r="P8" s="94"/>
    </row>
    <row r="9" spans="3:16" ht="12.75">
      <c r="C9" s="1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1">
        <v>7</v>
      </c>
      <c r="J9" s="1">
        <v>8</v>
      </c>
      <c r="K9" s="1">
        <v>9</v>
      </c>
      <c r="L9" s="1">
        <v>10</v>
      </c>
      <c r="M9" s="1">
        <v>12</v>
      </c>
      <c r="N9" s="1"/>
      <c r="O9" s="1">
        <v>11</v>
      </c>
      <c r="P9" s="1">
        <v>12</v>
      </c>
    </row>
    <row r="10" spans="3:16" s="6" customFormat="1" ht="15.75" customHeight="1">
      <c r="C10" s="136" t="s">
        <v>3</v>
      </c>
      <c r="D10" s="137"/>
      <c r="E10" s="137"/>
      <c r="F10" s="138"/>
      <c r="G10" s="80" t="s">
        <v>12</v>
      </c>
      <c r="H10" s="81">
        <f aca="true" t="shared" si="0" ref="H10:P10">SUM(H11:H14)</f>
        <v>55348815.13</v>
      </c>
      <c r="I10" s="81">
        <f t="shared" si="0"/>
        <v>785619</v>
      </c>
      <c r="J10" s="81">
        <f t="shared" si="0"/>
        <v>24690599</v>
      </c>
      <c r="K10" s="81">
        <f t="shared" si="0"/>
        <v>16372596.92</v>
      </c>
      <c r="L10" s="81">
        <f t="shared" si="0"/>
        <v>4000000</v>
      </c>
      <c r="M10" s="81">
        <f t="shared" si="0"/>
        <v>0</v>
      </c>
      <c r="N10" s="81">
        <f t="shared" si="0"/>
        <v>0</v>
      </c>
      <c r="O10" s="81">
        <f t="shared" si="0"/>
        <v>45063195.92</v>
      </c>
      <c r="P10" s="81">
        <f t="shared" si="0"/>
        <v>9500000.21</v>
      </c>
    </row>
    <row r="11" spans="3:16" s="6" customFormat="1" ht="15.75" customHeight="1">
      <c r="C11" s="139"/>
      <c r="D11" s="140"/>
      <c r="E11" s="140"/>
      <c r="F11" s="141"/>
      <c r="G11" s="80" t="s">
        <v>15</v>
      </c>
      <c r="H11" s="81">
        <f aca="true" t="shared" si="1" ref="H11:P11">SUMIF($G$16:$G$9542,$G$11,H16:H9542)</f>
        <v>33040058.1</v>
      </c>
      <c r="I11" s="81">
        <f t="shared" si="1"/>
        <v>448748</v>
      </c>
      <c r="J11" s="81">
        <f t="shared" si="1"/>
        <v>7366040</v>
      </c>
      <c r="K11" s="81">
        <f t="shared" si="1"/>
        <v>15039350.73</v>
      </c>
      <c r="L11" s="81">
        <f t="shared" si="1"/>
        <v>685919.3700000001</v>
      </c>
      <c r="M11" s="81">
        <f t="shared" si="1"/>
        <v>0</v>
      </c>
      <c r="N11" s="81">
        <f t="shared" si="1"/>
        <v>0</v>
      </c>
      <c r="O11" s="81">
        <f t="shared" si="1"/>
        <v>23091310.1</v>
      </c>
      <c r="P11" s="81">
        <f t="shared" si="1"/>
        <v>9500000</v>
      </c>
    </row>
    <row r="12" spans="3:16" s="6" customFormat="1" ht="16.5">
      <c r="C12" s="139"/>
      <c r="D12" s="140"/>
      <c r="E12" s="140"/>
      <c r="F12" s="141"/>
      <c r="G12" s="82" t="s">
        <v>19</v>
      </c>
      <c r="H12" s="83">
        <f aca="true" t="shared" si="2" ref="H12:P12">SUMIF($G$16:$G$9542,$G$12,H16:H9542)</f>
        <v>17529687.21</v>
      </c>
      <c r="I12" s="83">
        <f t="shared" si="2"/>
        <v>336871</v>
      </c>
      <c r="J12" s="83">
        <f t="shared" si="2"/>
        <v>16324559</v>
      </c>
      <c r="K12" s="83">
        <f t="shared" si="2"/>
        <v>868257</v>
      </c>
      <c r="L12" s="83">
        <f t="shared" si="2"/>
        <v>0</v>
      </c>
      <c r="M12" s="83">
        <f t="shared" si="2"/>
        <v>0</v>
      </c>
      <c r="N12" s="83">
        <f t="shared" si="2"/>
        <v>0</v>
      </c>
      <c r="O12" s="83">
        <f t="shared" si="2"/>
        <v>17192816</v>
      </c>
      <c r="P12" s="83">
        <f t="shared" si="2"/>
        <v>0.21000000089406967</v>
      </c>
    </row>
    <row r="13" spans="3:16" s="6" customFormat="1" ht="12.75">
      <c r="C13" s="84"/>
      <c r="D13" s="85"/>
      <c r="E13" s="85"/>
      <c r="F13" s="86"/>
      <c r="G13" s="80" t="s">
        <v>9</v>
      </c>
      <c r="H13" s="83">
        <f>SUMIF($G$16:$G$9542,$G$13,H16:H9542)</f>
        <v>1000000</v>
      </c>
      <c r="I13" s="83">
        <f>SUMIF($G$20:$G$9542,$G$13,I20:I9542)</f>
        <v>0</v>
      </c>
      <c r="J13" s="83">
        <f>SUMIF($G$20:$G$9542,$G$13,J20:J9542)</f>
        <v>1000000</v>
      </c>
      <c r="K13" s="83">
        <f>SUMIF($G$20:$G$9542,$G$13,K20:K9542)</f>
        <v>0</v>
      </c>
      <c r="L13" s="83"/>
      <c r="M13" s="83">
        <f>SUMIF($G$20:$G$9542,$G$13,M20:M9542)</f>
        <v>0</v>
      </c>
      <c r="N13" s="83"/>
      <c r="O13" s="83">
        <f>SUMIF($G$20:$G$9542,$G$13,O20:O9542)</f>
        <v>1000000</v>
      </c>
      <c r="P13" s="83">
        <f>SUMIF($G$20:$G$9542,$G$13,P20:P9542)</f>
        <v>0</v>
      </c>
    </row>
    <row r="14" spans="3:16" s="6" customFormat="1" ht="33">
      <c r="C14" s="84"/>
      <c r="D14" s="85"/>
      <c r="E14" s="85"/>
      <c r="F14" s="85"/>
      <c r="G14" s="82" t="s">
        <v>29</v>
      </c>
      <c r="H14" s="83">
        <f aca="true" t="shared" si="3" ref="H14:P14">SUMIF($G$16:$G$9542,$G$14,H16:H9542)</f>
        <v>3779069.82</v>
      </c>
      <c r="I14" s="83">
        <f t="shared" si="3"/>
        <v>0</v>
      </c>
      <c r="J14" s="83">
        <f t="shared" si="3"/>
        <v>0</v>
      </c>
      <c r="K14" s="83">
        <f t="shared" si="3"/>
        <v>464989.19</v>
      </c>
      <c r="L14" s="83">
        <f t="shared" si="3"/>
        <v>3314080.63</v>
      </c>
      <c r="M14" s="83">
        <f t="shared" si="3"/>
        <v>0</v>
      </c>
      <c r="N14" s="83">
        <f t="shared" si="3"/>
        <v>0</v>
      </c>
      <c r="O14" s="83">
        <f t="shared" si="3"/>
        <v>3779069.82</v>
      </c>
      <c r="P14" s="83">
        <f t="shared" si="3"/>
        <v>0</v>
      </c>
    </row>
    <row r="15" spans="3:16" s="15" customFormat="1" ht="41.25" customHeight="1">
      <c r="C15" s="104" t="s">
        <v>31</v>
      </c>
      <c r="D15" s="105"/>
      <c r="E15" s="105"/>
      <c r="F15" s="105"/>
      <c r="G15" s="106"/>
      <c r="H15" s="40">
        <f aca="true" t="shared" si="4" ref="H15:P15">SUBTOTAL(9,H16:H27)</f>
        <v>746190</v>
      </c>
      <c r="I15" s="40">
        <f t="shared" si="4"/>
        <v>71190</v>
      </c>
      <c r="J15" s="40">
        <f t="shared" si="4"/>
        <v>75000</v>
      </c>
      <c r="K15" s="40">
        <f t="shared" si="4"/>
        <v>600000</v>
      </c>
      <c r="L15" s="40">
        <f t="shared" si="4"/>
        <v>0</v>
      </c>
      <c r="M15" s="40">
        <f t="shared" si="4"/>
        <v>0</v>
      </c>
      <c r="N15" s="40">
        <f t="shared" si="4"/>
        <v>0</v>
      </c>
      <c r="O15" s="40">
        <f t="shared" si="4"/>
        <v>675000</v>
      </c>
      <c r="P15" s="40">
        <f t="shared" si="4"/>
        <v>0</v>
      </c>
    </row>
    <row r="16" spans="1:16" s="15" customFormat="1" ht="16.5" customHeight="1">
      <c r="A16" s="15" t="s">
        <v>8</v>
      </c>
      <c r="B16" s="15">
        <v>600</v>
      </c>
      <c r="C16" s="102">
        <v>1</v>
      </c>
      <c r="D16" s="129" t="s">
        <v>55</v>
      </c>
      <c r="E16" s="109">
        <v>2006</v>
      </c>
      <c r="F16" s="109">
        <v>2007</v>
      </c>
      <c r="G16" s="2" t="s">
        <v>12</v>
      </c>
      <c r="H16" s="16">
        <f aca="true" t="shared" si="5" ref="H16:M16">SUBTOTAL(9,H17:H19)</f>
        <v>80000</v>
      </c>
      <c r="I16" s="16">
        <f t="shared" si="5"/>
        <v>0</v>
      </c>
      <c r="J16" s="16">
        <f t="shared" si="5"/>
        <v>10000</v>
      </c>
      <c r="K16" s="16">
        <f t="shared" si="5"/>
        <v>70000</v>
      </c>
      <c r="L16" s="16">
        <f t="shared" si="5"/>
        <v>0</v>
      </c>
      <c r="M16" s="16">
        <f t="shared" si="5"/>
        <v>0</v>
      </c>
      <c r="N16" s="16"/>
      <c r="O16" s="16">
        <f>SUBTOTAL(9,O17:O19)</f>
        <v>80000</v>
      </c>
      <c r="P16" s="16">
        <f>SUBTOTAL(9,P17:P19)</f>
        <v>0</v>
      </c>
    </row>
    <row r="17" spans="1:16" s="15" customFormat="1" ht="12.75">
      <c r="A17" s="15" t="s">
        <v>8</v>
      </c>
      <c r="B17" s="15">
        <v>600</v>
      </c>
      <c r="C17" s="103"/>
      <c r="D17" s="130"/>
      <c r="E17" s="110"/>
      <c r="F17" s="110"/>
      <c r="G17" s="2" t="s">
        <v>15</v>
      </c>
      <c r="H17" s="18">
        <v>80000</v>
      </c>
      <c r="I17" s="18">
        <v>0</v>
      </c>
      <c r="J17" s="18">
        <v>10000</v>
      </c>
      <c r="K17" s="18">
        <v>70000</v>
      </c>
      <c r="L17" s="18">
        <v>0</v>
      </c>
      <c r="M17" s="18"/>
      <c r="N17" s="18"/>
      <c r="O17" s="19">
        <f>SUM(J17:L17)</f>
        <v>80000</v>
      </c>
      <c r="P17" s="19">
        <f>H17-I17-O17</f>
        <v>0</v>
      </c>
    </row>
    <row r="18" spans="3:16" s="15" customFormat="1" ht="16.5">
      <c r="C18" s="103"/>
      <c r="D18" s="130"/>
      <c r="E18" s="110"/>
      <c r="F18" s="110"/>
      <c r="G18" s="3" t="s">
        <v>19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/>
      <c r="N18" s="13"/>
      <c r="O18" s="17">
        <f>SUM(J18:L18)</f>
        <v>0</v>
      </c>
      <c r="P18" s="17">
        <f>H18-I18-O18</f>
        <v>0</v>
      </c>
    </row>
    <row r="19" spans="1:16" s="15" customFormat="1" ht="12.75">
      <c r="A19" s="15" t="s">
        <v>8</v>
      </c>
      <c r="B19" s="15">
        <v>600</v>
      </c>
      <c r="C19" s="121"/>
      <c r="D19" s="131"/>
      <c r="E19" s="115"/>
      <c r="F19" s="115"/>
      <c r="G19" s="12" t="s">
        <v>9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/>
      <c r="N19" s="13"/>
      <c r="O19" s="17">
        <f>SUM(J19:L19)</f>
        <v>0</v>
      </c>
      <c r="P19" s="17">
        <f>H19-I19-O19</f>
        <v>0</v>
      </c>
    </row>
    <row r="20" spans="1:16" s="15" customFormat="1" ht="16.5" customHeight="1">
      <c r="A20" s="15" t="s">
        <v>8</v>
      </c>
      <c r="B20" s="15">
        <v>600</v>
      </c>
      <c r="C20" s="102">
        <v>2</v>
      </c>
      <c r="D20" s="129" t="s">
        <v>22</v>
      </c>
      <c r="E20" s="109">
        <v>2006</v>
      </c>
      <c r="F20" s="109">
        <v>2007</v>
      </c>
      <c r="G20" s="2" t="s">
        <v>12</v>
      </c>
      <c r="H20" s="16">
        <f aca="true" t="shared" si="6" ref="H20:M20">SUBTOTAL(9,H21:H23)</f>
        <v>545000</v>
      </c>
      <c r="I20" s="16">
        <f t="shared" si="6"/>
        <v>0</v>
      </c>
      <c r="J20" s="16">
        <f t="shared" si="6"/>
        <v>45000</v>
      </c>
      <c r="K20" s="16">
        <f t="shared" si="6"/>
        <v>500000</v>
      </c>
      <c r="L20" s="16">
        <f t="shared" si="6"/>
        <v>0</v>
      </c>
      <c r="M20" s="16">
        <f t="shared" si="6"/>
        <v>0</v>
      </c>
      <c r="N20" s="16"/>
      <c r="O20" s="16">
        <f>SUBTOTAL(9,O21:O23)</f>
        <v>545000</v>
      </c>
      <c r="P20" s="16">
        <f>SUBTOTAL(9,P21:P23)</f>
        <v>0</v>
      </c>
    </row>
    <row r="21" spans="1:16" s="15" customFormat="1" ht="12.75">
      <c r="A21" s="15" t="s">
        <v>8</v>
      </c>
      <c r="B21" s="15">
        <v>600</v>
      </c>
      <c r="C21" s="103"/>
      <c r="D21" s="130"/>
      <c r="E21" s="110"/>
      <c r="F21" s="110"/>
      <c r="G21" s="2" t="s">
        <v>15</v>
      </c>
      <c r="H21" s="18">
        <v>545000</v>
      </c>
      <c r="I21" s="18">
        <v>0</v>
      </c>
      <c r="J21" s="18">
        <v>45000</v>
      </c>
      <c r="K21" s="18">
        <v>500000</v>
      </c>
      <c r="L21" s="18">
        <v>0</v>
      </c>
      <c r="M21" s="18"/>
      <c r="N21" s="18"/>
      <c r="O21" s="19">
        <f>SUM(J21:L21)</f>
        <v>545000</v>
      </c>
      <c r="P21" s="19">
        <f>H21-I21-O21</f>
        <v>0</v>
      </c>
    </row>
    <row r="22" spans="3:16" s="15" customFormat="1" ht="16.5">
      <c r="C22" s="103"/>
      <c r="D22" s="130"/>
      <c r="E22" s="110"/>
      <c r="F22" s="110"/>
      <c r="G22" s="3" t="s">
        <v>19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/>
      <c r="N22" s="13"/>
      <c r="O22" s="17">
        <f>SUM(J22:L22)</f>
        <v>0</v>
      </c>
      <c r="P22" s="17">
        <f>H22-I22-O22</f>
        <v>0</v>
      </c>
    </row>
    <row r="23" spans="1:16" s="15" customFormat="1" ht="12.75" hidden="1">
      <c r="A23" s="15" t="s">
        <v>8</v>
      </c>
      <c r="B23" s="15">
        <v>600</v>
      </c>
      <c r="C23" s="20"/>
      <c r="D23" s="73"/>
      <c r="E23" s="11"/>
      <c r="F23" s="11"/>
      <c r="G23" s="12" t="s">
        <v>9</v>
      </c>
      <c r="H23" s="13"/>
      <c r="I23" s="13"/>
      <c r="J23" s="13"/>
      <c r="K23" s="13"/>
      <c r="L23" s="13"/>
      <c r="M23" s="13"/>
      <c r="N23" s="13"/>
      <c r="O23" s="17">
        <f>SUM(J23:L23)</f>
        <v>0</v>
      </c>
      <c r="P23" s="17">
        <f>H23-I23-O23</f>
        <v>0</v>
      </c>
    </row>
    <row r="24" spans="1:16" s="15" customFormat="1" ht="16.5" customHeight="1">
      <c r="A24" s="15" t="s">
        <v>8</v>
      </c>
      <c r="B24" s="15">
        <v>600</v>
      </c>
      <c r="C24" s="102">
        <v>3</v>
      </c>
      <c r="D24" s="129" t="s">
        <v>54</v>
      </c>
      <c r="E24" s="109">
        <v>2004</v>
      </c>
      <c r="F24" s="109">
        <v>2007</v>
      </c>
      <c r="G24" s="2" t="s">
        <v>12</v>
      </c>
      <c r="H24" s="16">
        <f aca="true" t="shared" si="7" ref="H24:P24">SUBTOTAL(9,H25:H27)</f>
        <v>121190</v>
      </c>
      <c r="I24" s="16">
        <f t="shared" si="7"/>
        <v>71190</v>
      </c>
      <c r="J24" s="16">
        <f t="shared" si="7"/>
        <v>20000</v>
      </c>
      <c r="K24" s="16">
        <f t="shared" si="7"/>
        <v>30000</v>
      </c>
      <c r="L24" s="16">
        <f t="shared" si="7"/>
        <v>0</v>
      </c>
      <c r="M24" s="16">
        <f t="shared" si="7"/>
        <v>0</v>
      </c>
      <c r="N24" s="16">
        <f t="shared" si="7"/>
        <v>0</v>
      </c>
      <c r="O24" s="16">
        <f t="shared" si="7"/>
        <v>50000</v>
      </c>
      <c r="P24" s="16">
        <f t="shared" si="7"/>
        <v>0</v>
      </c>
    </row>
    <row r="25" spans="1:16" s="15" customFormat="1" ht="12.75">
      <c r="A25" s="15" t="s">
        <v>8</v>
      </c>
      <c r="B25" s="15">
        <v>600</v>
      </c>
      <c r="C25" s="103"/>
      <c r="D25" s="130"/>
      <c r="E25" s="110"/>
      <c r="F25" s="110"/>
      <c r="G25" s="2" t="s">
        <v>15</v>
      </c>
      <c r="H25" s="18">
        <v>121190</v>
      </c>
      <c r="I25" s="18">
        <v>71190</v>
      </c>
      <c r="J25" s="18">
        <v>20000</v>
      </c>
      <c r="K25" s="18">
        <v>30000</v>
      </c>
      <c r="L25" s="18">
        <v>0</v>
      </c>
      <c r="M25" s="18"/>
      <c r="N25" s="18"/>
      <c r="O25" s="19">
        <f>J25+K25+L25</f>
        <v>50000</v>
      </c>
      <c r="P25" s="19">
        <f>H25-I25-O25</f>
        <v>0</v>
      </c>
    </row>
    <row r="26" spans="3:16" s="15" customFormat="1" ht="16.5">
      <c r="C26" s="121"/>
      <c r="D26" s="131"/>
      <c r="E26" s="115"/>
      <c r="F26" s="115"/>
      <c r="G26" s="3" t="s">
        <v>19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/>
      <c r="N26" s="13"/>
      <c r="O26" s="17">
        <f>J26+K26+L26</f>
        <v>0</v>
      </c>
      <c r="P26" s="17">
        <f>H26-I26-O26</f>
        <v>0</v>
      </c>
    </row>
    <row r="27" spans="1:16" s="10" customFormat="1" ht="12.75" customHeight="1" hidden="1">
      <c r="A27" s="14" t="s">
        <v>8</v>
      </c>
      <c r="B27" s="14">
        <v>600</v>
      </c>
      <c r="C27" s="20"/>
      <c r="D27" s="73"/>
      <c r="E27" s="11"/>
      <c r="F27" s="11"/>
      <c r="G27" s="52" t="s">
        <v>9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/>
      <c r="N27" s="53"/>
      <c r="O27" s="54">
        <f>J27+K27+L27</f>
        <v>0</v>
      </c>
      <c r="P27" s="55">
        <f>H27-I27-O27</f>
        <v>0</v>
      </c>
    </row>
    <row r="28" spans="3:16" s="15" customFormat="1" ht="41.25" customHeight="1">
      <c r="C28" s="104" t="s">
        <v>32</v>
      </c>
      <c r="D28" s="105"/>
      <c r="E28" s="105"/>
      <c r="F28" s="105"/>
      <c r="G28" s="106"/>
      <c r="H28" s="40">
        <f aca="true" t="shared" si="8" ref="H28:P28">SUBTOTAL(9,H29:H48)</f>
        <v>28781021.21</v>
      </c>
      <c r="I28" s="40">
        <f t="shared" si="8"/>
        <v>523415</v>
      </c>
      <c r="J28" s="40">
        <f t="shared" si="8"/>
        <v>24259349</v>
      </c>
      <c r="K28" s="40">
        <f t="shared" si="8"/>
        <v>3998257</v>
      </c>
      <c r="L28" s="40">
        <f t="shared" si="8"/>
        <v>0</v>
      </c>
      <c r="M28" s="40">
        <f t="shared" si="8"/>
        <v>0</v>
      </c>
      <c r="N28" s="40">
        <f t="shared" si="8"/>
        <v>0</v>
      </c>
      <c r="O28" s="40">
        <f t="shared" si="8"/>
        <v>28257606</v>
      </c>
      <c r="P28" s="40">
        <f t="shared" si="8"/>
        <v>0.21000000089406967</v>
      </c>
    </row>
    <row r="29" spans="1:16" s="15" customFormat="1" ht="16.5" customHeight="1">
      <c r="A29" s="15" t="s">
        <v>8</v>
      </c>
      <c r="B29" s="15">
        <v>600</v>
      </c>
      <c r="C29" s="102">
        <v>4</v>
      </c>
      <c r="D29" s="129" t="s">
        <v>53</v>
      </c>
      <c r="E29" s="109">
        <v>2004</v>
      </c>
      <c r="F29" s="109">
        <v>2007</v>
      </c>
      <c r="G29" s="2" t="s">
        <v>12</v>
      </c>
      <c r="H29" s="16">
        <f>SUBTOTAL(9,H30:H32)</f>
        <v>27723021.21</v>
      </c>
      <c r="I29" s="16">
        <f>SUBTOTAL(9,I30:I32)</f>
        <v>523415</v>
      </c>
      <c r="J29" s="16">
        <f>SUBTOTAL(9,J30:J32)</f>
        <v>24121349</v>
      </c>
      <c r="K29" s="16">
        <f>SUBTOTAL(9,K30:K32)</f>
        <v>3078257</v>
      </c>
      <c r="L29" s="16">
        <v>0</v>
      </c>
      <c r="M29" s="16">
        <f>SUBTOTAL(9,M30:M32)</f>
        <v>0</v>
      </c>
      <c r="N29" s="16"/>
      <c r="O29" s="16">
        <f>SUBTOTAL(9,O30:O32)</f>
        <v>27199606</v>
      </c>
      <c r="P29" s="16">
        <f>SUBTOTAL(9,P30:P32)</f>
        <v>0.21000000089406967</v>
      </c>
    </row>
    <row r="30" spans="1:16" s="15" customFormat="1" ht="12.75">
      <c r="A30" s="15" t="s">
        <v>8</v>
      </c>
      <c r="B30" s="15">
        <v>600</v>
      </c>
      <c r="C30" s="103"/>
      <c r="D30" s="130"/>
      <c r="E30" s="110"/>
      <c r="F30" s="110"/>
      <c r="G30" s="2" t="s">
        <v>15</v>
      </c>
      <c r="H30" s="18">
        <v>9193334</v>
      </c>
      <c r="I30" s="18">
        <v>186544</v>
      </c>
      <c r="J30" s="18">
        <v>6796790</v>
      </c>
      <c r="K30" s="18">
        <v>2210000</v>
      </c>
      <c r="L30" s="18">
        <v>0</v>
      </c>
      <c r="M30" s="18"/>
      <c r="N30" s="18"/>
      <c r="O30" s="17">
        <f>SUM(J30:L30)</f>
        <v>9006790</v>
      </c>
      <c r="P30" s="17">
        <f>H30-I30-O30</f>
        <v>0</v>
      </c>
    </row>
    <row r="31" spans="3:19" s="15" customFormat="1" ht="16.5">
      <c r="C31" s="103"/>
      <c r="D31" s="130"/>
      <c r="E31" s="110"/>
      <c r="F31" s="110"/>
      <c r="G31" s="3" t="s">
        <v>19</v>
      </c>
      <c r="H31" s="13">
        <v>17529687.21</v>
      </c>
      <c r="I31" s="13">
        <v>336871</v>
      </c>
      <c r="J31" s="13">
        <v>16324559</v>
      </c>
      <c r="K31" s="13">
        <v>868257</v>
      </c>
      <c r="L31" s="13">
        <v>0</v>
      </c>
      <c r="M31" s="13"/>
      <c r="N31" s="13"/>
      <c r="O31" s="17">
        <f>SUM(J31:L31)</f>
        <v>17192816</v>
      </c>
      <c r="P31" s="17">
        <f>H31-I31-O31</f>
        <v>0.21000000089406967</v>
      </c>
      <c r="S31" s="45">
        <f>SUM(K30,J30,I30)</f>
        <v>9193334</v>
      </c>
    </row>
    <row r="32" spans="1:19" s="15" customFormat="1" ht="12.75">
      <c r="A32" s="15" t="s">
        <v>8</v>
      </c>
      <c r="B32" s="15">
        <v>600</v>
      </c>
      <c r="C32" s="20"/>
      <c r="D32" s="73"/>
      <c r="E32" s="11"/>
      <c r="F32" s="11"/>
      <c r="G32" s="12" t="s">
        <v>9</v>
      </c>
      <c r="H32" s="13">
        <v>1000000</v>
      </c>
      <c r="I32" s="13">
        <v>0</v>
      </c>
      <c r="J32" s="13">
        <v>1000000</v>
      </c>
      <c r="K32" s="13">
        <v>0</v>
      </c>
      <c r="L32" s="13">
        <v>0</v>
      </c>
      <c r="M32" s="13"/>
      <c r="N32" s="13"/>
      <c r="O32" s="17">
        <f>SUM(J32:L32)</f>
        <v>1000000</v>
      </c>
      <c r="P32" s="17">
        <f>H32-I32-O32</f>
        <v>0</v>
      </c>
      <c r="R32" s="44">
        <v>6571561</v>
      </c>
      <c r="S32" s="13">
        <v>17529687</v>
      </c>
    </row>
    <row r="33" spans="3:19" s="57" customFormat="1" ht="16.5" customHeight="1">
      <c r="C33" s="142">
        <v>5</v>
      </c>
      <c r="D33" s="132" t="s">
        <v>45</v>
      </c>
      <c r="E33" s="127">
        <v>2006</v>
      </c>
      <c r="F33" s="127">
        <v>2007</v>
      </c>
      <c r="G33" s="59" t="s">
        <v>12</v>
      </c>
      <c r="H33" s="60">
        <f>SUBTOTAL(9,H34:H36)</f>
        <v>50000</v>
      </c>
      <c r="I33" s="60">
        <f>SUBTOTAL(9,I34:I36)</f>
        <v>0</v>
      </c>
      <c r="J33" s="60">
        <f>SUBTOTAL(9,J34:J36)</f>
        <v>20000</v>
      </c>
      <c r="K33" s="60">
        <f>SUBTOTAL(9,K34:K36)</f>
        <v>30000</v>
      </c>
      <c r="L33" s="60">
        <v>0</v>
      </c>
      <c r="M33" s="60">
        <f>SUBTOTAL(9,M34:M36)</f>
        <v>0</v>
      </c>
      <c r="N33" s="60"/>
      <c r="O33" s="60">
        <f>SUBTOTAL(9,O34:O36)</f>
        <v>50000</v>
      </c>
      <c r="P33" s="60">
        <f>SUBTOTAL(9,P34:P36)</f>
        <v>0</v>
      </c>
      <c r="R33" s="62"/>
      <c r="S33" s="63"/>
    </row>
    <row r="34" spans="3:18" s="57" customFormat="1" ht="12.75">
      <c r="C34" s="143"/>
      <c r="D34" s="133"/>
      <c r="E34" s="128"/>
      <c r="F34" s="128"/>
      <c r="G34" s="59" t="s">
        <v>15</v>
      </c>
      <c r="H34" s="66">
        <v>50000</v>
      </c>
      <c r="I34" s="66"/>
      <c r="J34" s="66">
        <v>20000</v>
      </c>
      <c r="K34" s="66">
        <v>30000</v>
      </c>
      <c r="L34" s="66">
        <v>0</v>
      </c>
      <c r="M34" s="66"/>
      <c r="N34" s="66"/>
      <c r="O34" s="61">
        <f>SUM(J34:L34)</f>
        <v>50000</v>
      </c>
      <c r="P34" s="61">
        <f>H34-I34-O34</f>
        <v>0</v>
      </c>
      <c r="R34" s="62"/>
    </row>
    <row r="35" spans="3:18" s="57" customFormat="1" ht="16.5">
      <c r="C35" s="143"/>
      <c r="D35" s="133"/>
      <c r="E35" s="128"/>
      <c r="F35" s="128"/>
      <c r="G35" s="67" t="s">
        <v>19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/>
      <c r="N35" s="68"/>
      <c r="O35" s="61">
        <f>SUM(J35:L35)</f>
        <v>0</v>
      </c>
      <c r="P35" s="61">
        <f>H35-I35-O35</f>
        <v>0</v>
      </c>
      <c r="R35" s="62"/>
    </row>
    <row r="36" spans="3:18" s="57" customFormat="1" ht="12.75" hidden="1">
      <c r="C36" s="69"/>
      <c r="D36" s="75"/>
      <c r="E36" s="70"/>
      <c r="F36" s="70"/>
      <c r="G36" s="59" t="s">
        <v>9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/>
      <c r="N36" s="68"/>
      <c r="O36" s="61">
        <f>SUM(J36:L36)</f>
        <v>0</v>
      </c>
      <c r="P36" s="61">
        <f>H36-I36-O36</f>
        <v>0</v>
      </c>
      <c r="R36" s="62"/>
    </row>
    <row r="37" spans="3:19" s="57" customFormat="1" ht="16.5" customHeight="1">
      <c r="C37" s="142">
        <v>6</v>
      </c>
      <c r="D37" s="132" t="s">
        <v>51</v>
      </c>
      <c r="E37" s="127">
        <v>2006</v>
      </c>
      <c r="F37" s="127">
        <v>2007</v>
      </c>
      <c r="G37" s="59" t="s">
        <v>12</v>
      </c>
      <c r="H37" s="60">
        <f>SUBTOTAL(9,H38:H40)</f>
        <v>268000</v>
      </c>
      <c r="I37" s="60">
        <f>SUBTOTAL(9,I38:I40)</f>
        <v>0</v>
      </c>
      <c r="J37" s="60">
        <f>SUBTOTAL(9,J38:J40)</f>
        <v>28000</v>
      </c>
      <c r="K37" s="60">
        <f>SUBTOTAL(9,K38:K40)</f>
        <v>240000</v>
      </c>
      <c r="L37" s="60">
        <v>0</v>
      </c>
      <c r="M37" s="60">
        <f>SUBTOTAL(9,M38:M40)</f>
        <v>0</v>
      </c>
      <c r="N37" s="60"/>
      <c r="O37" s="60">
        <f>SUBTOTAL(9,O38:O40)</f>
        <v>268000</v>
      </c>
      <c r="P37" s="60">
        <f>SUBTOTAL(9,P38:P40)</f>
        <v>0</v>
      </c>
      <c r="R37" s="62"/>
      <c r="S37" s="63"/>
    </row>
    <row r="38" spans="3:18" s="57" customFormat="1" ht="12.75">
      <c r="C38" s="143"/>
      <c r="D38" s="133"/>
      <c r="E38" s="128"/>
      <c r="F38" s="128"/>
      <c r="G38" s="59" t="s">
        <v>15</v>
      </c>
      <c r="H38" s="66">
        <v>268000</v>
      </c>
      <c r="I38" s="66">
        <v>0</v>
      </c>
      <c r="J38" s="66">
        <v>28000</v>
      </c>
      <c r="K38" s="66">
        <v>240000</v>
      </c>
      <c r="L38" s="66">
        <v>0</v>
      </c>
      <c r="M38" s="66"/>
      <c r="N38" s="66"/>
      <c r="O38" s="61">
        <f>SUM(J38:L38)</f>
        <v>268000</v>
      </c>
      <c r="P38" s="61">
        <f>H38-I38-O38</f>
        <v>0</v>
      </c>
      <c r="R38" s="62"/>
    </row>
    <row r="39" spans="3:18" s="57" customFormat="1" ht="16.5">
      <c r="C39" s="143"/>
      <c r="D39" s="133"/>
      <c r="E39" s="128"/>
      <c r="F39" s="128"/>
      <c r="G39" s="67" t="s">
        <v>19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/>
      <c r="N39" s="68"/>
      <c r="O39" s="61">
        <f>SUM(J39:L39)</f>
        <v>0</v>
      </c>
      <c r="P39" s="61">
        <f>H39-I39-O39</f>
        <v>0</v>
      </c>
      <c r="R39" s="62"/>
    </row>
    <row r="40" spans="3:18" s="57" customFormat="1" ht="12.75" hidden="1">
      <c r="C40" s="69"/>
      <c r="D40" s="75"/>
      <c r="E40" s="70"/>
      <c r="F40" s="70"/>
      <c r="G40" s="59" t="s">
        <v>9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/>
      <c r="N40" s="68"/>
      <c r="O40" s="61">
        <f>SUM(J40:L40)</f>
        <v>0</v>
      </c>
      <c r="P40" s="61">
        <f>H40-I40-O40</f>
        <v>0</v>
      </c>
      <c r="R40" s="62"/>
    </row>
    <row r="41" spans="3:19" s="57" customFormat="1" ht="16.5" customHeight="1">
      <c r="C41" s="142">
        <v>7</v>
      </c>
      <c r="D41" s="132" t="s">
        <v>52</v>
      </c>
      <c r="E41" s="127">
        <v>2006</v>
      </c>
      <c r="F41" s="127">
        <v>2007</v>
      </c>
      <c r="G41" s="59" t="s">
        <v>12</v>
      </c>
      <c r="H41" s="60">
        <f>SUBTOTAL(9,H42:H44)</f>
        <v>600000</v>
      </c>
      <c r="I41" s="60">
        <f>SUBTOTAL(9,I42:I44)</f>
        <v>0</v>
      </c>
      <c r="J41" s="60">
        <f>SUBTOTAL(9,J42:J44)</f>
        <v>50000</v>
      </c>
      <c r="K41" s="60">
        <f>SUBTOTAL(9,K42:K44)</f>
        <v>550000</v>
      </c>
      <c r="L41" s="60">
        <v>0</v>
      </c>
      <c r="M41" s="60">
        <f>SUBTOTAL(9,M42:M44)</f>
        <v>0</v>
      </c>
      <c r="N41" s="60"/>
      <c r="O41" s="60">
        <f>SUBTOTAL(9,O42:O44)</f>
        <v>600000</v>
      </c>
      <c r="P41" s="60">
        <f>SUBTOTAL(9,P42:P44)</f>
        <v>0</v>
      </c>
      <c r="R41" s="62"/>
      <c r="S41" s="63"/>
    </row>
    <row r="42" spans="3:18" s="57" customFormat="1" ht="12.75">
      <c r="C42" s="143"/>
      <c r="D42" s="133"/>
      <c r="E42" s="128"/>
      <c r="F42" s="128"/>
      <c r="G42" s="59" t="s">
        <v>15</v>
      </c>
      <c r="H42" s="66">
        <v>600000</v>
      </c>
      <c r="I42" s="66">
        <v>0</v>
      </c>
      <c r="J42" s="66">
        <v>50000</v>
      </c>
      <c r="K42" s="66">
        <v>550000</v>
      </c>
      <c r="L42" s="66"/>
      <c r="M42" s="66"/>
      <c r="N42" s="66"/>
      <c r="O42" s="61">
        <f>SUM(J42:L42)</f>
        <v>600000</v>
      </c>
      <c r="P42" s="61">
        <f>H42-I42-O42</f>
        <v>0</v>
      </c>
      <c r="R42" s="62"/>
    </row>
    <row r="43" spans="3:18" s="57" customFormat="1" ht="16.5">
      <c r="C43" s="143"/>
      <c r="D43" s="133"/>
      <c r="E43" s="128"/>
      <c r="F43" s="128"/>
      <c r="G43" s="67" t="s">
        <v>19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/>
      <c r="N43" s="68"/>
      <c r="O43" s="61">
        <f>SUM(J43:L43)</f>
        <v>0</v>
      </c>
      <c r="P43" s="61">
        <f>H43-I43-O43</f>
        <v>0</v>
      </c>
      <c r="R43" s="62"/>
    </row>
    <row r="44" spans="3:18" s="57" customFormat="1" ht="12.75" hidden="1">
      <c r="C44" s="69"/>
      <c r="D44" s="75"/>
      <c r="E44" s="70"/>
      <c r="F44" s="70"/>
      <c r="G44" s="59" t="s">
        <v>9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/>
      <c r="N44" s="68"/>
      <c r="O44" s="61">
        <f>SUM(J44:L44)</f>
        <v>0</v>
      </c>
      <c r="P44" s="61">
        <f>H44-I44-O44</f>
        <v>0</v>
      </c>
      <c r="R44" s="62"/>
    </row>
    <row r="45" spans="3:18" s="15" customFormat="1" ht="16.5" customHeight="1">
      <c r="C45" s="102">
        <v>8</v>
      </c>
      <c r="D45" s="129" t="s">
        <v>38</v>
      </c>
      <c r="E45" s="109">
        <v>2006</v>
      </c>
      <c r="F45" s="109">
        <v>2007</v>
      </c>
      <c r="G45" s="2" t="s">
        <v>12</v>
      </c>
      <c r="H45" s="16">
        <f>SUBTOTAL(9,H46:H48)</f>
        <v>140000</v>
      </c>
      <c r="I45" s="16">
        <f>SUBTOTAL(9,I46:I48)</f>
        <v>0</v>
      </c>
      <c r="J45" s="16">
        <f>SUBTOTAL(9,J46:J48)</f>
        <v>40000</v>
      </c>
      <c r="K45" s="16">
        <f>SUBTOTAL(9,K46:K48)</f>
        <v>100000</v>
      </c>
      <c r="L45" s="16"/>
      <c r="M45" s="16">
        <f>SUBTOTAL(9,M46:M48)</f>
        <v>0</v>
      </c>
      <c r="N45" s="16"/>
      <c r="O45" s="16">
        <f>SUBTOTAL(9,O46:O48)</f>
        <v>140000</v>
      </c>
      <c r="P45" s="16">
        <f>SUBTOTAL(9,P46:P48)</f>
        <v>0</v>
      </c>
      <c r="R45" s="44">
        <v>17010422.546139</v>
      </c>
    </row>
    <row r="46" spans="3:18" s="15" customFormat="1" ht="12.75">
      <c r="C46" s="103"/>
      <c r="D46" s="130"/>
      <c r="E46" s="110"/>
      <c r="F46" s="110"/>
      <c r="G46" s="2" t="s">
        <v>15</v>
      </c>
      <c r="H46" s="18">
        <v>140000</v>
      </c>
      <c r="I46" s="18">
        <v>0</v>
      </c>
      <c r="J46" s="18">
        <v>40000</v>
      </c>
      <c r="K46" s="18">
        <v>100000</v>
      </c>
      <c r="L46" s="18"/>
      <c r="M46" s="18"/>
      <c r="N46" s="18"/>
      <c r="O46" s="17">
        <f>SUM(J46:L46)</f>
        <v>140000</v>
      </c>
      <c r="P46" s="17">
        <f>H46-I46-O46</f>
        <v>0</v>
      </c>
      <c r="R46" s="44">
        <v>16412860.623187842</v>
      </c>
    </row>
    <row r="47" spans="3:18" s="15" customFormat="1" ht="16.5">
      <c r="C47" s="103"/>
      <c r="D47" s="130"/>
      <c r="E47" s="110"/>
      <c r="F47" s="110"/>
      <c r="G47" s="3" t="s">
        <v>19</v>
      </c>
      <c r="H47" s="13">
        <v>0</v>
      </c>
      <c r="I47" s="13">
        <v>0</v>
      </c>
      <c r="J47" s="13">
        <v>0</v>
      </c>
      <c r="K47" s="13">
        <v>0</v>
      </c>
      <c r="L47" s="13"/>
      <c r="M47" s="13"/>
      <c r="N47" s="13"/>
      <c r="O47" s="17">
        <f>SUM(J47:L47)</f>
        <v>0</v>
      </c>
      <c r="P47" s="17">
        <f>H47-I47-O47</f>
        <v>0</v>
      </c>
      <c r="R47" s="44">
        <f>R45-R46</f>
        <v>597561.92295116</v>
      </c>
    </row>
    <row r="48" spans="3:18" s="15" customFormat="1" ht="12.75" hidden="1">
      <c r="C48" s="20"/>
      <c r="D48" s="73"/>
      <c r="E48" s="11"/>
      <c r="F48" s="11"/>
      <c r="G48" s="12" t="s">
        <v>9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/>
      <c r="N48" s="13"/>
      <c r="O48" s="17">
        <f>SUM(J48:L48)</f>
        <v>0</v>
      </c>
      <c r="P48" s="17">
        <f>H48-I48-O48</f>
        <v>0</v>
      </c>
      <c r="R48" s="44" t="e">
        <f>SUM(#REF!,R47)</f>
        <v>#REF!</v>
      </c>
    </row>
    <row r="49" spans="3:16" s="15" customFormat="1" ht="41.25" customHeight="1">
      <c r="C49" s="104" t="s">
        <v>33</v>
      </c>
      <c r="D49" s="105"/>
      <c r="E49" s="105"/>
      <c r="F49" s="105"/>
      <c r="G49" s="106"/>
      <c r="H49" s="40">
        <f aca="true" t="shared" si="9" ref="H49:P49">SUBTOTAL(9,H50:H77)</f>
        <v>1025060</v>
      </c>
      <c r="I49" s="40">
        <f t="shared" si="9"/>
        <v>28060</v>
      </c>
      <c r="J49" s="40">
        <f t="shared" si="9"/>
        <v>167000</v>
      </c>
      <c r="K49" s="40">
        <f t="shared" si="9"/>
        <v>830000</v>
      </c>
      <c r="L49" s="40">
        <f t="shared" si="9"/>
        <v>0</v>
      </c>
      <c r="M49" s="40">
        <f t="shared" si="9"/>
        <v>0</v>
      </c>
      <c r="N49" s="40">
        <f t="shared" si="9"/>
        <v>0</v>
      </c>
      <c r="O49" s="40">
        <f t="shared" si="9"/>
        <v>997000</v>
      </c>
      <c r="P49" s="40">
        <f t="shared" si="9"/>
        <v>0</v>
      </c>
    </row>
    <row r="50" spans="3:16" s="15" customFormat="1" ht="16.5" customHeight="1">
      <c r="C50" s="102">
        <v>9</v>
      </c>
      <c r="D50" s="129" t="s">
        <v>23</v>
      </c>
      <c r="E50" s="109">
        <v>2005</v>
      </c>
      <c r="F50" s="109">
        <v>2007</v>
      </c>
      <c r="G50" s="2" t="s">
        <v>12</v>
      </c>
      <c r="H50" s="16">
        <f aca="true" t="shared" si="10" ref="H50:P50">SUBTOTAL(9,H51:H53)</f>
        <v>495060</v>
      </c>
      <c r="I50" s="16">
        <f t="shared" si="10"/>
        <v>28060</v>
      </c>
      <c r="J50" s="16">
        <f t="shared" si="10"/>
        <v>77000</v>
      </c>
      <c r="K50" s="16">
        <f t="shared" si="10"/>
        <v>390000</v>
      </c>
      <c r="L50" s="16">
        <f t="shared" si="10"/>
        <v>0</v>
      </c>
      <c r="M50" s="16">
        <f t="shared" si="10"/>
        <v>0</v>
      </c>
      <c r="N50" s="16">
        <f t="shared" si="10"/>
        <v>0</v>
      </c>
      <c r="O50" s="16">
        <f t="shared" si="10"/>
        <v>467000</v>
      </c>
      <c r="P50" s="16">
        <f t="shared" si="10"/>
        <v>0</v>
      </c>
    </row>
    <row r="51" spans="3:16" s="15" customFormat="1" ht="12.75">
      <c r="C51" s="103"/>
      <c r="D51" s="130"/>
      <c r="E51" s="110"/>
      <c r="F51" s="110"/>
      <c r="G51" s="2" t="s">
        <v>15</v>
      </c>
      <c r="H51" s="18">
        <v>495060</v>
      </c>
      <c r="I51" s="18">
        <v>28060</v>
      </c>
      <c r="J51" s="18">
        <v>77000</v>
      </c>
      <c r="K51" s="18">
        <v>390000</v>
      </c>
      <c r="L51" s="18"/>
      <c r="M51" s="18"/>
      <c r="N51" s="18"/>
      <c r="O51" s="19">
        <f>J51+K51+L51</f>
        <v>467000</v>
      </c>
      <c r="P51" s="19">
        <f>H51-I51-O51</f>
        <v>0</v>
      </c>
    </row>
    <row r="52" spans="3:16" s="15" customFormat="1" ht="16.5">
      <c r="C52" s="103"/>
      <c r="D52" s="130"/>
      <c r="E52" s="110"/>
      <c r="F52" s="110"/>
      <c r="G52" s="3" t="s">
        <v>19</v>
      </c>
      <c r="H52" s="13">
        <v>0</v>
      </c>
      <c r="I52" s="13"/>
      <c r="J52" s="13">
        <v>0</v>
      </c>
      <c r="K52" s="13">
        <v>0</v>
      </c>
      <c r="L52" s="13"/>
      <c r="M52" s="13"/>
      <c r="N52" s="13"/>
      <c r="O52" s="17">
        <f>J52+K52+L52</f>
        <v>0</v>
      </c>
      <c r="P52" s="17">
        <f>H52-I52-O52</f>
        <v>0</v>
      </c>
    </row>
    <row r="53" spans="3:16" s="15" customFormat="1" ht="12.75" hidden="1">
      <c r="C53" s="27"/>
      <c r="D53" s="72"/>
      <c r="E53" s="33"/>
      <c r="F53" s="33"/>
      <c r="G53" s="12" t="s">
        <v>9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/>
      <c r="N53" s="13"/>
      <c r="O53" s="17">
        <f>SUM(J53:L53)</f>
        <v>0</v>
      </c>
      <c r="P53" s="17">
        <f>H53-I53-O53</f>
        <v>0</v>
      </c>
    </row>
    <row r="54" spans="3:19" s="57" customFormat="1" ht="16.5" customHeight="1">
      <c r="C54" s="142">
        <v>10</v>
      </c>
      <c r="D54" s="132" t="s">
        <v>46</v>
      </c>
      <c r="E54" s="127">
        <v>2006</v>
      </c>
      <c r="F54" s="127">
        <v>2007</v>
      </c>
      <c r="G54" s="59" t="s">
        <v>12</v>
      </c>
      <c r="H54" s="60">
        <f aca="true" t="shared" si="11" ref="H54:P54">SUBTOTAL(9,H55:H57)</f>
        <v>100000</v>
      </c>
      <c r="I54" s="60">
        <f t="shared" si="11"/>
        <v>0</v>
      </c>
      <c r="J54" s="60">
        <f t="shared" si="11"/>
        <v>10000</v>
      </c>
      <c r="K54" s="60">
        <f t="shared" si="11"/>
        <v>90000</v>
      </c>
      <c r="L54" s="60">
        <f t="shared" si="11"/>
        <v>0</v>
      </c>
      <c r="M54" s="60">
        <f t="shared" si="11"/>
        <v>0</v>
      </c>
      <c r="N54" s="60">
        <f t="shared" si="11"/>
        <v>0</v>
      </c>
      <c r="O54" s="60">
        <f t="shared" si="11"/>
        <v>100000</v>
      </c>
      <c r="P54" s="60">
        <f t="shared" si="11"/>
        <v>0</v>
      </c>
      <c r="R54" s="62"/>
      <c r="S54" s="63"/>
    </row>
    <row r="55" spans="3:18" s="57" customFormat="1" ht="12.75">
      <c r="C55" s="143"/>
      <c r="D55" s="133"/>
      <c r="E55" s="128"/>
      <c r="F55" s="128"/>
      <c r="G55" s="59" t="s">
        <v>15</v>
      </c>
      <c r="H55" s="66">
        <v>100000</v>
      </c>
      <c r="I55" s="66"/>
      <c r="J55" s="66">
        <v>10000</v>
      </c>
      <c r="K55" s="66">
        <v>90000</v>
      </c>
      <c r="L55" s="66"/>
      <c r="M55" s="66"/>
      <c r="N55" s="66"/>
      <c r="O55" s="61">
        <f>SUM(J55:L55)</f>
        <v>100000</v>
      </c>
      <c r="P55" s="60">
        <f>SUBTOTAL(9,P56:P58)</f>
        <v>0</v>
      </c>
      <c r="R55" s="62"/>
    </row>
    <row r="56" spans="3:18" s="57" customFormat="1" ht="16.5">
      <c r="C56" s="143"/>
      <c r="D56" s="133"/>
      <c r="E56" s="128"/>
      <c r="F56" s="128"/>
      <c r="G56" s="67" t="s">
        <v>19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/>
      <c r="N56" s="68"/>
      <c r="O56" s="61">
        <f>SUM(J56:L56)</f>
        <v>0</v>
      </c>
      <c r="P56" s="79">
        <f>H56-I56-O56</f>
        <v>0</v>
      </c>
      <c r="R56" s="62"/>
    </row>
    <row r="57" spans="3:18" s="57" customFormat="1" ht="12.75" hidden="1">
      <c r="C57" s="69"/>
      <c r="D57" s="75"/>
      <c r="E57" s="70"/>
      <c r="F57" s="70"/>
      <c r="G57" s="59" t="s">
        <v>9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/>
      <c r="N57" s="68"/>
      <c r="O57" s="61">
        <f>SUM(J57:L57)</f>
        <v>0</v>
      </c>
      <c r="P57" s="79">
        <f>H57-I57-O57</f>
        <v>0</v>
      </c>
      <c r="R57" s="62"/>
    </row>
    <row r="58" spans="3:19" s="57" customFormat="1" ht="16.5">
      <c r="C58" s="142">
        <v>11</v>
      </c>
      <c r="D58" s="132" t="s">
        <v>48</v>
      </c>
      <c r="E58" s="127">
        <v>2006</v>
      </c>
      <c r="F58" s="127">
        <v>2007</v>
      </c>
      <c r="G58" s="59" t="s">
        <v>12</v>
      </c>
      <c r="H58" s="60">
        <f aca="true" t="shared" si="12" ref="H58:P58">SUBTOTAL(9,H59:H61)</f>
        <v>100000</v>
      </c>
      <c r="I58" s="60">
        <f t="shared" si="12"/>
        <v>0</v>
      </c>
      <c r="J58" s="60">
        <f t="shared" si="12"/>
        <v>10000</v>
      </c>
      <c r="K58" s="60">
        <f t="shared" si="12"/>
        <v>90000</v>
      </c>
      <c r="L58" s="60">
        <f t="shared" si="12"/>
        <v>0</v>
      </c>
      <c r="M58" s="60">
        <f t="shared" si="12"/>
        <v>0</v>
      </c>
      <c r="N58" s="60">
        <f t="shared" si="12"/>
        <v>0</v>
      </c>
      <c r="O58" s="60">
        <f t="shared" si="12"/>
        <v>100000</v>
      </c>
      <c r="P58" s="60">
        <f t="shared" si="12"/>
        <v>0</v>
      </c>
      <c r="R58" s="62"/>
      <c r="S58" s="63"/>
    </row>
    <row r="59" spans="3:18" s="57" customFormat="1" ht="12.75">
      <c r="C59" s="143"/>
      <c r="D59" s="133"/>
      <c r="E59" s="128"/>
      <c r="F59" s="128"/>
      <c r="G59" s="59" t="s">
        <v>15</v>
      </c>
      <c r="H59" s="66">
        <v>100000</v>
      </c>
      <c r="I59" s="66"/>
      <c r="J59" s="66">
        <v>10000</v>
      </c>
      <c r="K59" s="66">
        <v>90000</v>
      </c>
      <c r="L59" s="66"/>
      <c r="M59" s="66"/>
      <c r="N59" s="66"/>
      <c r="O59" s="61">
        <f>SUM(J59:L59)</f>
        <v>100000</v>
      </c>
      <c r="P59" s="60">
        <f>SUBTOTAL(9,P60:P62)</f>
        <v>0</v>
      </c>
      <c r="R59" s="62"/>
    </row>
    <row r="60" spans="3:18" s="57" customFormat="1" ht="25.5" customHeight="1">
      <c r="C60" s="143"/>
      <c r="D60" s="133"/>
      <c r="E60" s="128"/>
      <c r="F60" s="128"/>
      <c r="G60" s="67" t="s">
        <v>19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/>
      <c r="N60" s="68"/>
      <c r="O60" s="61">
        <f>SUM(J60:L60)</f>
        <v>0</v>
      </c>
      <c r="P60" s="79">
        <f>H60-I60-O60</f>
        <v>0</v>
      </c>
      <c r="R60" s="62"/>
    </row>
    <row r="61" spans="3:18" s="57" customFormat="1" ht="12.75" hidden="1">
      <c r="C61" s="69"/>
      <c r="D61" s="75"/>
      <c r="E61" s="70"/>
      <c r="F61" s="70"/>
      <c r="G61" s="59" t="s">
        <v>9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/>
      <c r="N61" s="68"/>
      <c r="O61" s="61">
        <f>SUM(J61:L61)</f>
        <v>0</v>
      </c>
      <c r="P61" s="79">
        <f>H61-I61-O61</f>
        <v>0</v>
      </c>
      <c r="R61" s="62"/>
    </row>
    <row r="62" spans="3:19" s="57" customFormat="1" ht="16.5" customHeight="1">
      <c r="C62" s="58">
        <v>12</v>
      </c>
      <c r="D62" s="132" t="s">
        <v>49</v>
      </c>
      <c r="E62" s="127">
        <v>2006</v>
      </c>
      <c r="F62" s="127">
        <v>2007</v>
      </c>
      <c r="G62" s="59" t="s">
        <v>12</v>
      </c>
      <c r="H62" s="60">
        <f aca="true" t="shared" si="13" ref="H62:P62">SUBTOTAL(9,H63:H65)</f>
        <v>100000</v>
      </c>
      <c r="I62" s="60">
        <f t="shared" si="13"/>
        <v>0</v>
      </c>
      <c r="J62" s="60">
        <f t="shared" si="13"/>
        <v>10000</v>
      </c>
      <c r="K62" s="60">
        <f t="shared" si="13"/>
        <v>90000</v>
      </c>
      <c r="L62" s="60">
        <f t="shared" si="13"/>
        <v>0</v>
      </c>
      <c r="M62" s="60">
        <f t="shared" si="13"/>
        <v>0</v>
      </c>
      <c r="N62" s="60">
        <f t="shared" si="13"/>
        <v>0</v>
      </c>
      <c r="O62" s="60">
        <f t="shared" si="13"/>
        <v>100000</v>
      </c>
      <c r="P62" s="60">
        <f t="shared" si="13"/>
        <v>0</v>
      </c>
      <c r="R62" s="62"/>
      <c r="S62" s="63"/>
    </row>
    <row r="63" spans="3:18" s="57" customFormat="1" ht="12.75">
      <c r="C63" s="64"/>
      <c r="D63" s="145"/>
      <c r="E63" s="128"/>
      <c r="F63" s="128"/>
      <c r="G63" s="59" t="s">
        <v>15</v>
      </c>
      <c r="H63" s="68">
        <v>100000</v>
      </c>
      <c r="I63" s="68"/>
      <c r="J63" s="68">
        <v>10000</v>
      </c>
      <c r="K63" s="68">
        <v>90000</v>
      </c>
      <c r="L63" s="68"/>
      <c r="M63" s="68"/>
      <c r="N63" s="68"/>
      <c r="O63" s="61">
        <f>SUM(J63:L63)</f>
        <v>100000</v>
      </c>
      <c r="P63" s="79">
        <f>H63-I63-O63</f>
        <v>0</v>
      </c>
      <c r="R63" s="62"/>
    </row>
    <row r="64" spans="3:18" s="57" customFormat="1" ht="27.75" customHeight="1">
      <c r="C64" s="64"/>
      <c r="D64" s="145"/>
      <c r="E64" s="128"/>
      <c r="F64" s="128"/>
      <c r="G64" s="67" t="s">
        <v>19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/>
      <c r="N64" s="68"/>
      <c r="O64" s="61">
        <f>SUM(J64:L64)</f>
        <v>0</v>
      </c>
      <c r="P64" s="79">
        <f>H64-I64-O64</f>
        <v>0</v>
      </c>
      <c r="R64" s="62"/>
    </row>
    <row r="65" spans="3:18" s="57" customFormat="1" ht="12.75" hidden="1">
      <c r="C65" s="64"/>
      <c r="D65" s="74"/>
      <c r="E65" s="65"/>
      <c r="F65" s="65"/>
      <c r="G65" s="59" t="s">
        <v>9</v>
      </c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/>
      <c r="N65" s="68"/>
      <c r="O65" s="61">
        <f>SUM(J65:L65)</f>
        <v>0</v>
      </c>
      <c r="P65" s="79">
        <f>H65-I65-O65</f>
        <v>0</v>
      </c>
      <c r="R65" s="62"/>
    </row>
    <row r="66" spans="3:19" s="57" customFormat="1" ht="16.5" customHeight="1">
      <c r="C66" s="142">
        <v>13</v>
      </c>
      <c r="D66" s="132" t="s">
        <v>47</v>
      </c>
      <c r="E66" s="127">
        <v>2006</v>
      </c>
      <c r="F66" s="127">
        <v>2007</v>
      </c>
      <c r="G66" s="59" t="s">
        <v>12</v>
      </c>
      <c r="H66" s="60">
        <f aca="true" t="shared" si="14" ref="H66:P66">SUBTOTAL(9,H67:H69)</f>
        <v>100000</v>
      </c>
      <c r="I66" s="60">
        <f t="shared" si="14"/>
        <v>0</v>
      </c>
      <c r="J66" s="60">
        <f t="shared" si="14"/>
        <v>10000</v>
      </c>
      <c r="K66" s="60">
        <f t="shared" si="14"/>
        <v>90000</v>
      </c>
      <c r="L66" s="60">
        <f t="shared" si="14"/>
        <v>0</v>
      </c>
      <c r="M66" s="60">
        <f t="shared" si="14"/>
        <v>0</v>
      </c>
      <c r="N66" s="60">
        <f t="shared" si="14"/>
        <v>0</v>
      </c>
      <c r="O66" s="60">
        <f t="shared" si="14"/>
        <v>100000</v>
      </c>
      <c r="P66" s="60">
        <f t="shared" si="14"/>
        <v>0</v>
      </c>
      <c r="R66" s="62"/>
      <c r="S66" s="63"/>
    </row>
    <row r="67" spans="3:18" s="57" customFormat="1" ht="12.75">
      <c r="C67" s="143"/>
      <c r="D67" s="133"/>
      <c r="E67" s="128"/>
      <c r="F67" s="128"/>
      <c r="G67" s="59" t="s">
        <v>15</v>
      </c>
      <c r="H67" s="66">
        <v>100000</v>
      </c>
      <c r="I67" s="66">
        <v>0</v>
      </c>
      <c r="J67" s="66">
        <v>10000</v>
      </c>
      <c r="K67" s="66">
        <v>90000</v>
      </c>
      <c r="L67" s="66">
        <v>0</v>
      </c>
      <c r="M67" s="66"/>
      <c r="N67" s="66"/>
      <c r="O67" s="61">
        <f>SUM(J67:L67)</f>
        <v>100000</v>
      </c>
      <c r="P67" s="79">
        <f>H67-I67-O67</f>
        <v>0</v>
      </c>
      <c r="R67" s="62"/>
    </row>
    <row r="68" spans="3:18" s="57" customFormat="1" ht="29.25" customHeight="1">
      <c r="C68" s="144"/>
      <c r="D68" s="133"/>
      <c r="E68" s="128"/>
      <c r="F68" s="128"/>
      <c r="G68" s="67" t="s">
        <v>19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/>
      <c r="N68" s="68"/>
      <c r="O68" s="61">
        <f>SUM(J68:L68)</f>
        <v>0</v>
      </c>
      <c r="P68" s="79">
        <f>H68-I68-O68</f>
        <v>0</v>
      </c>
      <c r="R68" s="62"/>
    </row>
    <row r="69" spans="3:18" s="57" customFormat="1" ht="12.75" hidden="1">
      <c r="C69" s="69"/>
      <c r="D69" s="75"/>
      <c r="E69" s="70"/>
      <c r="F69" s="70"/>
      <c r="G69" s="59" t="s">
        <v>9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/>
      <c r="N69" s="68"/>
      <c r="O69" s="61">
        <f>SUM(J69:L69)</f>
        <v>0</v>
      </c>
      <c r="P69" s="79">
        <f>H69-I69-O69</f>
        <v>0</v>
      </c>
      <c r="R69" s="62"/>
    </row>
    <row r="70" spans="3:18" s="57" customFormat="1" ht="16.5">
      <c r="C70" s="64">
        <v>14</v>
      </c>
      <c r="D70" s="132" t="s">
        <v>50</v>
      </c>
      <c r="E70" s="127">
        <v>2006</v>
      </c>
      <c r="F70" s="127">
        <v>2007</v>
      </c>
      <c r="G70" s="59" t="s">
        <v>12</v>
      </c>
      <c r="H70" s="60">
        <f aca="true" t="shared" si="15" ref="H70:P70">SUBTOTAL(9,H71:H73)</f>
        <v>70000</v>
      </c>
      <c r="I70" s="60">
        <f t="shared" si="15"/>
        <v>0</v>
      </c>
      <c r="J70" s="60">
        <f t="shared" si="15"/>
        <v>20000</v>
      </c>
      <c r="K70" s="60">
        <f t="shared" si="15"/>
        <v>50000</v>
      </c>
      <c r="L70" s="60">
        <f t="shared" si="15"/>
        <v>0</v>
      </c>
      <c r="M70" s="60">
        <f t="shared" si="15"/>
        <v>0</v>
      </c>
      <c r="N70" s="60">
        <f t="shared" si="15"/>
        <v>0</v>
      </c>
      <c r="O70" s="60">
        <f t="shared" si="15"/>
        <v>70000</v>
      </c>
      <c r="P70" s="60">
        <f t="shared" si="15"/>
        <v>0</v>
      </c>
      <c r="R70" s="62"/>
    </row>
    <row r="71" spans="3:18" s="57" customFormat="1" ht="12.75">
      <c r="C71" s="64"/>
      <c r="D71" s="133"/>
      <c r="E71" s="128"/>
      <c r="F71" s="128"/>
      <c r="G71" s="59" t="s">
        <v>15</v>
      </c>
      <c r="H71" s="68">
        <v>70000</v>
      </c>
      <c r="I71" s="68">
        <v>0</v>
      </c>
      <c r="J71" s="68">
        <v>20000</v>
      </c>
      <c r="K71" s="68">
        <v>50000</v>
      </c>
      <c r="L71" s="68">
        <v>0</v>
      </c>
      <c r="M71" s="68"/>
      <c r="N71" s="68"/>
      <c r="O71" s="61">
        <f>SUM(J71:L71)</f>
        <v>70000</v>
      </c>
      <c r="P71" s="79">
        <f>H71-I71-O71</f>
        <v>0</v>
      </c>
      <c r="R71" s="62"/>
    </row>
    <row r="72" spans="3:18" s="57" customFormat="1" ht="16.5">
      <c r="C72" s="64"/>
      <c r="D72" s="133"/>
      <c r="E72" s="128"/>
      <c r="F72" s="128"/>
      <c r="G72" s="67" t="s">
        <v>19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/>
      <c r="N72" s="68"/>
      <c r="O72" s="61">
        <f>SUM(J72:L72)</f>
        <v>0</v>
      </c>
      <c r="P72" s="79">
        <f>H72-I72-O72</f>
        <v>0</v>
      </c>
      <c r="R72" s="62"/>
    </row>
    <row r="73" spans="3:18" s="57" customFormat="1" ht="12.75" hidden="1">
      <c r="C73" s="64"/>
      <c r="D73" s="74"/>
      <c r="E73" s="65"/>
      <c r="F73" s="65"/>
      <c r="G73" s="59" t="s">
        <v>9</v>
      </c>
      <c r="H73" s="68">
        <v>0</v>
      </c>
      <c r="I73" s="68">
        <v>0</v>
      </c>
      <c r="J73" s="68">
        <v>0</v>
      </c>
      <c r="K73" s="68">
        <v>0</v>
      </c>
      <c r="L73" s="68">
        <v>0</v>
      </c>
      <c r="M73" s="68"/>
      <c r="N73" s="68"/>
      <c r="O73" s="61">
        <f>SUM(J73:L73)</f>
        <v>0</v>
      </c>
      <c r="P73" s="79">
        <f>H73-I73-O73</f>
        <v>0</v>
      </c>
      <c r="R73" s="62"/>
    </row>
    <row r="74" spans="3:16" s="15" customFormat="1" ht="16.5" customHeight="1">
      <c r="C74" s="102">
        <v>15</v>
      </c>
      <c r="D74" s="129" t="s">
        <v>40</v>
      </c>
      <c r="E74" s="109">
        <v>2006</v>
      </c>
      <c r="F74" s="109">
        <v>2007</v>
      </c>
      <c r="G74" s="2" t="s">
        <v>12</v>
      </c>
      <c r="H74" s="16">
        <f aca="true" t="shared" si="16" ref="H74:P74">SUBTOTAL(9,H75:H77)</f>
        <v>60000</v>
      </c>
      <c r="I74" s="16">
        <f t="shared" si="16"/>
        <v>0</v>
      </c>
      <c r="J74" s="16">
        <f t="shared" si="16"/>
        <v>30000</v>
      </c>
      <c r="K74" s="16">
        <f t="shared" si="16"/>
        <v>30000</v>
      </c>
      <c r="L74" s="16">
        <f t="shared" si="16"/>
        <v>0</v>
      </c>
      <c r="M74" s="16">
        <f t="shared" si="16"/>
        <v>0</v>
      </c>
      <c r="N74" s="16">
        <f t="shared" si="16"/>
        <v>0</v>
      </c>
      <c r="O74" s="16">
        <f t="shared" si="16"/>
        <v>60000</v>
      </c>
      <c r="P74" s="16">
        <f t="shared" si="16"/>
        <v>0</v>
      </c>
    </row>
    <row r="75" spans="3:16" s="15" customFormat="1" ht="12.75">
      <c r="C75" s="103"/>
      <c r="D75" s="130"/>
      <c r="E75" s="110"/>
      <c r="F75" s="110"/>
      <c r="G75" s="2" t="s">
        <v>15</v>
      </c>
      <c r="H75" s="18">
        <v>60000</v>
      </c>
      <c r="I75" s="18">
        <v>0</v>
      </c>
      <c r="J75" s="18">
        <v>30000</v>
      </c>
      <c r="K75" s="18">
        <v>30000</v>
      </c>
      <c r="L75" s="18">
        <v>0</v>
      </c>
      <c r="M75" s="18"/>
      <c r="N75" s="18"/>
      <c r="O75" s="19">
        <f>J75+K75+L75</f>
        <v>60000</v>
      </c>
      <c r="P75" s="19">
        <f>H75-I75-O75</f>
        <v>0</v>
      </c>
    </row>
    <row r="76" spans="3:16" s="15" customFormat="1" ht="16.5">
      <c r="C76" s="103"/>
      <c r="D76" s="130"/>
      <c r="E76" s="110"/>
      <c r="F76" s="110"/>
      <c r="G76" s="3" t="s">
        <v>19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/>
      <c r="N76" s="13"/>
      <c r="O76" s="17">
        <f>J76+K76+L76</f>
        <v>0</v>
      </c>
      <c r="P76" s="19">
        <f>H76-I76-O76</f>
        <v>0</v>
      </c>
    </row>
    <row r="77" spans="3:16" s="15" customFormat="1" ht="12.75" hidden="1">
      <c r="C77" s="35"/>
      <c r="D77" s="76"/>
      <c r="E77" s="42"/>
      <c r="F77" s="42"/>
      <c r="G77" s="43" t="s">
        <v>9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/>
      <c r="N77" s="13"/>
      <c r="O77" s="17">
        <f>J77+K77+L77</f>
        <v>0</v>
      </c>
      <c r="P77" s="19">
        <f>H77-I77-O77</f>
        <v>0</v>
      </c>
    </row>
    <row r="78" spans="3:16" s="15" customFormat="1" ht="41.25" customHeight="1">
      <c r="C78" s="104" t="s">
        <v>35</v>
      </c>
      <c r="D78" s="105"/>
      <c r="E78" s="105"/>
      <c r="F78" s="105"/>
      <c r="G78" s="106"/>
      <c r="H78" s="40">
        <f aca="true" t="shared" si="17" ref="H78:P78">SUBTOTAL(9,H79:H86)</f>
        <v>1100000</v>
      </c>
      <c r="I78" s="40">
        <f t="shared" si="17"/>
        <v>0</v>
      </c>
      <c r="J78" s="40">
        <f t="shared" si="17"/>
        <v>45000</v>
      </c>
      <c r="K78" s="40">
        <f t="shared" si="17"/>
        <v>1055000</v>
      </c>
      <c r="L78" s="40">
        <f t="shared" si="17"/>
        <v>0</v>
      </c>
      <c r="M78" s="40">
        <f t="shared" si="17"/>
        <v>0</v>
      </c>
      <c r="N78" s="40">
        <f t="shared" si="17"/>
        <v>0</v>
      </c>
      <c r="O78" s="40">
        <f t="shared" si="17"/>
        <v>1100000</v>
      </c>
      <c r="P78" s="40">
        <f t="shared" si="17"/>
        <v>0</v>
      </c>
    </row>
    <row r="79" spans="3:16" s="15" customFormat="1" ht="16.5" customHeight="1">
      <c r="C79" s="102">
        <v>16</v>
      </c>
      <c r="D79" s="129" t="s">
        <v>43</v>
      </c>
      <c r="E79" s="109">
        <v>2006</v>
      </c>
      <c r="F79" s="109">
        <v>2007</v>
      </c>
      <c r="G79" s="2" t="s">
        <v>12</v>
      </c>
      <c r="H79" s="16">
        <f aca="true" t="shared" si="18" ref="H79:P79">SUBTOTAL(9,H80:H82)</f>
        <v>600000</v>
      </c>
      <c r="I79" s="16">
        <f t="shared" si="18"/>
        <v>0</v>
      </c>
      <c r="J79" s="16">
        <f t="shared" si="18"/>
        <v>25000</v>
      </c>
      <c r="K79" s="16">
        <f t="shared" si="18"/>
        <v>575000</v>
      </c>
      <c r="L79" s="16">
        <f t="shared" si="18"/>
        <v>0</v>
      </c>
      <c r="M79" s="16">
        <f t="shared" si="18"/>
        <v>0</v>
      </c>
      <c r="N79" s="16">
        <f t="shared" si="18"/>
        <v>0</v>
      </c>
      <c r="O79" s="16">
        <f t="shared" si="18"/>
        <v>600000</v>
      </c>
      <c r="P79" s="16">
        <f t="shared" si="18"/>
        <v>0</v>
      </c>
    </row>
    <row r="80" spans="3:16" s="15" customFormat="1" ht="12.75">
      <c r="C80" s="103"/>
      <c r="D80" s="130"/>
      <c r="E80" s="110"/>
      <c r="F80" s="110"/>
      <c r="G80" s="2" t="s">
        <v>15</v>
      </c>
      <c r="H80" s="18">
        <v>600000</v>
      </c>
      <c r="I80" s="18">
        <v>0</v>
      </c>
      <c r="J80" s="18">
        <v>25000</v>
      </c>
      <c r="K80" s="18">
        <v>575000</v>
      </c>
      <c r="L80" s="18"/>
      <c r="M80" s="18"/>
      <c r="N80" s="18"/>
      <c r="O80" s="19">
        <f>J80+K80+L80</f>
        <v>600000</v>
      </c>
      <c r="P80" s="19">
        <f>H80-I80-O80</f>
        <v>0</v>
      </c>
    </row>
    <row r="81" spans="3:16" s="15" customFormat="1" ht="16.5">
      <c r="C81" s="121"/>
      <c r="D81" s="131"/>
      <c r="E81" s="115"/>
      <c r="F81" s="115"/>
      <c r="G81" s="3" t="s">
        <v>19</v>
      </c>
      <c r="H81" s="13">
        <v>0</v>
      </c>
      <c r="I81" s="13"/>
      <c r="J81" s="13">
        <v>0</v>
      </c>
      <c r="K81" s="13">
        <v>0</v>
      </c>
      <c r="L81" s="13"/>
      <c r="M81" s="13"/>
      <c r="N81" s="13"/>
      <c r="O81" s="17">
        <f>J81+K81+L81</f>
        <v>0</v>
      </c>
      <c r="P81" s="17">
        <f>H81-I81-O81</f>
        <v>0</v>
      </c>
    </row>
    <row r="82" spans="3:16" s="15" customFormat="1" ht="12.75" hidden="1">
      <c r="C82" s="35"/>
      <c r="D82" s="76"/>
      <c r="E82" s="42"/>
      <c r="F82" s="42"/>
      <c r="G82" s="56" t="s">
        <v>9</v>
      </c>
      <c r="H82" s="53"/>
      <c r="I82" s="53"/>
      <c r="J82" s="53"/>
      <c r="K82" s="53"/>
      <c r="L82" s="53"/>
      <c r="M82" s="53"/>
      <c r="N82" s="53"/>
      <c r="O82" s="55"/>
      <c r="P82" s="55"/>
    </row>
    <row r="83" spans="3:16" s="15" customFormat="1" ht="16.5" customHeight="1">
      <c r="C83" s="102">
        <v>17</v>
      </c>
      <c r="D83" s="129" t="s">
        <v>44</v>
      </c>
      <c r="E83" s="109">
        <v>2006</v>
      </c>
      <c r="F83" s="109">
        <v>2007</v>
      </c>
      <c r="G83" s="2" t="s">
        <v>12</v>
      </c>
      <c r="H83" s="16">
        <f aca="true" t="shared" si="19" ref="H83:O83">SUBTOTAL(9,H84:H85)</f>
        <v>500000</v>
      </c>
      <c r="I83" s="16">
        <f t="shared" si="19"/>
        <v>0</v>
      </c>
      <c r="J83" s="16">
        <f t="shared" si="19"/>
        <v>20000</v>
      </c>
      <c r="K83" s="16">
        <f t="shared" si="19"/>
        <v>480000</v>
      </c>
      <c r="L83" s="16">
        <f t="shared" si="19"/>
        <v>0</v>
      </c>
      <c r="M83" s="16">
        <f t="shared" si="19"/>
        <v>0</v>
      </c>
      <c r="N83" s="16">
        <f t="shared" si="19"/>
        <v>0</v>
      </c>
      <c r="O83" s="16">
        <f t="shared" si="19"/>
        <v>500000</v>
      </c>
      <c r="P83" s="16">
        <f>SUBTOTAL(9,P84:P86)</f>
        <v>0</v>
      </c>
    </row>
    <row r="84" spans="3:16" s="15" customFormat="1" ht="12.75">
      <c r="C84" s="103"/>
      <c r="D84" s="130"/>
      <c r="E84" s="110"/>
      <c r="F84" s="110"/>
      <c r="G84" s="2" t="s">
        <v>15</v>
      </c>
      <c r="H84" s="18">
        <v>500000</v>
      </c>
      <c r="I84" s="18">
        <v>0</v>
      </c>
      <c r="J84" s="18">
        <v>20000</v>
      </c>
      <c r="K84" s="18">
        <v>480000</v>
      </c>
      <c r="L84" s="18"/>
      <c r="M84" s="18"/>
      <c r="N84" s="18"/>
      <c r="O84" s="19">
        <f>J84+K84+L84</f>
        <v>500000</v>
      </c>
      <c r="P84" s="19">
        <f>H84-I84-O84</f>
        <v>0</v>
      </c>
    </row>
    <row r="85" spans="3:16" s="15" customFormat="1" ht="16.5">
      <c r="C85" s="121"/>
      <c r="D85" s="131"/>
      <c r="E85" s="115"/>
      <c r="F85" s="115"/>
      <c r="G85" s="3" t="s">
        <v>19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/>
      <c r="N85" s="13"/>
      <c r="O85" s="17">
        <f>J85+K85+L85</f>
        <v>0</v>
      </c>
      <c r="P85" s="17">
        <f>H85-I85-O85</f>
        <v>0</v>
      </c>
    </row>
    <row r="86" spans="3:16" s="15" customFormat="1" ht="12.75" hidden="1">
      <c r="C86" s="35"/>
      <c r="D86" s="76"/>
      <c r="E86" s="42"/>
      <c r="F86" s="42"/>
      <c r="G86" s="56" t="s">
        <v>9</v>
      </c>
      <c r="H86" s="53">
        <v>0</v>
      </c>
      <c r="I86" s="53">
        <v>0</v>
      </c>
      <c r="J86" s="53">
        <v>0</v>
      </c>
      <c r="K86" s="53">
        <v>0</v>
      </c>
      <c r="L86" s="53">
        <v>0</v>
      </c>
      <c r="M86" s="53"/>
      <c r="N86" s="53"/>
      <c r="O86" s="17">
        <f>J86+K86+L86</f>
        <v>0</v>
      </c>
      <c r="P86" s="55"/>
    </row>
    <row r="87" spans="3:16" s="15" customFormat="1" ht="41.25" customHeight="1">
      <c r="C87" s="104" t="s">
        <v>34</v>
      </c>
      <c r="D87" s="105"/>
      <c r="E87" s="105"/>
      <c r="F87" s="105"/>
      <c r="G87" s="106"/>
      <c r="H87" s="40">
        <f aca="true" t="shared" si="20" ref="H87:P87">SUBTOTAL(9,H88:H91)</f>
        <v>2551464</v>
      </c>
      <c r="I87" s="40">
        <f t="shared" si="20"/>
        <v>74054</v>
      </c>
      <c r="J87" s="40">
        <f t="shared" si="20"/>
        <v>50000</v>
      </c>
      <c r="K87" s="40">
        <f t="shared" si="20"/>
        <v>2427410</v>
      </c>
      <c r="L87" s="40">
        <f t="shared" si="20"/>
        <v>0</v>
      </c>
      <c r="M87" s="40">
        <f t="shared" si="20"/>
        <v>0</v>
      </c>
      <c r="N87" s="40">
        <f t="shared" si="20"/>
        <v>0</v>
      </c>
      <c r="O87" s="40">
        <f t="shared" si="20"/>
        <v>2477410</v>
      </c>
      <c r="P87" s="40">
        <f t="shared" si="20"/>
        <v>0</v>
      </c>
    </row>
    <row r="88" spans="1:16" s="15" customFormat="1" ht="16.5" customHeight="1">
      <c r="A88" s="15" t="s">
        <v>8</v>
      </c>
      <c r="B88" s="15">
        <v>600</v>
      </c>
      <c r="C88" s="102">
        <v>18</v>
      </c>
      <c r="D88" s="129" t="s">
        <v>17</v>
      </c>
      <c r="E88" s="109">
        <v>2004</v>
      </c>
      <c r="F88" s="109">
        <v>2007</v>
      </c>
      <c r="G88" s="2" t="s">
        <v>12</v>
      </c>
      <c r="H88" s="16">
        <f aca="true" t="shared" si="21" ref="H88:O88">SUBTOTAL(9,H89:H90)</f>
        <v>2551464</v>
      </c>
      <c r="I88" s="16">
        <f t="shared" si="21"/>
        <v>74054</v>
      </c>
      <c r="J88" s="16">
        <f t="shared" si="21"/>
        <v>50000</v>
      </c>
      <c r="K88" s="16">
        <f t="shared" si="21"/>
        <v>2427410</v>
      </c>
      <c r="L88" s="16">
        <f t="shared" si="21"/>
        <v>0</v>
      </c>
      <c r="M88" s="16">
        <f t="shared" si="21"/>
        <v>0</v>
      </c>
      <c r="N88" s="16">
        <f t="shared" si="21"/>
        <v>0</v>
      </c>
      <c r="O88" s="16">
        <f t="shared" si="21"/>
        <v>2477410</v>
      </c>
      <c r="P88" s="16">
        <f>SUBTOTAL(9,P89:P91)</f>
        <v>0</v>
      </c>
    </row>
    <row r="89" spans="1:16" s="15" customFormat="1" ht="12.75">
      <c r="A89" s="15" t="s">
        <v>8</v>
      </c>
      <c r="B89" s="15">
        <v>600</v>
      </c>
      <c r="C89" s="103"/>
      <c r="D89" s="130"/>
      <c r="E89" s="110"/>
      <c r="F89" s="110"/>
      <c r="G89" s="2" t="s">
        <v>15</v>
      </c>
      <c r="H89" s="18">
        <v>2551464</v>
      </c>
      <c r="I89" s="18">
        <v>74054</v>
      </c>
      <c r="J89" s="18">
        <v>50000</v>
      </c>
      <c r="K89" s="18">
        <v>2427410</v>
      </c>
      <c r="L89" s="18"/>
      <c r="M89" s="18"/>
      <c r="N89" s="18"/>
      <c r="O89" s="19">
        <f>J89+K89+L89</f>
        <v>2477410</v>
      </c>
      <c r="P89" s="19">
        <f>H89-I89-O89</f>
        <v>0</v>
      </c>
    </row>
    <row r="90" spans="3:16" s="15" customFormat="1" ht="16.5">
      <c r="C90" s="121"/>
      <c r="D90" s="131"/>
      <c r="E90" s="115"/>
      <c r="F90" s="115"/>
      <c r="G90" s="3" t="s">
        <v>19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/>
      <c r="N90" s="13"/>
      <c r="O90" s="17">
        <f>J90+K90+L90</f>
        <v>0</v>
      </c>
      <c r="P90" s="17">
        <f>H90-I90-O90</f>
        <v>0</v>
      </c>
    </row>
    <row r="91" spans="3:16" s="15" customFormat="1" ht="12.75" hidden="1">
      <c r="C91" s="27"/>
      <c r="D91" s="72"/>
      <c r="E91" s="33"/>
      <c r="F91" s="33"/>
      <c r="G91" s="12" t="s">
        <v>9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/>
      <c r="N91" s="13"/>
      <c r="O91" s="17">
        <f>J91+K91+L91</f>
        <v>0</v>
      </c>
      <c r="P91" s="17">
        <f>H91-I91-O91</f>
        <v>0</v>
      </c>
    </row>
    <row r="92" spans="3:16" s="15" customFormat="1" ht="39" customHeight="1">
      <c r="C92" s="104" t="s">
        <v>35</v>
      </c>
      <c r="D92" s="105"/>
      <c r="E92" s="105"/>
      <c r="F92" s="105"/>
      <c r="G92" s="106"/>
      <c r="H92" s="40">
        <f aca="true" t="shared" si="22" ref="H92:P92">SUBTOTAL(9,H93:H96)</f>
        <v>9452159.84</v>
      </c>
      <c r="I92" s="40">
        <f t="shared" si="22"/>
        <v>88900</v>
      </c>
      <c r="J92" s="40">
        <f t="shared" si="22"/>
        <v>15250</v>
      </c>
      <c r="K92" s="40">
        <f t="shared" si="22"/>
        <v>4621929.92</v>
      </c>
      <c r="L92" s="40">
        <f t="shared" si="22"/>
        <v>0</v>
      </c>
      <c r="M92" s="40">
        <f t="shared" si="22"/>
        <v>0</v>
      </c>
      <c r="N92" s="40">
        <f t="shared" si="22"/>
        <v>0</v>
      </c>
      <c r="O92" s="40">
        <f t="shared" si="22"/>
        <v>4637179.92</v>
      </c>
      <c r="P92" s="40">
        <f t="shared" si="22"/>
        <v>0</v>
      </c>
    </row>
    <row r="93" spans="3:16" s="15" customFormat="1" ht="51.75" customHeight="1">
      <c r="C93" s="102">
        <v>19</v>
      </c>
      <c r="D93" s="129" t="s">
        <v>41</v>
      </c>
      <c r="E93" s="109">
        <v>2005</v>
      </c>
      <c r="F93" s="109">
        <v>2007</v>
      </c>
      <c r="G93" s="2" t="s">
        <v>12</v>
      </c>
      <c r="H93" s="36">
        <v>4726079.92</v>
      </c>
      <c r="I93" s="36">
        <f>SUBTOTAL(9,I94:I95)</f>
        <v>88900</v>
      </c>
      <c r="J93" s="36">
        <f>SUBTOTAL(9,J94:J95)</f>
        <v>15250</v>
      </c>
      <c r="K93" s="36">
        <f>SUBTOTAL(9,K94:K95)</f>
        <v>4621929.92</v>
      </c>
      <c r="L93" s="36">
        <f>SUBTOTAL(9,L94:L95)</f>
        <v>0</v>
      </c>
      <c r="M93" s="36">
        <f>SUBTOTAL(9,M94:M95)</f>
        <v>0</v>
      </c>
      <c r="N93" s="36"/>
      <c r="O93" s="36">
        <f>SUBTOTAL(9,O94:O95)</f>
        <v>4637179.92</v>
      </c>
      <c r="P93" s="16">
        <f>SUBTOTAL(9,P94:P96)</f>
        <v>0</v>
      </c>
    </row>
    <row r="94" spans="3:16" s="15" customFormat="1" ht="48.75" customHeight="1">
      <c r="C94" s="103"/>
      <c r="D94" s="134"/>
      <c r="E94" s="110"/>
      <c r="F94" s="110"/>
      <c r="G94" s="2" t="s">
        <v>15</v>
      </c>
      <c r="H94" s="37">
        <f>H93-H95</f>
        <v>947010.1000000001</v>
      </c>
      <c r="I94" s="37">
        <v>88900</v>
      </c>
      <c r="J94" s="37">
        <v>15250</v>
      </c>
      <c r="K94" s="37">
        <v>4156940.73</v>
      </c>
      <c r="L94" s="38">
        <f>H94-I94-J94-K94</f>
        <v>-3314080.63</v>
      </c>
      <c r="M94" s="37"/>
      <c r="N94" s="37"/>
      <c r="O94" s="38">
        <f>SUM(J94:L94)</f>
        <v>858110.1000000001</v>
      </c>
      <c r="P94" s="19">
        <f>H94-I94-O94</f>
        <v>0</v>
      </c>
    </row>
    <row r="95" spans="3:16" s="15" customFormat="1" ht="50.25" customHeight="1">
      <c r="C95" s="121"/>
      <c r="D95" s="135"/>
      <c r="E95" s="115"/>
      <c r="F95" s="115"/>
      <c r="G95" s="3" t="s">
        <v>29</v>
      </c>
      <c r="H95" s="39">
        <v>3779069.82</v>
      </c>
      <c r="I95" s="39">
        <v>0</v>
      </c>
      <c r="J95" s="39">
        <v>0</v>
      </c>
      <c r="K95" s="39">
        <v>464989.19</v>
      </c>
      <c r="L95" s="36">
        <v>3314080.63</v>
      </c>
      <c r="M95" s="39"/>
      <c r="N95" s="39"/>
      <c r="O95" s="38">
        <f>SUM(J95:L95)</f>
        <v>3779069.82</v>
      </c>
      <c r="P95" s="19">
        <f>H95-I95-O95</f>
        <v>0</v>
      </c>
    </row>
    <row r="96" spans="3:16" s="15" customFormat="1" ht="12.75" hidden="1">
      <c r="C96" s="27"/>
      <c r="D96" s="72"/>
      <c r="E96" s="33"/>
      <c r="F96" s="33"/>
      <c r="G96" s="12" t="s">
        <v>9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/>
      <c r="N96" s="13"/>
      <c r="O96" s="17">
        <v>0</v>
      </c>
      <c r="P96" s="19">
        <f>H96-I96-O96</f>
        <v>0</v>
      </c>
    </row>
    <row r="97" spans="3:16" s="15" customFormat="1" ht="41.25" customHeight="1">
      <c r="C97" s="104" t="s">
        <v>37</v>
      </c>
      <c r="D97" s="105"/>
      <c r="E97" s="105"/>
      <c r="F97" s="105"/>
      <c r="G97" s="106"/>
      <c r="H97" s="40">
        <f>SUBTOTAL(9,H98:H101)</f>
        <v>16419000</v>
      </c>
      <c r="I97" s="40">
        <f aca="true" t="shared" si="23" ref="I97:P97">SUBTOTAL(9,I98:I102)</f>
        <v>0</v>
      </c>
      <c r="J97" s="40">
        <f t="shared" si="23"/>
        <v>79000</v>
      </c>
      <c r="K97" s="40">
        <f t="shared" si="23"/>
        <v>2840000</v>
      </c>
      <c r="L97" s="40">
        <f t="shared" si="23"/>
        <v>4000000</v>
      </c>
      <c r="M97" s="40">
        <f t="shared" si="23"/>
        <v>0</v>
      </c>
      <c r="N97" s="40">
        <f t="shared" si="23"/>
        <v>0</v>
      </c>
      <c r="O97" s="40">
        <f t="shared" si="23"/>
        <v>6919000</v>
      </c>
      <c r="P97" s="40">
        <f t="shared" si="23"/>
        <v>9500000</v>
      </c>
    </row>
    <row r="98" spans="3:16" s="15" customFormat="1" ht="16.5" customHeight="1">
      <c r="C98" s="102">
        <v>20</v>
      </c>
      <c r="D98" s="129" t="s">
        <v>25</v>
      </c>
      <c r="E98" s="109">
        <v>2006</v>
      </c>
      <c r="F98" s="109">
        <v>2010</v>
      </c>
      <c r="G98" s="2" t="s">
        <v>12</v>
      </c>
      <c r="H98" s="16">
        <f aca="true" t="shared" si="24" ref="H98:O98">SUBTOTAL(9,H99:H100)</f>
        <v>16419000</v>
      </c>
      <c r="I98" s="16">
        <f t="shared" si="24"/>
        <v>0</v>
      </c>
      <c r="J98" s="16">
        <f t="shared" si="24"/>
        <v>79000</v>
      </c>
      <c r="K98" s="16">
        <f t="shared" si="24"/>
        <v>2840000</v>
      </c>
      <c r="L98" s="16">
        <f t="shared" si="24"/>
        <v>4000000</v>
      </c>
      <c r="M98" s="16">
        <f t="shared" si="24"/>
        <v>0</v>
      </c>
      <c r="N98" s="16">
        <f t="shared" si="24"/>
        <v>0</v>
      </c>
      <c r="O98" s="16">
        <f t="shared" si="24"/>
        <v>6919000</v>
      </c>
      <c r="P98" s="16">
        <f>SUBTOTAL(9,P99:P101)</f>
        <v>9500000</v>
      </c>
    </row>
    <row r="99" spans="3:16" s="15" customFormat="1" ht="12.75">
      <c r="C99" s="103"/>
      <c r="D99" s="130"/>
      <c r="E99" s="110"/>
      <c r="F99" s="110"/>
      <c r="G99" s="2" t="s">
        <v>15</v>
      </c>
      <c r="H99" s="18">
        <v>16419000</v>
      </c>
      <c r="I99" s="18">
        <v>0</v>
      </c>
      <c r="J99" s="18">
        <v>79000</v>
      </c>
      <c r="K99" s="18">
        <v>2840000</v>
      </c>
      <c r="L99" s="18">
        <v>4000000</v>
      </c>
      <c r="M99" s="18"/>
      <c r="N99" s="18"/>
      <c r="O99" s="19">
        <f>J99+K99+L99</f>
        <v>6919000</v>
      </c>
      <c r="P99" s="19">
        <f>H99-I99-O99</f>
        <v>9500000</v>
      </c>
    </row>
    <row r="100" spans="3:16" s="15" customFormat="1" ht="16.5">
      <c r="C100" s="121"/>
      <c r="D100" s="131"/>
      <c r="E100" s="115"/>
      <c r="F100" s="115"/>
      <c r="G100" s="3" t="s">
        <v>19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/>
      <c r="N100" s="13"/>
      <c r="O100" s="17">
        <f>J100+K100+L100</f>
        <v>0</v>
      </c>
      <c r="P100" s="17">
        <f>H100-I100-O100</f>
        <v>0</v>
      </c>
    </row>
    <row r="101" spans="3:16" s="15" customFormat="1" ht="13.5" hidden="1" thickBot="1">
      <c r="C101" s="46"/>
      <c r="D101" s="77"/>
      <c r="E101" s="48"/>
      <c r="F101" s="48"/>
      <c r="G101" s="49" t="s">
        <v>9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/>
      <c r="N101" s="50"/>
      <c r="O101" s="17">
        <f>J101+K101+L101</f>
        <v>0</v>
      </c>
      <c r="P101" s="17">
        <f>H101-I101-O101</f>
        <v>0</v>
      </c>
    </row>
    <row r="102" spans="1:16" s="10" customFormat="1" ht="13.5" customHeight="1">
      <c r="A102" s="22"/>
      <c r="B102" s="22"/>
      <c r="C102" s="88" t="s">
        <v>18</v>
      </c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3:16" ht="57" customHeight="1">
      <c r="C103" s="120" t="s">
        <v>42</v>
      </c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</row>
  </sheetData>
  <mergeCells count="100">
    <mergeCell ref="E58:E60"/>
    <mergeCell ref="E70:E72"/>
    <mergeCell ref="F58:F60"/>
    <mergeCell ref="C66:C68"/>
    <mergeCell ref="D66:D68"/>
    <mergeCell ref="E66:E68"/>
    <mergeCell ref="F66:F68"/>
    <mergeCell ref="D62:D64"/>
    <mergeCell ref="E62:E64"/>
    <mergeCell ref="F62:F64"/>
    <mergeCell ref="C58:C60"/>
    <mergeCell ref="D58:D60"/>
    <mergeCell ref="C54:C56"/>
    <mergeCell ref="D54:D56"/>
    <mergeCell ref="E54:E56"/>
    <mergeCell ref="F54:F56"/>
    <mergeCell ref="C33:C35"/>
    <mergeCell ref="D33:D35"/>
    <mergeCell ref="E33:E35"/>
    <mergeCell ref="F33:F35"/>
    <mergeCell ref="C37:C39"/>
    <mergeCell ref="D37:D39"/>
    <mergeCell ref="E37:E39"/>
    <mergeCell ref="F37:F39"/>
    <mergeCell ref="C28:G28"/>
    <mergeCell ref="C49:G49"/>
    <mergeCell ref="C24:C26"/>
    <mergeCell ref="D24:D26"/>
    <mergeCell ref="E24:E26"/>
    <mergeCell ref="F24:F26"/>
    <mergeCell ref="C41:C43"/>
    <mergeCell ref="D41:D43"/>
    <mergeCell ref="E41:E43"/>
    <mergeCell ref="F41:F43"/>
    <mergeCell ref="C87:G87"/>
    <mergeCell ref="C29:C31"/>
    <mergeCell ref="C50:C52"/>
    <mergeCell ref="C45:C47"/>
    <mergeCell ref="D45:D47"/>
    <mergeCell ref="E45:E47"/>
    <mergeCell ref="F45:F47"/>
    <mergeCell ref="E29:E31"/>
    <mergeCell ref="F29:F31"/>
    <mergeCell ref="D29:D31"/>
    <mergeCell ref="C4:P4"/>
    <mergeCell ref="L1:P3"/>
    <mergeCell ref="C103:P103"/>
    <mergeCell ref="C88:C90"/>
    <mergeCell ref="D88:D90"/>
    <mergeCell ref="E88:E90"/>
    <mergeCell ref="C102:P102"/>
    <mergeCell ref="C10:F12"/>
    <mergeCell ref="G7:G8"/>
    <mergeCell ref="C7:C8"/>
    <mergeCell ref="D20:D22"/>
    <mergeCell ref="E20:E22"/>
    <mergeCell ref="F20:F22"/>
    <mergeCell ref="J7:N7"/>
    <mergeCell ref="C15:G15"/>
    <mergeCell ref="C16:C19"/>
    <mergeCell ref="D16:D19"/>
    <mergeCell ref="E16:E19"/>
    <mergeCell ref="F16:F19"/>
    <mergeCell ref="C20:C22"/>
    <mergeCell ref="P7:P8"/>
    <mergeCell ref="C6:P6"/>
    <mergeCell ref="O7:O8"/>
    <mergeCell ref="I7:I8"/>
    <mergeCell ref="H7:H8"/>
    <mergeCell ref="E7:F7"/>
    <mergeCell ref="D7:D8"/>
    <mergeCell ref="C98:C100"/>
    <mergeCell ref="C97:G97"/>
    <mergeCell ref="F88:F90"/>
    <mergeCell ref="D50:D52"/>
    <mergeCell ref="E50:E52"/>
    <mergeCell ref="F50:F52"/>
    <mergeCell ref="D98:D100"/>
    <mergeCell ref="E98:E100"/>
    <mergeCell ref="F98:F100"/>
    <mergeCell ref="C93:C95"/>
    <mergeCell ref="D93:D95"/>
    <mergeCell ref="E93:E95"/>
    <mergeCell ref="F93:F95"/>
    <mergeCell ref="C74:C76"/>
    <mergeCell ref="D74:D76"/>
    <mergeCell ref="E74:E76"/>
    <mergeCell ref="F74:F76"/>
    <mergeCell ref="C92:G92"/>
    <mergeCell ref="C78:G78"/>
    <mergeCell ref="C79:C81"/>
    <mergeCell ref="F70:F72"/>
    <mergeCell ref="C83:C85"/>
    <mergeCell ref="D83:D85"/>
    <mergeCell ref="E83:E85"/>
    <mergeCell ref="F83:F85"/>
    <mergeCell ref="D79:D81"/>
    <mergeCell ref="E79:E81"/>
    <mergeCell ref="F79:F81"/>
    <mergeCell ref="D70:D72"/>
  </mergeCells>
  <printOptions horizontalCentered="1"/>
  <pageMargins left="0.1968503937007874" right="0.1968503937007874" top="0.3937007874015748" bottom="0.3937007874015748" header="0.5118110236220472" footer="0.11811023622047245"/>
  <pageSetup horizontalDpi="300" verticalDpi="300" orientation="landscape" paperSize="9" scale="95" r:id="rId1"/>
  <headerFooter alignWithMargins="0">
    <oddFooter>&amp;L&amp;3&amp;F&amp;CStrona &amp;P z &amp;N</oddFooter>
  </headerFooter>
  <rowBreaks count="2" manualBreakCount="2">
    <brk id="27" min="2" max="15" man="1"/>
    <brk id="86" min="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Wszelaki</dc:creator>
  <cp:keywords/>
  <dc:description/>
  <cp:lastModifiedBy>MM</cp:lastModifiedBy>
  <cp:lastPrinted>2006-12-27T09:40:23Z</cp:lastPrinted>
  <dcterms:created xsi:type="dcterms:W3CDTF">2003-07-27T20:50:52Z</dcterms:created>
  <dcterms:modified xsi:type="dcterms:W3CDTF">2006-12-27T09:40:25Z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-1395644295</vt:i4>
  </property>
  <property fmtid="{D5CDD505-2E9C-101B-9397-08002B2CF9AE}" pid="3" name="_EmailSubject">
    <vt:lpwstr/>
  </property>
  <property fmtid="{D5CDD505-2E9C-101B-9397-08002B2CF9AE}" pid="4" name="_AuthorEmail">
    <vt:lpwstr>JWszelaka@warszawa.um.gov.pl</vt:lpwstr>
  </property>
  <property fmtid="{D5CDD505-2E9C-101B-9397-08002B2CF9AE}" pid="5" name="_AuthorEmailDisplayName">
    <vt:lpwstr>Wszelaka Justyna</vt:lpwstr>
  </property>
  <property fmtid="{D5CDD505-2E9C-101B-9397-08002B2CF9AE}" pid="6" name="_ReviewingToolsShownOnce">
    <vt:lpwstr/>
  </property>
</Properties>
</file>