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state="hidden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1'!$B$1:$J$199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<sst xmlns="http://schemas.openxmlformats.org/spreadsheetml/2006/main" count="864" uniqueCount="188">
  <si>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</si>
  <si>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</si>
  <si>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</si>
  <si>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</si>
  <si>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</si>
  <si>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</si>
  <si>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</si>
  <si>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</si>
  <si>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</si>
  <si>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</si>
  <si>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</si>
  <si>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</si>
  <si>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</si>
  <si>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</si>
  <si>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</si>
  <si>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</si>
  <si>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</si>
  <si>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</si>
  <si>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</si>
  <si>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</si>
  <si>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</si>
  <si>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</si>
  <si>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</si>
  <si>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</si>
  <si>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</si>
  <si>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</si>
  <si>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</si>
  <si>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</si>
  <si>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</si>
  <si>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</si>
  <si>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</si>
  <si>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</si>
  <si>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</si>
  <si>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</si>
  <si>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</si>
  <si>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</si>
  <si>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</si>
  <si>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</si>
  <si>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</si>
  <si>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</si>
  <si>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</si>
  <si>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</si>
  <si>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</si>
  <si>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</si>
  <si>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</si>
  <si>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</si>
  <si>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</si>
  <si>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</si>
  <si>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</si>
  <si>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</si>
  <si>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</si>
  <si>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</si>
  <si>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</si>
  <si>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</si>
  <si>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</si>
  <si>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</si>
  <si>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</si>
  <si>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</si>
  <si>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</si>
  <si>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</si>
  <si>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</si>
  <si>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</si>
  <si>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</si>
  <si>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</si>
  <si>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</si>
  <si>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</si>
  <si>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</si>
  <si>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</si>
  <si>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</si>
  <si>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</si>
  <si>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</si>
  <si>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</si>
  <si>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</si>
  <si>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</si>
  <si>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</si>
  <si>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</si>
  <si>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</si>
  <si>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</si>
  <si>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</si>
  <si>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</si>
  <si>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</si>
  <si>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</si>
  <si>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</si>
  <si>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</si>
  <si>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</si>
  <si>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</si>
  <si>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</si>
  <si>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</si>
  <si>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</si>
  <si>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</si>
  <si>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</si>
  <si>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</si>
  <si>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</si>
  <si>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</si>
  <si>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</si>
  <si>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</si>
  <si>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</si>
  <si>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</si>
  <si>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</si>
  <si>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</si>
  <si>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</si>
  <si>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</si>
  <si>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</si>
  <si>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</si>
  <si>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</si>
  <si>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</si>
  <si>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</si>
  <si>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</si>
  <si>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</si>
  <si>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</si>
  <si>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</si>
  <si>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</si>
  <si>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</si>
  <si>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</si>
  <si>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</si>
  <si>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</si>
  <si>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</si>
  <si>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</si>
  <si>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</si>
  <si>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</si>
  <si>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</si>
  <si>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</si>
  <si>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</si>
  <si>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</si>
  <si>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</si>
  <si>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</si>
  <si>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</si>
  <si>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</si>
  <si>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</si>
  <si>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</si>
  <si>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</si>
  <si>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</si>
  <si>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</si>
  <si>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</si>
  <si>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</si>
  <si>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</si>
  <si>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</si>
  <si>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</si>
  <si>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</si>
  <si>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</si>
  <si>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</si>
  <si>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</si>
  <si>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</si>
  <si>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</si>
  <si>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</si>
  <si>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</si>
  <si>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</si>
  <si>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</si>
  <si>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</si>
  <si>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</si>
  <si>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</si>
  <si>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</si>
  <si>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</si>
  <si>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</si>
  <si>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</si>
  <si>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</si>
  <si>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</si>
  <si>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</si>
  <si>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</si>
  <si>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</si>
  <si>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</si>
  <si>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</si>
  <si>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</si>
  <si>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</si>
  <si>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</si>
  <si>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</si>
  <si>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</si>
  <si>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</si>
  <si>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</si>
  <si>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</si>
  <si>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</si>
  <si>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</si>
  <si>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</si>
  <si>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</si>
  <si>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</si>
  <si>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</si>
  <si>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</si>
  <si>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</si>
  <si>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</si>
  <si>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</si>
  <si>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</si>
  <si>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</si>
  <si>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</si>
  <si>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</si>
  <si>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</si>
  <si>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</si>
  <si>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</si>
  <si>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 Uchwały Nr XLI/365/06 Rady Gminy Stare Babice z dnia 26 października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</si>
</sst>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39"/>
      <c r="J1" s="139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39"/>
      <c r="J2" s="139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39"/>
      <c r="J3" s="139"/>
      <c r="K3" s="12"/>
    </row>
    <row r="4" spans="1:11" ht="12.75" customHeight="1">
      <c r="A4" s="5"/>
      <c r="B4" s="5"/>
      <c r="C4" s="145" t="s">
        <v>154</v>
      </c>
      <c r="D4" s="145"/>
      <c r="E4" s="145"/>
      <c r="F4" s="145"/>
      <c r="G4" s="143">
        <v>2006</v>
      </c>
      <c r="H4" s="5"/>
      <c r="I4" s="5"/>
      <c r="J4" s="5"/>
      <c r="K4" s="5"/>
    </row>
    <row r="5" spans="1:11" ht="13.5" customHeight="1" thickBot="1">
      <c r="A5" s="5"/>
      <c r="B5" s="5"/>
      <c r="C5" s="146"/>
      <c r="D5" s="146"/>
      <c r="E5" s="146"/>
      <c r="F5" s="146"/>
      <c r="G5" s="144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3" t="s">
        <v>153</v>
      </c>
      <c r="C7" s="133" t="s">
        <v>156</v>
      </c>
      <c r="D7" s="136" t="s">
        <v>3</v>
      </c>
      <c r="E7" s="136" t="s">
        <v>2</v>
      </c>
      <c r="F7" s="137" t="s">
        <v>155</v>
      </c>
      <c r="G7" s="140" t="s">
        <v>157</v>
      </c>
      <c r="H7" s="137" t="s">
        <v>158</v>
      </c>
      <c r="I7" s="137" t="s">
        <v>1</v>
      </c>
      <c r="J7" s="5"/>
      <c r="K7" s="5"/>
    </row>
    <row r="8" spans="1:11" ht="12.75" customHeight="1">
      <c r="A8" s="5"/>
      <c r="B8" s="133"/>
      <c r="C8" s="133"/>
      <c r="D8" s="136"/>
      <c r="E8" s="136"/>
      <c r="F8" s="138"/>
      <c r="G8" s="141"/>
      <c r="H8" s="138"/>
      <c r="I8" s="138"/>
      <c r="J8" s="5"/>
      <c r="K8" s="5"/>
    </row>
    <row r="9" spans="1:11" ht="12.75">
      <c r="A9" s="5"/>
      <c r="B9" s="133"/>
      <c r="C9" s="133"/>
      <c r="D9" s="136"/>
      <c r="E9" s="136"/>
      <c r="F9" s="138"/>
      <c r="G9" s="14">
        <f>G4</f>
        <v>2006</v>
      </c>
      <c r="H9" s="138"/>
      <c r="I9" s="138"/>
      <c r="J9" s="5"/>
      <c r="K9" s="5"/>
    </row>
    <row r="10" spans="1:11" ht="12.75">
      <c r="A10" s="5"/>
      <c r="B10" s="133"/>
      <c r="C10" s="133"/>
      <c r="D10" s="136"/>
      <c r="E10" s="136"/>
      <c r="F10" s="13">
        <f>G4-1</f>
        <v>2005</v>
      </c>
      <c r="G10" s="13" t="s">
        <v>4</v>
      </c>
      <c r="H10" s="142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3" t="s">
        <v>153</v>
      </c>
      <c r="C46" s="133" t="s">
        <v>156</v>
      </c>
      <c r="D46" s="136" t="s">
        <v>3</v>
      </c>
      <c r="E46" s="136" t="s">
        <v>2</v>
      </c>
      <c r="F46" s="137" t="s">
        <v>155</v>
      </c>
      <c r="G46" s="140" t="s">
        <v>157</v>
      </c>
      <c r="H46" s="137" t="s">
        <v>158</v>
      </c>
      <c r="I46" s="137" t="s">
        <v>1</v>
      </c>
      <c r="J46" s="5"/>
      <c r="K46" s="5"/>
    </row>
    <row r="47" spans="1:11" ht="12.75" customHeight="1">
      <c r="A47" s="5"/>
      <c r="B47" s="133"/>
      <c r="C47" s="133"/>
      <c r="D47" s="136"/>
      <c r="E47" s="136"/>
      <c r="F47" s="138"/>
      <c r="G47" s="141"/>
      <c r="H47" s="138"/>
      <c r="I47" s="138"/>
      <c r="J47" s="5"/>
      <c r="K47" s="5"/>
    </row>
    <row r="48" spans="1:11" ht="12.75">
      <c r="A48" s="5"/>
      <c r="B48" s="133"/>
      <c r="C48" s="133"/>
      <c r="D48" s="136"/>
      <c r="E48" s="136"/>
      <c r="F48" s="138"/>
      <c r="G48" s="14">
        <f>G43</f>
        <v>0</v>
      </c>
      <c r="H48" s="138"/>
      <c r="I48" s="138"/>
      <c r="J48" s="5"/>
      <c r="K48" s="5"/>
    </row>
    <row r="49" spans="1:11" ht="12.75">
      <c r="A49" s="5"/>
      <c r="B49" s="133"/>
      <c r="C49" s="133"/>
      <c r="D49" s="136"/>
      <c r="E49" s="136"/>
      <c r="F49" s="13">
        <f>G43-1</f>
        <v>-1</v>
      </c>
      <c r="G49" s="13" t="s">
        <v>4</v>
      </c>
      <c r="H49" s="142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3" t="s">
        <v>153</v>
      </c>
      <c r="C82" s="133" t="s">
        <v>156</v>
      </c>
      <c r="D82" s="136" t="s">
        <v>3</v>
      </c>
      <c r="E82" s="136" t="s">
        <v>2</v>
      </c>
      <c r="F82" s="137" t="s">
        <v>155</v>
      </c>
      <c r="G82" s="140" t="s">
        <v>157</v>
      </c>
      <c r="H82" s="137" t="s">
        <v>158</v>
      </c>
      <c r="I82" s="137" t="s">
        <v>1</v>
      </c>
      <c r="J82" s="5"/>
      <c r="K82" s="5"/>
    </row>
    <row r="83" spans="1:11" ht="12.75" customHeight="1">
      <c r="A83" s="5"/>
      <c r="B83" s="133"/>
      <c r="C83" s="133"/>
      <c r="D83" s="136"/>
      <c r="E83" s="136"/>
      <c r="F83" s="138"/>
      <c r="G83" s="141"/>
      <c r="H83" s="138"/>
      <c r="I83" s="138"/>
      <c r="J83" s="5"/>
      <c r="K83" s="5"/>
    </row>
    <row r="84" spans="1:11" ht="12.75">
      <c r="A84" s="5"/>
      <c r="B84" s="133"/>
      <c r="C84" s="133"/>
      <c r="D84" s="136"/>
      <c r="E84" s="136"/>
      <c r="F84" s="138"/>
      <c r="G84" s="14">
        <f>G79</f>
        <v>0</v>
      </c>
      <c r="H84" s="138"/>
      <c r="I84" s="138"/>
      <c r="J84" s="5"/>
      <c r="K84" s="5"/>
    </row>
    <row r="85" spans="1:11" ht="12.75">
      <c r="A85" s="5"/>
      <c r="B85" s="133"/>
      <c r="C85" s="133"/>
      <c r="D85" s="136"/>
      <c r="E85" s="136"/>
      <c r="F85" s="13">
        <f>G79-1</f>
        <v>-1</v>
      </c>
      <c r="G85" s="13" t="s">
        <v>4</v>
      </c>
      <c r="H85" s="142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3" t="s">
        <v>153</v>
      </c>
      <c r="C134" s="133" t="s">
        <v>156</v>
      </c>
      <c r="D134" s="136" t="s">
        <v>3</v>
      </c>
      <c r="E134" s="136" t="s">
        <v>2</v>
      </c>
      <c r="F134" s="137" t="s">
        <v>155</v>
      </c>
      <c r="G134" s="140" t="s">
        <v>157</v>
      </c>
      <c r="H134" s="137" t="s">
        <v>158</v>
      </c>
      <c r="I134" s="137" t="s">
        <v>1</v>
      </c>
      <c r="J134" s="5"/>
      <c r="K134" s="5"/>
    </row>
    <row r="135" spans="1:11" ht="12.75" customHeight="1">
      <c r="A135" s="5"/>
      <c r="B135" s="133"/>
      <c r="C135" s="133"/>
      <c r="D135" s="136"/>
      <c r="E135" s="136"/>
      <c r="F135" s="138"/>
      <c r="G135" s="141"/>
      <c r="H135" s="138"/>
      <c r="I135" s="138"/>
      <c r="J135" s="5"/>
      <c r="K135" s="5"/>
    </row>
    <row r="136" spans="1:11" ht="12.75">
      <c r="A136" s="5"/>
      <c r="B136" s="133"/>
      <c r="C136" s="133"/>
      <c r="D136" s="136"/>
      <c r="E136" s="136"/>
      <c r="F136" s="138"/>
      <c r="G136" s="14">
        <f>G131</f>
        <v>0</v>
      </c>
      <c r="H136" s="138"/>
      <c r="I136" s="138"/>
      <c r="J136" s="5"/>
      <c r="K136" s="5"/>
    </row>
    <row r="137" spans="1:11" ht="12.75">
      <c r="A137" s="5"/>
      <c r="B137" s="133"/>
      <c r="C137" s="133"/>
      <c r="D137" s="136"/>
      <c r="E137" s="136"/>
      <c r="F137" s="13">
        <f>G131-1</f>
        <v>-1</v>
      </c>
      <c r="G137" s="13" t="s">
        <v>4</v>
      </c>
      <c r="H137" s="142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4" t="s">
        <v>141</v>
      </c>
      <c r="D170" s="134"/>
      <c r="E170" s="134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35" t="s">
        <v>148</v>
      </c>
      <c r="D178" s="135"/>
      <c r="E178" s="135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47">
        <v>1</v>
      </c>
      <c r="J1" s="147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48"/>
      <c r="J2" s="148"/>
      <c r="K2" s="12"/>
    </row>
    <row r="3" spans="1:11" ht="12.75">
      <c r="A3" s="5"/>
      <c r="B3" s="5"/>
      <c r="C3" s="5"/>
      <c r="D3" s="5"/>
      <c r="E3" s="5"/>
      <c r="F3" s="152"/>
      <c r="G3" s="153"/>
      <c r="H3" s="153"/>
      <c r="I3" s="153"/>
      <c r="J3" s="153"/>
      <c r="K3" s="12"/>
    </row>
    <row r="4" spans="1:11" ht="12.75" customHeight="1">
      <c r="A4" s="5"/>
      <c r="B4" s="5"/>
      <c r="C4" s="145" t="s">
        <v>154</v>
      </c>
      <c r="D4" s="145"/>
      <c r="E4" s="145"/>
      <c r="F4" s="145"/>
      <c r="G4" s="143">
        <v>2006</v>
      </c>
      <c r="H4" s="149" t="s">
        <v>170</v>
      </c>
      <c r="I4" s="150"/>
      <c r="J4" s="150"/>
      <c r="K4" s="12"/>
    </row>
    <row r="5" spans="1:11" ht="13.5" customHeight="1" thickBot="1">
      <c r="A5" s="5"/>
      <c r="B5" s="5"/>
      <c r="C5" s="146"/>
      <c r="D5" s="146"/>
      <c r="E5" s="146"/>
      <c r="F5" s="146"/>
      <c r="G5" s="144"/>
      <c r="H5" s="151"/>
      <c r="I5" s="151"/>
      <c r="J5" s="151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3" t="s">
        <v>153</v>
      </c>
      <c r="C7" s="160" t="s">
        <v>156</v>
      </c>
      <c r="D7" s="161" t="s">
        <v>3</v>
      </c>
      <c r="E7" s="161" t="s">
        <v>2</v>
      </c>
      <c r="F7" s="171" t="s">
        <v>161</v>
      </c>
      <c r="G7" s="154" t="s">
        <v>162</v>
      </c>
      <c r="H7" s="154" t="s">
        <v>163</v>
      </c>
      <c r="I7" s="157" t="s">
        <v>164</v>
      </c>
      <c r="J7" s="5"/>
      <c r="K7" s="12"/>
    </row>
    <row r="8" spans="1:11" ht="12.75" customHeight="1">
      <c r="A8" s="5"/>
      <c r="B8" s="133"/>
      <c r="C8" s="160"/>
      <c r="D8" s="161"/>
      <c r="E8" s="161"/>
      <c r="F8" s="172"/>
      <c r="G8" s="155"/>
      <c r="H8" s="155"/>
      <c r="I8" s="158"/>
      <c r="J8" s="5"/>
      <c r="K8" s="12"/>
    </row>
    <row r="9" spans="1:11" ht="12.75">
      <c r="A9" s="5"/>
      <c r="B9" s="133"/>
      <c r="C9" s="160"/>
      <c r="D9" s="161"/>
      <c r="E9" s="161"/>
      <c r="F9" s="172"/>
      <c r="G9" s="155"/>
      <c r="H9" s="155"/>
      <c r="I9" s="158"/>
      <c r="J9" s="5"/>
      <c r="K9" s="12"/>
    </row>
    <row r="10" spans="1:11" ht="12.75">
      <c r="A10" s="5"/>
      <c r="B10" s="133"/>
      <c r="C10" s="160"/>
      <c r="D10" s="161"/>
      <c r="E10" s="161"/>
      <c r="F10" s="173"/>
      <c r="G10" s="156"/>
      <c r="H10" s="156"/>
      <c r="I10" s="159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65" t="s">
        <v>153</v>
      </c>
      <c r="C51" s="165" t="s">
        <v>156</v>
      </c>
      <c r="D51" s="166" t="s">
        <v>3</v>
      </c>
      <c r="E51" s="166" t="s">
        <v>2</v>
      </c>
      <c r="F51" s="169" t="s">
        <v>161</v>
      </c>
      <c r="G51" s="162" t="s">
        <v>162</v>
      </c>
      <c r="H51" s="162" t="s">
        <v>163</v>
      </c>
      <c r="I51" s="163" t="s">
        <v>164</v>
      </c>
      <c r="J51" s="5"/>
      <c r="K51" s="12"/>
    </row>
    <row r="52" spans="1:11" ht="12.75" customHeight="1" hidden="1">
      <c r="A52" s="5"/>
      <c r="B52" s="133"/>
      <c r="C52" s="133"/>
      <c r="D52" s="136"/>
      <c r="E52" s="136"/>
      <c r="F52" s="169"/>
      <c r="G52" s="162"/>
      <c r="H52" s="162"/>
      <c r="I52" s="163"/>
      <c r="J52" s="5"/>
      <c r="K52" s="12"/>
    </row>
    <row r="53" spans="1:11" ht="12.75" hidden="1">
      <c r="A53" s="5"/>
      <c r="B53" s="133"/>
      <c r="C53" s="133"/>
      <c r="D53" s="136"/>
      <c r="E53" s="136"/>
      <c r="F53" s="169"/>
      <c r="G53" s="162"/>
      <c r="H53" s="162"/>
      <c r="I53" s="163"/>
      <c r="J53" s="5"/>
      <c r="K53" s="12"/>
    </row>
    <row r="54" spans="1:11" ht="12.75" hidden="1">
      <c r="A54" s="5"/>
      <c r="B54" s="133"/>
      <c r="C54" s="133"/>
      <c r="D54" s="136"/>
      <c r="E54" s="136"/>
      <c r="F54" s="170"/>
      <c r="G54" s="132"/>
      <c r="H54" s="132"/>
      <c r="I54" s="164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3" t="s">
        <v>153</v>
      </c>
      <c r="C88" s="133" t="s">
        <v>156</v>
      </c>
      <c r="D88" s="136" t="s">
        <v>3</v>
      </c>
      <c r="E88" s="136" t="s">
        <v>2</v>
      </c>
      <c r="F88" s="174" t="s">
        <v>161</v>
      </c>
      <c r="G88" s="167" t="s">
        <v>162</v>
      </c>
      <c r="H88" s="167" t="s">
        <v>163</v>
      </c>
      <c r="I88" s="168" t="s">
        <v>164</v>
      </c>
      <c r="J88" s="5"/>
      <c r="K88" s="12"/>
    </row>
    <row r="89" spans="1:11" ht="12.75" customHeight="1">
      <c r="A89" s="5"/>
      <c r="B89" s="133"/>
      <c r="C89" s="133"/>
      <c r="D89" s="136"/>
      <c r="E89" s="136"/>
      <c r="F89" s="169"/>
      <c r="G89" s="162"/>
      <c r="H89" s="162"/>
      <c r="I89" s="163"/>
      <c r="J89" s="5"/>
      <c r="K89" s="12"/>
    </row>
    <row r="90" spans="1:11" ht="12.75">
      <c r="A90" s="5"/>
      <c r="B90" s="133"/>
      <c r="C90" s="133"/>
      <c r="D90" s="136"/>
      <c r="E90" s="136"/>
      <c r="F90" s="169"/>
      <c r="G90" s="162"/>
      <c r="H90" s="162"/>
      <c r="I90" s="163"/>
      <c r="J90" s="5"/>
      <c r="K90" s="12"/>
    </row>
    <row r="91" spans="1:11" ht="12.75">
      <c r="A91" s="5"/>
      <c r="B91" s="133"/>
      <c r="C91" s="133"/>
      <c r="D91" s="136"/>
      <c r="E91" s="136"/>
      <c r="F91" s="170"/>
      <c r="G91" s="132"/>
      <c r="H91" s="132"/>
      <c r="I91" s="164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65" t="s">
        <v>153</v>
      </c>
      <c r="C141" s="165" t="s">
        <v>156</v>
      </c>
      <c r="D141" s="166" t="s">
        <v>3</v>
      </c>
      <c r="E141" s="166" t="s">
        <v>2</v>
      </c>
      <c r="F141" s="169" t="s">
        <v>161</v>
      </c>
      <c r="G141" s="162" t="s">
        <v>162</v>
      </c>
      <c r="H141" s="162" t="s">
        <v>163</v>
      </c>
      <c r="I141" s="163" t="s">
        <v>164</v>
      </c>
      <c r="J141" s="5"/>
      <c r="K141" s="12"/>
    </row>
    <row r="142" spans="1:11" ht="12.75" customHeight="1">
      <c r="A142" s="5"/>
      <c r="B142" s="133"/>
      <c r="C142" s="133"/>
      <c r="D142" s="136"/>
      <c r="E142" s="136"/>
      <c r="F142" s="169"/>
      <c r="G142" s="162"/>
      <c r="H142" s="162"/>
      <c r="I142" s="163"/>
      <c r="J142" s="5"/>
      <c r="K142" s="12"/>
    </row>
    <row r="143" spans="1:11" ht="12.75">
      <c r="A143" s="5"/>
      <c r="B143" s="133"/>
      <c r="C143" s="133"/>
      <c r="D143" s="136"/>
      <c r="E143" s="136"/>
      <c r="F143" s="169"/>
      <c r="G143" s="162"/>
      <c r="H143" s="162"/>
      <c r="I143" s="163"/>
      <c r="J143" s="5"/>
      <c r="K143" s="12"/>
    </row>
    <row r="144" spans="1:11" ht="12.75">
      <c r="A144" s="5"/>
      <c r="B144" s="133"/>
      <c r="C144" s="133"/>
      <c r="D144" s="136"/>
      <c r="E144" s="136"/>
      <c r="F144" s="170"/>
      <c r="G144" s="132"/>
      <c r="H144" s="132"/>
      <c r="I144" s="164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4" t="s">
        <v>141</v>
      </c>
      <c r="D188" s="134"/>
      <c r="E188" s="134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35" t="s">
        <v>148</v>
      </c>
      <c r="D196" s="135"/>
      <c r="E196" s="135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workbookViewId="0" topLeftCell="D1">
      <selection activeCell="F2" sqref="F2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47">
        <v>1</v>
      </c>
      <c r="J1" s="147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187</v>
      </c>
      <c r="I2" s="148"/>
      <c r="J2" s="148"/>
      <c r="K2" s="12"/>
    </row>
    <row r="3" spans="1:11" ht="12.75">
      <c r="A3" s="5"/>
      <c r="B3" s="5"/>
      <c r="C3" s="5"/>
      <c r="D3" s="5"/>
      <c r="E3" s="5"/>
      <c r="F3" s="152"/>
      <c r="G3" s="153"/>
      <c r="H3" s="153"/>
      <c r="I3" s="153"/>
      <c r="J3" s="153"/>
      <c r="K3" s="12"/>
    </row>
    <row r="4" spans="1:11" ht="12.75" customHeight="1">
      <c r="A4" s="5"/>
      <c r="B4" s="5"/>
      <c r="C4" s="145" t="s">
        <v>154</v>
      </c>
      <c r="D4" s="145"/>
      <c r="E4" s="145"/>
      <c r="F4" s="145"/>
      <c r="G4" s="143">
        <v>2006</v>
      </c>
      <c r="H4" s="149" t="s">
        <v>170</v>
      </c>
      <c r="I4" s="150"/>
      <c r="J4" s="150"/>
      <c r="K4" s="12"/>
    </row>
    <row r="5" spans="1:11" ht="13.5" customHeight="1" thickBot="1">
      <c r="A5" s="5"/>
      <c r="B5" s="5"/>
      <c r="C5" s="146"/>
      <c r="D5" s="146"/>
      <c r="E5" s="146"/>
      <c r="F5" s="146"/>
      <c r="G5" s="144"/>
      <c r="H5" s="151"/>
      <c r="I5" s="151"/>
      <c r="J5" s="151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3" t="s">
        <v>153</v>
      </c>
      <c r="C7" s="160" t="s">
        <v>156</v>
      </c>
      <c r="D7" s="161" t="s">
        <v>3</v>
      </c>
      <c r="E7" s="161" t="s">
        <v>2</v>
      </c>
      <c r="F7" s="171" t="s">
        <v>161</v>
      </c>
      <c r="G7" s="154" t="s">
        <v>162</v>
      </c>
      <c r="H7" s="154" t="s">
        <v>163</v>
      </c>
      <c r="I7" s="157" t="s">
        <v>164</v>
      </c>
      <c r="J7" s="5"/>
      <c r="K7" s="12"/>
    </row>
    <row r="8" spans="1:11" ht="12.75" customHeight="1">
      <c r="A8" s="5"/>
      <c r="B8" s="133"/>
      <c r="C8" s="160"/>
      <c r="D8" s="161"/>
      <c r="E8" s="161"/>
      <c r="F8" s="172"/>
      <c r="G8" s="155"/>
      <c r="H8" s="155"/>
      <c r="I8" s="158"/>
      <c r="J8" s="5"/>
      <c r="K8" s="12"/>
    </row>
    <row r="9" spans="1:11" ht="12.75">
      <c r="A9" s="5"/>
      <c r="B9" s="133"/>
      <c r="C9" s="160"/>
      <c r="D9" s="161"/>
      <c r="E9" s="161"/>
      <c r="F9" s="172"/>
      <c r="G9" s="155"/>
      <c r="H9" s="155"/>
      <c r="I9" s="158"/>
      <c r="J9" s="5"/>
      <c r="K9" s="12"/>
    </row>
    <row r="10" spans="1:11" ht="12.75">
      <c r="A10" s="5"/>
      <c r="B10" s="133"/>
      <c r="C10" s="160"/>
      <c r="D10" s="161"/>
      <c r="E10" s="161"/>
      <c r="F10" s="173"/>
      <c r="G10" s="156"/>
      <c r="H10" s="156"/>
      <c r="I10" s="159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400</v>
      </c>
      <c r="G12" s="105">
        <f>G13+G17</f>
        <v>13248822</v>
      </c>
      <c r="H12" s="105">
        <f>H13+H17</f>
        <v>0</v>
      </c>
      <c r="I12" s="106">
        <f aca="true" t="shared" si="0" ref="I12:I50">F12+G12-H12</f>
        <v>13249222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13248822</v>
      </c>
      <c r="H13" s="84">
        <f>SUM(H14:H16)</f>
        <v>0</v>
      </c>
      <c r="I13" s="125">
        <f t="shared" si="0"/>
        <v>13249222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125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13248822</v>
      </c>
      <c r="H16" s="85"/>
      <c r="I16" s="125">
        <f t="shared" si="0"/>
        <v>13248822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125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125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125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125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460670</v>
      </c>
      <c r="I22" s="106">
        <f t="shared" si="0"/>
        <v>9611678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125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125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125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460670</v>
      </c>
      <c r="I27" s="125">
        <f t="shared" si="0"/>
        <v>9545078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125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>
        <v>460670</v>
      </c>
      <c r="I29" s="125">
        <f t="shared" si="0"/>
        <v>2629938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125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125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125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125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125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125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103482</v>
      </c>
      <c r="H37" s="105">
        <f>H38+H41+H49</f>
        <v>0</v>
      </c>
      <c r="I37" s="106">
        <f t="shared" si="0"/>
        <v>237399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125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125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103482</v>
      </c>
      <c r="H41" s="84">
        <f>SUM(H42:H48)</f>
        <v>0</v>
      </c>
      <c r="I41" s="125">
        <f t="shared" si="0"/>
        <v>162035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125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125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125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125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125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125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103482</v>
      </c>
      <c r="H48" s="85"/>
      <c r="I48" s="125">
        <f t="shared" si="0"/>
        <v>103482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125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125">
        <f t="shared" si="0"/>
        <v>18500</v>
      </c>
      <c r="J50" s="5"/>
      <c r="K50" s="12"/>
    </row>
    <row r="51" spans="1:11" ht="13.5" customHeight="1" hidden="1">
      <c r="A51" s="5"/>
      <c r="B51" s="165" t="s">
        <v>153</v>
      </c>
      <c r="C51" s="165" t="s">
        <v>156</v>
      </c>
      <c r="D51" s="166" t="s">
        <v>3</v>
      </c>
      <c r="E51" s="166" t="s">
        <v>2</v>
      </c>
      <c r="F51" s="169" t="s">
        <v>161</v>
      </c>
      <c r="G51" s="162" t="s">
        <v>162</v>
      </c>
      <c r="H51" s="162" t="s">
        <v>163</v>
      </c>
      <c r="I51" s="163" t="s">
        <v>164</v>
      </c>
      <c r="J51" s="5"/>
      <c r="K51" s="12"/>
    </row>
    <row r="52" spans="1:11" ht="12.75" customHeight="1" hidden="1">
      <c r="A52" s="5"/>
      <c r="B52" s="133"/>
      <c r="C52" s="133"/>
      <c r="D52" s="136"/>
      <c r="E52" s="136"/>
      <c r="F52" s="169"/>
      <c r="G52" s="162"/>
      <c r="H52" s="162"/>
      <c r="I52" s="163"/>
      <c r="J52" s="5"/>
      <c r="K52" s="12"/>
    </row>
    <row r="53" spans="1:11" ht="12.75" hidden="1">
      <c r="A53" s="5"/>
      <c r="B53" s="133"/>
      <c r="C53" s="133"/>
      <c r="D53" s="136"/>
      <c r="E53" s="136"/>
      <c r="F53" s="169"/>
      <c r="G53" s="162"/>
      <c r="H53" s="162"/>
      <c r="I53" s="163"/>
      <c r="J53" s="5"/>
      <c r="K53" s="12"/>
    </row>
    <row r="54" spans="1:11" ht="12.75" hidden="1">
      <c r="A54" s="5"/>
      <c r="B54" s="133"/>
      <c r="C54" s="133"/>
      <c r="D54" s="136"/>
      <c r="E54" s="136"/>
      <c r="F54" s="170"/>
      <c r="G54" s="132"/>
      <c r="H54" s="132"/>
      <c r="I54" s="164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3.75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125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125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125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125">
        <f t="shared" si="1"/>
        <v>23739</v>
      </c>
      <c r="J60" s="5"/>
      <c r="K60" s="12"/>
    </row>
    <row r="61" spans="1:11" ht="12.75" hidden="1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125">
        <f t="shared" si="1"/>
        <v>0</v>
      </c>
      <c r="J61" s="5"/>
      <c r="K61" s="12"/>
    </row>
    <row r="62" spans="1:11" ht="45" hidden="1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125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125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125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125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125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125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125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125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125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125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125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125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125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125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125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125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125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125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125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125">
        <f t="shared" si="1"/>
        <v>292100</v>
      </c>
      <c r="J87" s="5"/>
      <c r="K87" s="12"/>
    </row>
    <row r="88" spans="1:11" ht="12.75" customHeight="1" hidden="1">
      <c r="A88" s="5"/>
      <c r="B88" s="133" t="s">
        <v>153</v>
      </c>
      <c r="C88" s="133" t="s">
        <v>156</v>
      </c>
      <c r="D88" s="136" t="s">
        <v>3</v>
      </c>
      <c r="E88" s="136" t="s">
        <v>2</v>
      </c>
      <c r="F88" s="174" t="s">
        <v>161</v>
      </c>
      <c r="G88" s="167" t="s">
        <v>162</v>
      </c>
      <c r="H88" s="167" t="s">
        <v>163</v>
      </c>
      <c r="I88" s="168" t="s">
        <v>164</v>
      </c>
      <c r="J88" s="5"/>
      <c r="K88" s="12"/>
    </row>
    <row r="89" spans="1:11" ht="12.75" customHeight="1" hidden="1">
      <c r="A89" s="5"/>
      <c r="B89" s="133"/>
      <c r="C89" s="133"/>
      <c r="D89" s="136"/>
      <c r="E89" s="136"/>
      <c r="F89" s="169"/>
      <c r="G89" s="162"/>
      <c r="H89" s="162"/>
      <c r="I89" s="163"/>
      <c r="J89" s="5"/>
      <c r="K89" s="12"/>
    </row>
    <row r="90" spans="1:11" ht="12.75" hidden="1">
      <c r="A90" s="5"/>
      <c r="B90" s="133"/>
      <c r="C90" s="133"/>
      <c r="D90" s="136"/>
      <c r="E90" s="136"/>
      <c r="F90" s="169"/>
      <c r="G90" s="162"/>
      <c r="H90" s="162"/>
      <c r="I90" s="163"/>
      <c r="J90" s="5"/>
      <c r="K90" s="12"/>
    </row>
    <row r="91" spans="1:11" ht="12.75" hidden="1">
      <c r="A91" s="5"/>
      <c r="B91" s="133"/>
      <c r="C91" s="133"/>
      <c r="D91" s="136"/>
      <c r="E91" s="136"/>
      <c r="F91" s="170"/>
      <c r="G91" s="132"/>
      <c r="H91" s="132"/>
      <c r="I91" s="164"/>
      <c r="J91" s="5"/>
      <c r="K91" s="12"/>
    </row>
    <row r="92" spans="1:11" s="4" customFormat="1" ht="9.75" customHeight="1" hidden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125">
        <f aca="true" t="shared" si="2" ref="I93:I141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125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125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125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125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125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125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125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125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125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125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125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125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125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125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125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125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125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125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125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125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125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125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125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125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125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125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F122+F129+F133+F138+F140</f>
        <v>626350</v>
      </c>
      <c r="G121" s="105">
        <f>G122+G129+G133+G138+G140</f>
        <v>47100</v>
      </c>
      <c r="H121" s="105">
        <f>H122+H129+H133+H138+H140</f>
        <v>0</v>
      </c>
      <c r="I121" s="106">
        <f t="shared" si="2"/>
        <v>673450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125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125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125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125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125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125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125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SUM(F130:F132)</f>
        <v>500650</v>
      </c>
      <c r="G129" s="84">
        <f>SUM(G130:G132)</f>
        <v>47100</v>
      </c>
      <c r="H129" s="84">
        <f>SUM(H130:H131)</f>
        <v>0</v>
      </c>
      <c r="I129" s="125">
        <f t="shared" si="2"/>
        <v>547750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125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125">
        <f t="shared" si="2"/>
        <v>650</v>
      </c>
      <c r="J131" s="5"/>
      <c r="K131" s="12"/>
    </row>
    <row r="132" spans="1:11" ht="45">
      <c r="A132" s="5"/>
      <c r="B132" s="81"/>
      <c r="C132" s="81"/>
      <c r="D132" s="82">
        <v>2310</v>
      </c>
      <c r="E132" s="83" t="s">
        <v>186</v>
      </c>
      <c r="F132" s="85"/>
      <c r="G132" s="85">
        <v>47100</v>
      </c>
      <c r="H132" s="85"/>
      <c r="I132" s="125">
        <f t="shared" si="2"/>
        <v>47100</v>
      </c>
      <c r="J132" s="5"/>
      <c r="K132" s="12"/>
    </row>
    <row r="133" spans="1:11" ht="12.75">
      <c r="A133" s="5"/>
      <c r="B133" s="81">
        <v>801</v>
      </c>
      <c r="C133" s="81">
        <v>80110</v>
      </c>
      <c r="D133" s="82"/>
      <c r="E133" s="88" t="s">
        <v>116</v>
      </c>
      <c r="F133" s="84">
        <f>SUM(F134:F137)</f>
        <v>36500</v>
      </c>
      <c r="G133" s="84">
        <f>SUM(G134:G137)</f>
        <v>0</v>
      </c>
      <c r="H133" s="84">
        <f>SUM(H134:H137)</f>
        <v>0</v>
      </c>
      <c r="I133" s="125">
        <f t="shared" si="2"/>
        <v>36500</v>
      </c>
      <c r="J133" s="5"/>
      <c r="K133" s="12"/>
    </row>
    <row r="134" spans="1:11" ht="33.75">
      <c r="A134" s="5"/>
      <c r="B134" s="81"/>
      <c r="C134" s="81"/>
      <c r="D134" s="82" t="s">
        <v>22</v>
      </c>
      <c r="E134" s="83" t="s">
        <v>117</v>
      </c>
      <c r="F134" s="85">
        <v>5800</v>
      </c>
      <c r="G134" s="85"/>
      <c r="H134" s="85"/>
      <c r="I134" s="125">
        <f t="shared" si="2"/>
        <v>5800</v>
      </c>
      <c r="J134" s="5"/>
      <c r="K134" s="12"/>
    </row>
    <row r="135" spans="1:11" ht="12.75">
      <c r="A135" s="5"/>
      <c r="B135" s="81"/>
      <c r="C135" s="81"/>
      <c r="D135" s="82" t="s">
        <v>44</v>
      </c>
      <c r="E135" s="83" t="s">
        <v>118</v>
      </c>
      <c r="F135" s="85">
        <v>30000</v>
      </c>
      <c r="G135" s="85"/>
      <c r="H135" s="85"/>
      <c r="I135" s="125">
        <f t="shared" si="2"/>
        <v>30000</v>
      </c>
      <c r="J135" s="5"/>
      <c r="K135" s="12"/>
    </row>
    <row r="136" spans="1:11" ht="12.75">
      <c r="A136" s="5"/>
      <c r="B136" s="81"/>
      <c r="C136" s="81"/>
      <c r="D136" s="82" t="s">
        <v>24</v>
      </c>
      <c r="E136" s="83" t="s">
        <v>107</v>
      </c>
      <c r="F136" s="85">
        <v>400</v>
      </c>
      <c r="G136" s="85"/>
      <c r="H136" s="85"/>
      <c r="I136" s="125">
        <f t="shared" si="2"/>
        <v>400</v>
      </c>
      <c r="J136" s="5"/>
      <c r="K136" s="12"/>
    </row>
    <row r="137" spans="1:11" ht="12.75">
      <c r="A137" s="5"/>
      <c r="B137" s="81"/>
      <c r="C137" s="81"/>
      <c r="D137" s="82" t="s">
        <v>26</v>
      </c>
      <c r="E137" s="83" t="s">
        <v>112</v>
      </c>
      <c r="F137" s="85">
        <v>300</v>
      </c>
      <c r="G137" s="85"/>
      <c r="H137" s="85"/>
      <c r="I137" s="125">
        <f t="shared" si="2"/>
        <v>300</v>
      </c>
      <c r="J137" s="5"/>
      <c r="K137" s="12"/>
    </row>
    <row r="138" spans="1:11" ht="12.75">
      <c r="A138" s="5"/>
      <c r="B138" s="81">
        <v>801</v>
      </c>
      <c r="C138" s="81">
        <v>80113</v>
      </c>
      <c r="D138" s="82"/>
      <c r="E138" s="83" t="s">
        <v>119</v>
      </c>
      <c r="F138" s="84">
        <f>SUM(F139)</f>
        <v>0</v>
      </c>
      <c r="G138" s="84">
        <f>SUM(G139)</f>
        <v>0</v>
      </c>
      <c r="H138" s="84">
        <f>SUM(H139)</f>
        <v>0</v>
      </c>
      <c r="I138" s="125">
        <f t="shared" si="2"/>
        <v>0</v>
      </c>
      <c r="J138" s="5"/>
      <c r="K138" s="12"/>
    </row>
    <row r="139" spans="1:11" ht="22.5">
      <c r="A139" s="5"/>
      <c r="B139" s="81"/>
      <c r="C139" s="81"/>
      <c r="D139" s="82">
        <v>2030</v>
      </c>
      <c r="E139" s="83" t="s">
        <v>113</v>
      </c>
      <c r="F139" s="85">
        <v>0</v>
      </c>
      <c r="G139" s="85"/>
      <c r="H139" s="85"/>
      <c r="I139" s="125">
        <f t="shared" si="2"/>
        <v>0</v>
      </c>
      <c r="J139" s="5"/>
      <c r="K139" s="12"/>
    </row>
    <row r="140" spans="1:11" ht="12.75">
      <c r="A140" s="5"/>
      <c r="B140" s="81">
        <v>801</v>
      </c>
      <c r="C140" s="81">
        <v>80114</v>
      </c>
      <c r="D140" s="82"/>
      <c r="E140" s="83" t="s">
        <v>120</v>
      </c>
      <c r="F140" s="84">
        <f>SUM(F141)</f>
        <v>80</v>
      </c>
      <c r="G140" s="84">
        <f>SUM(G141)</f>
        <v>0</v>
      </c>
      <c r="H140" s="84">
        <f>SUM(H141)</f>
        <v>0</v>
      </c>
      <c r="I140" s="125">
        <f t="shared" si="2"/>
        <v>80</v>
      </c>
      <c r="J140" s="5"/>
      <c r="K140" s="12"/>
    </row>
    <row r="141" spans="1:11" ht="12.75">
      <c r="A141" s="5"/>
      <c r="B141" s="81"/>
      <c r="C141" s="81"/>
      <c r="D141" s="82" t="s">
        <v>24</v>
      </c>
      <c r="E141" s="83" t="s">
        <v>107</v>
      </c>
      <c r="F141" s="85">
        <v>80</v>
      </c>
      <c r="G141" s="85"/>
      <c r="H141" s="85"/>
      <c r="I141" s="125">
        <f t="shared" si="2"/>
        <v>80</v>
      </c>
      <c r="J141" s="5"/>
      <c r="K141" s="12"/>
    </row>
    <row r="142" spans="1:11" ht="13.5" customHeight="1" hidden="1">
      <c r="A142" s="5"/>
      <c r="B142" s="165" t="s">
        <v>153</v>
      </c>
      <c r="C142" s="165" t="s">
        <v>156</v>
      </c>
      <c r="D142" s="166" t="s">
        <v>3</v>
      </c>
      <c r="E142" s="166" t="s">
        <v>2</v>
      </c>
      <c r="F142" s="169" t="s">
        <v>161</v>
      </c>
      <c r="G142" s="162" t="s">
        <v>162</v>
      </c>
      <c r="H142" s="162" t="s">
        <v>163</v>
      </c>
      <c r="I142" s="163" t="s">
        <v>164</v>
      </c>
      <c r="J142" s="5"/>
      <c r="K142" s="12"/>
    </row>
    <row r="143" spans="1:11" ht="12.75" customHeight="1" hidden="1">
      <c r="A143" s="5"/>
      <c r="B143" s="133"/>
      <c r="C143" s="133"/>
      <c r="D143" s="136"/>
      <c r="E143" s="136"/>
      <c r="F143" s="169"/>
      <c r="G143" s="162"/>
      <c r="H143" s="162"/>
      <c r="I143" s="163"/>
      <c r="J143" s="5"/>
      <c r="K143" s="12"/>
    </row>
    <row r="144" spans="1:11" ht="12.75" hidden="1">
      <c r="A144" s="5"/>
      <c r="B144" s="133"/>
      <c r="C144" s="133"/>
      <c r="D144" s="136"/>
      <c r="E144" s="136"/>
      <c r="F144" s="169"/>
      <c r="G144" s="162"/>
      <c r="H144" s="162"/>
      <c r="I144" s="163"/>
      <c r="J144" s="5"/>
      <c r="K144" s="12"/>
    </row>
    <row r="145" spans="1:11" ht="12.75" hidden="1">
      <c r="A145" s="5"/>
      <c r="B145" s="133"/>
      <c r="C145" s="133"/>
      <c r="D145" s="136"/>
      <c r="E145" s="136"/>
      <c r="F145" s="170"/>
      <c r="G145" s="132"/>
      <c r="H145" s="132"/>
      <c r="I145" s="164"/>
      <c r="J145" s="5"/>
      <c r="K145" s="12"/>
    </row>
    <row r="146" spans="1:11" s="4" customFormat="1" ht="9.75" customHeight="1" hidden="1">
      <c r="A146" s="7"/>
      <c r="B146" s="87">
        <v>1</v>
      </c>
      <c r="C146" s="87">
        <v>2</v>
      </c>
      <c r="D146" s="87">
        <v>3</v>
      </c>
      <c r="E146" s="87">
        <v>4</v>
      </c>
      <c r="F146" s="87">
        <v>5</v>
      </c>
      <c r="G146" s="87">
        <v>6</v>
      </c>
      <c r="H146" s="87">
        <v>7</v>
      </c>
      <c r="I146" s="98">
        <v>8</v>
      </c>
      <c r="J146" s="7"/>
      <c r="K146" s="94"/>
    </row>
    <row r="147" spans="1:11" ht="12.75">
      <c r="A147" s="5"/>
      <c r="B147" s="127">
        <v>852</v>
      </c>
      <c r="C147" s="128"/>
      <c r="D147" s="130"/>
      <c r="E147" s="131" t="s">
        <v>159</v>
      </c>
      <c r="F147" s="105">
        <f>F148+F151+F153+F156+F158+F165+F163</f>
        <v>2212994</v>
      </c>
      <c r="G147" s="105">
        <f>G148+G151+G153+G156+G158+G165+G163</f>
        <v>0</v>
      </c>
      <c r="H147" s="105">
        <f>H148+H151+H153+H156+H158</f>
        <v>0</v>
      </c>
      <c r="I147" s="106">
        <f aca="true" t="shared" si="3" ref="I147:I187">F147+G147-H147</f>
        <v>2212994</v>
      </c>
      <c r="J147" s="5"/>
      <c r="K147" s="12"/>
    </row>
    <row r="148" spans="1:11" ht="33.75">
      <c r="A148" s="5"/>
      <c r="B148" s="81">
        <v>852</v>
      </c>
      <c r="C148" s="81">
        <v>85212</v>
      </c>
      <c r="D148" s="82"/>
      <c r="E148" s="83" t="s">
        <v>121</v>
      </c>
      <c r="F148" s="84">
        <f>SUM(F149:F150)</f>
        <v>1952000</v>
      </c>
      <c r="G148" s="84">
        <f>SUM(G149:G150)</f>
        <v>0</v>
      </c>
      <c r="H148" s="84">
        <f>SUM(H149:H150)</f>
        <v>0</v>
      </c>
      <c r="I148" s="125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2010</v>
      </c>
      <c r="E149" s="83" t="s">
        <v>122</v>
      </c>
      <c r="F149" s="85">
        <v>1952000</v>
      </c>
      <c r="G149" s="85"/>
      <c r="H149" s="85"/>
      <c r="I149" s="125">
        <f t="shared" si="3"/>
        <v>1952000</v>
      </c>
      <c r="J149" s="5"/>
      <c r="K149" s="12"/>
    </row>
    <row r="150" spans="1:11" ht="33.75">
      <c r="A150" s="5"/>
      <c r="B150" s="81"/>
      <c r="C150" s="81"/>
      <c r="D150" s="82">
        <v>6310</v>
      </c>
      <c r="E150" s="83" t="s">
        <v>123</v>
      </c>
      <c r="F150" s="85">
        <v>0</v>
      </c>
      <c r="G150" s="85"/>
      <c r="H150" s="85"/>
      <c r="I150" s="125">
        <f t="shared" si="3"/>
        <v>0</v>
      </c>
      <c r="J150" s="5"/>
      <c r="K150" s="12"/>
    </row>
    <row r="151" spans="1:11" ht="33.75">
      <c r="A151" s="5"/>
      <c r="B151" s="81">
        <v>852</v>
      </c>
      <c r="C151" s="81">
        <v>85213</v>
      </c>
      <c r="D151" s="82"/>
      <c r="E151" s="83" t="s">
        <v>124</v>
      </c>
      <c r="F151" s="84">
        <f>SUM(F152)</f>
        <v>8800</v>
      </c>
      <c r="G151" s="84">
        <f>SUM(G152)</f>
        <v>0</v>
      </c>
      <c r="H151" s="84">
        <f>SUM(H152)</f>
        <v>0</v>
      </c>
      <c r="I151" s="125">
        <f t="shared" si="3"/>
        <v>8800</v>
      </c>
      <c r="J151" s="5"/>
      <c r="K151" s="12"/>
    </row>
    <row r="152" spans="1:11" ht="45">
      <c r="A152" s="5"/>
      <c r="B152" s="81"/>
      <c r="C152" s="81"/>
      <c r="D152" s="82">
        <v>2010</v>
      </c>
      <c r="E152" s="83" t="s">
        <v>40</v>
      </c>
      <c r="F152" s="85">
        <v>8800</v>
      </c>
      <c r="G152" s="85"/>
      <c r="H152" s="85"/>
      <c r="I152" s="125">
        <f t="shared" si="3"/>
        <v>8800</v>
      </c>
      <c r="J152" s="5"/>
      <c r="K152" s="12"/>
    </row>
    <row r="153" spans="1:11" ht="22.5">
      <c r="A153" s="5"/>
      <c r="B153" s="81">
        <v>852</v>
      </c>
      <c r="C153" s="81">
        <v>85214</v>
      </c>
      <c r="D153" s="82"/>
      <c r="E153" s="83" t="s">
        <v>177</v>
      </c>
      <c r="F153" s="84">
        <f>SUM(F154:F155)</f>
        <v>82000</v>
      </c>
      <c r="G153" s="84">
        <f>SUM(G154:G155)</f>
        <v>0</v>
      </c>
      <c r="H153" s="84">
        <f>SUM(H154:H155)</f>
        <v>0</v>
      </c>
      <c r="I153" s="125">
        <f t="shared" si="3"/>
        <v>82000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76000</v>
      </c>
      <c r="G154" s="85"/>
      <c r="H154" s="85"/>
      <c r="I154" s="125">
        <f t="shared" si="3"/>
        <v>76000</v>
      </c>
      <c r="J154" s="5"/>
      <c r="K154" s="12"/>
    </row>
    <row r="155" spans="1:11" ht="22.5">
      <c r="A155" s="5"/>
      <c r="B155" s="81"/>
      <c r="C155" s="81"/>
      <c r="D155" s="82">
        <v>2030</v>
      </c>
      <c r="E155" s="83" t="s">
        <v>113</v>
      </c>
      <c r="F155" s="85">
        <v>6000</v>
      </c>
      <c r="G155" s="85"/>
      <c r="H155" s="85"/>
      <c r="I155" s="125">
        <f t="shared" si="3"/>
        <v>6000</v>
      </c>
      <c r="J155" s="5"/>
      <c r="K155" s="12"/>
    </row>
    <row r="156" spans="1:11" ht="12.75">
      <c r="A156" s="5"/>
      <c r="B156" s="81">
        <v>852</v>
      </c>
      <c r="C156" s="81">
        <v>85216</v>
      </c>
      <c r="D156" s="82"/>
      <c r="E156" s="83" t="s">
        <v>126</v>
      </c>
      <c r="F156" s="84">
        <f>SUM(F157)</f>
        <v>0</v>
      </c>
      <c r="G156" s="84">
        <f>SUM(G157)</f>
        <v>0</v>
      </c>
      <c r="H156" s="84">
        <f>SUM(H157)</f>
        <v>0</v>
      </c>
      <c r="I156" s="125">
        <f t="shared" si="3"/>
        <v>0</v>
      </c>
      <c r="J156" s="5"/>
      <c r="K156" s="12"/>
    </row>
    <row r="157" spans="1:11" ht="45">
      <c r="A157" s="5"/>
      <c r="B157" s="81"/>
      <c r="C157" s="81"/>
      <c r="D157" s="82">
        <v>2010</v>
      </c>
      <c r="E157" s="83" t="s">
        <v>40</v>
      </c>
      <c r="F157" s="85"/>
      <c r="G157" s="85"/>
      <c r="H157" s="85"/>
      <c r="I157" s="125">
        <f t="shared" si="3"/>
        <v>0</v>
      </c>
      <c r="J157" s="5"/>
      <c r="K157" s="12"/>
    </row>
    <row r="158" spans="1:11" ht="12.75">
      <c r="A158" s="5"/>
      <c r="B158" s="81">
        <v>852</v>
      </c>
      <c r="C158" s="81">
        <v>85219</v>
      </c>
      <c r="D158" s="82"/>
      <c r="E158" s="83" t="s">
        <v>127</v>
      </c>
      <c r="F158" s="84">
        <f>SUM(F159:F162)</f>
        <v>98160</v>
      </c>
      <c r="G158" s="123">
        <f>SUM(G159:G162)</f>
        <v>0</v>
      </c>
      <c r="H158" s="84">
        <f>SUM(H160:H162)</f>
        <v>0</v>
      </c>
      <c r="I158" s="125">
        <f t="shared" si="3"/>
        <v>98160</v>
      </c>
      <c r="J158" s="5"/>
      <c r="K158" s="12"/>
    </row>
    <row r="159" spans="1:11" ht="12.75">
      <c r="A159" s="5"/>
      <c r="B159" s="81"/>
      <c r="C159" s="81"/>
      <c r="D159" s="86" t="s">
        <v>44</v>
      </c>
      <c r="E159" s="83" t="s">
        <v>115</v>
      </c>
      <c r="F159" s="85">
        <v>2900</v>
      </c>
      <c r="G159" s="120"/>
      <c r="H159" s="85"/>
      <c r="I159" s="125">
        <f t="shared" si="3"/>
        <v>2900</v>
      </c>
      <c r="J159" s="5"/>
      <c r="K159" s="12"/>
    </row>
    <row r="160" spans="1:11" ht="12.75">
      <c r="A160" s="5"/>
      <c r="B160" s="81"/>
      <c r="C160" s="81"/>
      <c r="D160" s="82" t="s">
        <v>24</v>
      </c>
      <c r="E160" s="83" t="s">
        <v>107</v>
      </c>
      <c r="F160" s="85">
        <v>260</v>
      </c>
      <c r="G160" s="85"/>
      <c r="H160" s="85"/>
      <c r="I160" s="125">
        <f t="shared" si="3"/>
        <v>260</v>
      </c>
      <c r="J160" s="5"/>
      <c r="K160" s="12"/>
    </row>
    <row r="161" spans="1:11" ht="45">
      <c r="A161" s="5"/>
      <c r="B161" s="81"/>
      <c r="C161" s="81"/>
      <c r="D161" s="82">
        <v>2010</v>
      </c>
      <c r="E161" s="83" t="s">
        <v>40</v>
      </c>
      <c r="F161" s="85">
        <v>0</v>
      </c>
      <c r="G161" s="85"/>
      <c r="H161" s="85"/>
      <c r="I161" s="125">
        <f t="shared" si="3"/>
        <v>0</v>
      </c>
      <c r="J161" s="5"/>
      <c r="K161" s="12"/>
    </row>
    <row r="162" spans="1:11" ht="22.5">
      <c r="A162" s="5"/>
      <c r="B162" s="81"/>
      <c r="C162" s="81"/>
      <c r="D162" s="82">
        <v>2030</v>
      </c>
      <c r="E162" s="83" t="s">
        <v>113</v>
      </c>
      <c r="F162" s="85">
        <v>95000</v>
      </c>
      <c r="G162" s="85"/>
      <c r="H162" s="85"/>
      <c r="I162" s="125">
        <f t="shared" si="3"/>
        <v>95000</v>
      </c>
      <c r="J162" s="5"/>
      <c r="K162" s="12"/>
    </row>
    <row r="163" spans="1:11" ht="22.5">
      <c r="A163" s="5"/>
      <c r="B163" s="81">
        <v>852</v>
      </c>
      <c r="C163" s="81">
        <v>85228</v>
      </c>
      <c r="D163" s="82"/>
      <c r="E163" s="83" t="s">
        <v>181</v>
      </c>
      <c r="F163" s="85">
        <f>F164</f>
        <v>5440</v>
      </c>
      <c r="G163" s="85">
        <f>G164</f>
        <v>0</v>
      </c>
      <c r="H163" s="85">
        <f>H164</f>
        <v>0</v>
      </c>
      <c r="I163" s="125">
        <f t="shared" si="3"/>
        <v>5440</v>
      </c>
      <c r="J163" s="5"/>
      <c r="K163" s="12"/>
    </row>
    <row r="164" spans="1:11" ht="45">
      <c r="A164" s="5"/>
      <c r="B164" s="81"/>
      <c r="C164" s="81"/>
      <c r="D164" s="82">
        <v>2010</v>
      </c>
      <c r="E164" s="83" t="s">
        <v>40</v>
      </c>
      <c r="F164" s="85">
        <v>5440</v>
      </c>
      <c r="G164" s="85"/>
      <c r="H164" s="85"/>
      <c r="I164" s="125">
        <f t="shared" si="3"/>
        <v>5440</v>
      </c>
      <c r="J164" s="5"/>
      <c r="K164" s="12"/>
    </row>
    <row r="165" spans="1:11" ht="12.75">
      <c r="A165" s="5"/>
      <c r="B165" s="81">
        <v>852</v>
      </c>
      <c r="C165" s="81">
        <v>85295</v>
      </c>
      <c r="D165" s="82"/>
      <c r="E165" s="83" t="s">
        <v>14</v>
      </c>
      <c r="F165" s="84">
        <f>SUM(F166:F167)</f>
        <v>66594</v>
      </c>
      <c r="G165" s="84">
        <f>SUM(G166:G167)</f>
        <v>0</v>
      </c>
      <c r="H165" s="84">
        <f>SUM(H166:H167)</f>
        <v>0</v>
      </c>
      <c r="I165" s="125">
        <f t="shared" si="3"/>
        <v>66594</v>
      </c>
      <c r="J165" s="5"/>
      <c r="K165" s="12"/>
    </row>
    <row r="166" spans="1:11" ht="12.75">
      <c r="A166" s="5"/>
      <c r="B166" s="81"/>
      <c r="C166" s="81"/>
      <c r="D166" s="86" t="s">
        <v>26</v>
      </c>
      <c r="E166" s="83" t="s">
        <v>178</v>
      </c>
      <c r="F166" s="85">
        <v>594</v>
      </c>
      <c r="G166" s="85"/>
      <c r="H166" s="85"/>
      <c r="I166" s="125">
        <f t="shared" si="3"/>
        <v>594</v>
      </c>
      <c r="J166" s="5"/>
      <c r="K166" s="12"/>
    </row>
    <row r="167" spans="1:11" ht="22.5">
      <c r="A167" s="5"/>
      <c r="B167" s="81"/>
      <c r="C167" s="81"/>
      <c r="D167" s="82">
        <v>2030</v>
      </c>
      <c r="E167" s="83" t="s">
        <v>113</v>
      </c>
      <c r="F167" s="85">
        <v>66000</v>
      </c>
      <c r="G167" s="85"/>
      <c r="H167" s="85"/>
      <c r="I167" s="125">
        <f t="shared" si="3"/>
        <v>66000</v>
      </c>
      <c r="J167" s="5"/>
      <c r="K167" s="12"/>
    </row>
    <row r="168" spans="1:11" ht="12.75">
      <c r="A168" s="5"/>
      <c r="B168" s="107">
        <v>854</v>
      </c>
      <c r="C168" s="108"/>
      <c r="D168" s="108"/>
      <c r="E168" s="114" t="s">
        <v>168</v>
      </c>
      <c r="F168" s="124">
        <f>F169</f>
        <v>2853</v>
      </c>
      <c r="G168" s="124">
        <f>G169</f>
        <v>0</v>
      </c>
      <c r="H168" s="105">
        <f>SUM(H171+H173)</f>
        <v>0</v>
      </c>
      <c r="I168" s="106">
        <f t="shared" si="3"/>
        <v>2853</v>
      </c>
      <c r="J168" s="5"/>
      <c r="K168" s="12"/>
    </row>
    <row r="169" spans="1:11" ht="12.75">
      <c r="A169" s="5"/>
      <c r="B169" s="81"/>
      <c r="C169" s="81">
        <v>85415</v>
      </c>
      <c r="D169" s="82"/>
      <c r="E169" s="83" t="s">
        <v>169</v>
      </c>
      <c r="F169" s="84">
        <f>F170</f>
        <v>2853</v>
      </c>
      <c r="G169" s="84"/>
      <c r="H169" s="84">
        <f>SUM(H170:H171)</f>
        <v>0</v>
      </c>
      <c r="I169" s="125">
        <f t="shared" si="3"/>
        <v>2853</v>
      </c>
      <c r="J169" s="5"/>
      <c r="K169" s="12"/>
    </row>
    <row r="170" spans="1:11" ht="22.5">
      <c r="A170" s="5"/>
      <c r="B170" s="81"/>
      <c r="C170" s="81"/>
      <c r="D170" s="82">
        <v>2030</v>
      </c>
      <c r="E170" s="83" t="s">
        <v>113</v>
      </c>
      <c r="F170" s="85">
        <v>2853</v>
      </c>
      <c r="G170" s="85"/>
      <c r="H170" s="85"/>
      <c r="I170" s="125">
        <f t="shared" si="3"/>
        <v>2853</v>
      </c>
      <c r="J170" s="5"/>
      <c r="K170" s="12"/>
    </row>
    <row r="171" spans="1:11" ht="22.5">
      <c r="A171" s="5"/>
      <c r="B171" s="107">
        <v>900</v>
      </c>
      <c r="C171" s="108"/>
      <c r="D171" s="108"/>
      <c r="E171" s="114" t="s">
        <v>128</v>
      </c>
      <c r="F171" s="105">
        <f>SUM(F172+F174)</f>
        <v>18650</v>
      </c>
      <c r="G171" s="105">
        <f>SUM(G172+G174)</f>
        <v>0</v>
      </c>
      <c r="H171" s="105">
        <f>SUM(H172+H174)</f>
        <v>0</v>
      </c>
      <c r="I171" s="106">
        <f t="shared" si="3"/>
        <v>18650</v>
      </c>
      <c r="J171" s="5"/>
      <c r="K171" s="12"/>
    </row>
    <row r="172" spans="1:11" ht="12.75">
      <c r="A172" s="5"/>
      <c r="B172" s="81">
        <v>900</v>
      </c>
      <c r="C172" s="81">
        <v>90015</v>
      </c>
      <c r="D172" s="81"/>
      <c r="E172" s="83" t="s">
        <v>129</v>
      </c>
      <c r="F172" s="84">
        <f>SUM(F173)</f>
        <v>18650</v>
      </c>
      <c r="G172" s="84">
        <f>SUM(G173)</f>
        <v>0</v>
      </c>
      <c r="H172" s="84">
        <f>SUM(H173)</f>
        <v>0</v>
      </c>
      <c r="I172" s="125">
        <f t="shared" si="3"/>
        <v>18650</v>
      </c>
      <c r="J172" s="5"/>
      <c r="K172" s="12"/>
    </row>
    <row r="173" spans="1:11" ht="12.75">
      <c r="A173" s="5"/>
      <c r="B173" s="81"/>
      <c r="C173" s="81"/>
      <c r="D173" s="86" t="s">
        <v>26</v>
      </c>
      <c r="E173" s="83" t="s">
        <v>178</v>
      </c>
      <c r="F173" s="85">
        <v>18650</v>
      </c>
      <c r="G173" s="85"/>
      <c r="H173" s="85"/>
      <c r="I173" s="125">
        <f t="shared" si="3"/>
        <v>18650</v>
      </c>
      <c r="J173" s="5"/>
      <c r="K173" s="12"/>
    </row>
    <row r="174" spans="1:11" ht="12.75">
      <c r="A174" s="5"/>
      <c r="B174" s="81"/>
      <c r="C174" s="81">
        <v>90095</v>
      </c>
      <c r="D174" s="82"/>
      <c r="E174" s="83" t="s">
        <v>14</v>
      </c>
      <c r="F174" s="84">
        <f>SUM(F175)</f>
        <v>0</v>
      </c>
      <c r="G174" s="84">
        <f>SUM(G175)</f>
        <v>0</v>
      </c>
      <c r="H174" s="84">
        <f>SUM(H175)</f>
        <v>0</v>
      </c>
      <c r="I174" s="125">
        <f t="shared" si="3"/>
        <v>0</v>
      </c>
      <c r="J174" s="5"/>
      <c r="K174" s="12"/>
    </row>
    <row r="175" spans="1:11" ht="22.5">
      <c r="A175" s="5"/>
      <c r="B175" s="81"/>
      <c r="C175" s="81"/>
      <c r="D175" s="82" t="s">
        <v>130</v>
      </c>
      <c r="E175" s="83" t="s">
        <v>131</v>
      </c>
      <c r="F175" s="85"/>
      <c r="G175" s="85"/>
      <c r="H175" s="85"/>
      <c r="I175" s="125">
        <f t="shared" si="3"/>
        <v>0</v>
      </c>
      <c r="J175" s="5"/>
      <c r="K175" s="12"/>
    </row>
    <row r="176" spans="1:11" ht="12.75">
      <c r="A176" s="5"/>
      <c r="B176" s="107">
        <v>921</v>
      </c>
      <c r="C176" s="108"/>
      <c r="D176" s="108"/>
      <c r="E176" s="110" t="s">
        <v>132</v>
      </c>
      <c r="F176" s="105">
        <f>F177+F180</f>
        <v>8074</v>
      </c>
      <c r="G176" s="105">
        <f>G177+G180</f>
        <v>0</v>
      </c>
      <c r="H176" s="105">
        <f>H177+H180</f>
        <v>0</v>
      </c>
      <c r="I176" s="106">
        <f t="shared" si="3"/>
        <v>8074</v>
      </c>
      <c r="J176" s="5"/>
      <c r="K176" s="12"/>
    </row>
    <row r="177" spans="1:11" ht="12.75">
      <c r="A177" s="5"/>
      <c r="B177" s="81">
        <v>921</v>
      </c>
      <c r="C177" s="81">
        <v>92116</v>
      </c>
      <c r="D177" s="81"/>
      <c r="E177" s="83" t="s">
        <v>133</v>
      </c>
      <c r="F177" s="84">
        <f>SUM(F178:F179)</f>
        <v>0</v>
      </c>
      <c r="G177" s="84">
        <f>SUM(G178:G179)</f>
        <v>0</v>
      </c>
      <c r="H177" s="84">
        <f>SUM(H178:H179)</f>
        <v>0</v>
      </c>
      <c r="I177" s="125">
        <f t="shared" si="3"/>
        <v>0</v>
      </c>
      <c r="J177" s="5"/>
      <c r="K177" s="12"/>
    </row>
    <row r="178" spans="1:11" ht="12.75">
      <c r="A178" s="5"/>
      <c r="B178" s="81"/>
      <c r="C178" s="81"/>
      <c r="D178" s="82" t="s">
        <v>24</v>
      </c>
      <c r="E178" s="83" t="s">
        <v>25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45">
      <c r="A179" s="5"/>
      <c r="B179" s="81"/>
      <c r="C179" s="81"/>
      <c r="D179" s="82">
        <v>2020</v>
      </c>
      <c r="E179" s="83" t="s">
        <v>134</v>
      </c>
      <c r="F179" s="85"/>
      <c r="G179" s="85"/>
      <c r="H179" s="85"/>
      <c r="I179" s="125">
        <f t="shared" si="3"/>
        <v>0</v>
      </c>
      <c r="J179" s="5"/>
      <c r="K179" s="12"/>
    </row>
    <row r="180" spans="1:11" ht="12.75">
      <c r="A180" s="5"/>
      <c r="B180" s="81">
        <v>921</v>
      </c>
      <c r="C180" s="81">
        <v>92195</v>
      </c>
      <c r="D180" s="81"/>
      <c r="E180" s="83" t="s">
        <v>14</v>
      </c>
      <c r="F180" s="84">
        <f>SUM(F181:F183)</f>
        <v>8074</v>
      </c>
      <c r="G180" s="84">
        <f>SUM(G181:G183)</f>
        <v>0</v>
      </c>
      <c r="H180" s="84">
        <f>SUM(H181:H183)</f>
        <v>0</v>
      </c>
      <c r="I180" s="125">
        <f t="shared" si="3"/>
        <v>8074</v>
      </c>
      <c r="J180" s="5"/>
      <c r="K180" s="12"/>
    </row>
    <row r="181" spans="1:11" ht="21" customHeight="1">
      <c r="A181" s="5"/>
      <c r="B181" s="81"/>
      <c r="C181" s="81"/>
      <c r="D181" s="81" t="s">
        <v>44</v>
      </c>
      <c r="E181" s="83" t="s">
        <v>135</v>
      </c>
      <c r="F181" s="85">
        <v>3600</v>
      </c>
      <c r="G181" s="85"/>
      <c r="H181" s="85"/>
      <c r="I181" s="125">
        <f t="shared" si="3"/>
        <v>3600</v>
      </c>
      <c r="J181" s="5"/>
      <c r="K181" s="12"/>
    </row>
    <row r="182" spans="1:11" ht="17.25" customHeight="1">
      <c r="A182" s="5"/>
      <c r="B182" s="22"/>
      <c r="C182" s="81"/>
      <c r="D182" s="122" t="s">
        <v>26</v>
      </c>
      <c r="E182" s="83" t="s">
        <v>112</v>
      </c>
      <c r="F182" s="85">
        <v>1603</v>
      </c>
      <c r="G182" s="85"/>
      <c r="H182" s="85"/>
      <c r="I182" s="125">
        <f t="shared" si="3"/>
        <v>1603</v>
      </c>
      <c r="J182" s="5"/>
      <c r="K182" s="12"/>
    </row>
    <row r="183" spans="1:11" ht="32.25" customHeight="1">
      <c r="A183" s="5"/>
      <c r="B183" s="22"/>
      <c r="C183" s="81"/>
      <c r="D183" s="81">
        <v>2910</v>
      </c>
      <c r="E183" s="83" t="s">
        <v>179</v>
      </c>
      <c r="F183" s="85">
        <v>2871</v>
      </c>
      <c r="G183" s="85"/>
      <c r="H183" s="85"/>
      <c r="I183" s="125">
        <f t="shared" si="3"/>
        <v>2871</v>
      </c>
      <c r="J183" s="5"/>
      <c r="K183" s="12"/>
    </row>
    <row r="184" spans="1:11" ht="12.75">
      <c r="A184" s="5"/>
      <c r="B184" s="107">
        <v>926</v>
      </c>
      <c r="C184" s="108"/>
      <c r="D184" s="108"/>
      <c r="E184" s="115" t="s">
        <v>160</v>
      </c>
      <c r="F184" s="105">
        <f>(F185)</f>
        <v>0</v>
      </c>
      <c r="G184" s="105">
        <f>(G185)</f>
        <v>0</v>
      </c>
      <c r="H184" s="105">
        <f>(H185)</f>
        <v>0</v>
      </c>
      <c r="I184" s="106">
        <f t="shared" si="3"/>
        <v>0</v>
      </c>
      <c r="J184" s="5"/>
      <c r="K184" s="12"/>
    </row>
    <row r="185" spans="1:11" ht="12.75">
      <c r="A185" s="5"/>
      <c r="B185" s="81">
        <v>926</v>
      </c>
      <c r="C185" s="81">
        <v>92601</v>
      </c>
      <c r="D185" s="81"/>
      <c r="E185" s="83" t="s">
        <v>136</v>
      </c>
      <c r="F185" s="84">
        <f>SUM(F186)</f>
        <v>0</v>
      </c>
      <c r="G185" s="84">
        <f>SUM(G186)</f>
        <v>0</v>
      </c>
      <c r="H185" s="84">
        <f>SUM(H186)</f>
        <v>0</v>
      </c>
      <c r="I185" s="125">
        <f t="shared" si="3"/>
        <v>0</v>
      </c>
      <c r="J185" s="5"/>
      <c r="K185" s="12"/>
    </row>
    <row r="186" spans="1:11" ht="45">
      <c r="A186" s="5"/>
      <c r="B186" s="81"/>
      <c r="C186" s="81"/>
      <c r="D186" s="82" t="s">
        <v>22</v>
      </c>
      <c r="E186" s="83" t="s">
        <v>137</v>
      </c>
      <c r="F186" s="85"/>
      <c r="G186" s="85"/>
      <c r="H186" s="85"/>
      <c r="I186" s="125">
        <f t="shared" si="3"/>
        <v>0</v>
      </c>
      <c r="J186" s="5"/>
      <c r="K186" s="12"/>
    </row>
    <row r="187" spans="1:11" ht="15.75">
      <c r="A187" s="5"/>
      <c r="B187" s="61" t="s">
        <v>138</v>
      </c>
      <c r="C187" s="62"/>
      <c r="D187" s="62"/>
      <c r="E187" s="63" t="s">
        <v>139</v>
      </c>
      <c r="F187" s="116">
        <f>(F12+F19+F22+F37+F56+F63+F66+F69+F112+F121+F147+F171+F176+F184+F168)</f>
        <v>44439609</v>
      </c>
      <c r="G187" s="119">
        <f>(G12+G22+G37+G56+G63+G66+G69+G112+G121+G147+G171+G176+G184+G168+G19)</f>
        <v>13399404</v>
      </c>
      <c r="H187" s="116">
        <f>(H12+H22+H37+H56+H63+H66+H69+H112+H121+H147+H165+H171+H176+H184)</f>
        <v>460670</v>
      </c>
      <c r="I187" s="117">
        <f t="shared" si="3"/>
        <v>57378343</v>
      </c>
      <c r="J187" s="5"/>
      <c r="K187" s="12"/>
    </row>
    <row r="188" spans="1:11" ht="12.75">
      <c r="A188" s="5"/>
      <c r="B188" s="16"/>
      <c r="C188" s="16"/>
      <c r="D188" s="16"/>
      <c r="E188" s="9"/>
      <c r="F188" s="50"/>
      <c r="G188" s="50"/>
      <c r="H188" s="50"/>
      <c r="I188" s="126">
        <f>IF(G188=0,"",G188/F188)</f>
      </c>
      <c r="J188" s="5"/>
      <c r="K188" s="12"/>
    </row>
    <row r="189" spans="1:11" ht="40.5" customHeight="1">
      <c r="A189" s="5"/>
      <c r="B189" s="60" t="s">
        <v>140</v>
      </c>
      <c r="C189" s="134" t="s">
        <v>141</v>
      </c>
      <c r="D189" s="134"/>
      <c r="E189" s="134"/>
      <c r="F189" s="93">
        <f>F191+F192+F193+F190</f>
        <v>26084012</v>
      </c>
      <c r="G189" s="93">
        <f>G191+G192+G193+G190</f>
        <v>597562</v>
      </c>
      <c r="H189" s="93">
        <f>H191+H192+H193+H190</f>
        <v>0</v>
      </c>
      <c r="I189" s="100">
        <f aca="true" t="shared" si="4" ref="I189:I197">F189+G189-H189</f>
        <v>26681574</v>
      </c>
      <c r="J189" s="5"/>
      <c r="K189" s="12"/>
    </row>
    <row r="190" spans="1:11" ht="51">
      <c r="A190" s="5"/>
      <c r="B190" s="81"/>
      <c r="C190" s="81"/>
      <c r="D190" s="82">
        <v>903</v>
      </c>
      <c r="E190" s="89" t="s">
        <v>142</v>
      </c>
      <c r="F190" s="85">
        <v>16412861</v>
      </c>
      <c r="G190" s="85">
        <v>597562</v>
      </c>
      <c r="H190" s="85"/>
      <c r="I190" s="125">
        <f t="shared" si="4"/>
        <v>17010423</v>
      </c>
      <c r="J190" s="5"/>
      <c r="K190" s="12"/>
    </row>
    <row r="191" spans="1:11" ht="63.75">
      <c r="A191" s="5"/>
      <c r="B191" s="18"/>
      <c r="C191" s="81"/>
      <c r="D191" s="82">
        <v>955</v>
      </c>
      <c r="E191" s="89" t="s">
        <v>143</v>
      </c>
      <c r="F191" s="85">
        <v>200000</v>
      </c>
      <c r="G191" s="85"/>
      <c r="H191" s="85"/>
      <c r="I191" s="125">
        <f t="shared" si="4"/>
        <v>200000</v>
      </c>
      <c r="J191" s="5"/>
      <c r="K191" s="12"/>
    </row>
    <row r="192" spans="1:11" ht="12.75">
      <c r="A192" s="5"/>
      <c r="B192" s="18"/>
      <c r="C192" s="81"/>
      <c r="D192" s="82">
        <v>957</v>
      </c>
      <c r="E192" s="89" t="s">
        <v>144</v>
      </c>
      <c r="F192" s="85">
        <v>8471151</v>
      </c>
      <c r="G192" s="85"/>
      <c r="H192" s="85"/>
      <c r="I192" s="125">
        <f t="shared" si="4"/>
        <v>8471151</v>
      </c>
      <c r="J192" s="5"/>
      <c r="K192" s="12"/>
    </row>
    <row r="193" spans="1:11" ht="25.5">
      <c r="A193" s="5"/>
      <c r="B193" s="18"/>
      <c r="C193" s="81"/>
      <c r="D193" s="82">
        <v>952</v>
      </c>
      <c r="E193" s="89" t="s">
        <v>145</v>
      </c>
      <c r="F193" s="84">
        <f>SUM(F195:F196)</f>
        <v>1000000</v>
      </c>
      <c r="G193" s="84">
        <f>SUM(G195:G196)</f>
        <v>0</v>
      </c>
      <c r="H193" s="84">
        <f>SUM(H195:H196)</f>
        <v>0</v>
      </c>
      <c r="I193" s="125">
        <f t="shared" si="4"/>
        <v>1000000</v>
      </c>
      <c r="J193" s="5"/>
      <c r="K193" s="12"/>
    </row>
    <row r="194" spans="1:11" ht="12.75">
      <c r="A194" s="5"/>
      <c r="B194" s="18"/>
      <c r="C194" s="81"/>
      <c r="D194" s="81"/>
      <c r="E194" s="90" t="s">
        <v>0</v>
      </c>
      <c r="F194" s="84"/>
      <c r="G194" s="84"/>
      <c r="H194" s="84"/>
      <c r="I194" s="125">
        <f t="shared" si="4"/>
        <v>0</v>
      </c>
      <c r="J194" s="5"/>
      <c r="K194" s="12"/>
    </row>
    <row r="195" spans="1:11" ht="12.75">
      <c r="A195" s="5"/>
      <c r="B195" s="18"/>
      <c r="C195" s="81" t="s">
        <v>10</v>
      </c>
      <c r="D195" s="81"/>
      <c r="E195" s="91" t="s">
        <v>146</v>
      </c>
      <c r="F195" s="85">
        <v>1000000</v>
      </c>
      <c r="G195" s="85"/>
      <c r="H195" s="85"/>
      <c r="I195" s="125">
        <f t="shared" si="4"/>
        <v>1000000</v>
      </c>
      <c r="J195" s="5"/>
      <c r="K195" s="12"/>
    </row>
    <row r="196" spans="1:11" ht="12.75">
      <c r="A196" s="5"/>
      <c r="B196" s="22"/>
      <c r="C196" s="81"/>
      <c r="D196" s="81"/>
      <c r="E196" s="92"/>
      <c r="F196" s="85"/>
      <c r="G196" s="85"/>
      <c r="H196" s="85"/>
      <c r="I196" s="125">
        <f t="shared" si="4"/>
        <v>0</v>
      </c>
      <c r="J196" s="5"/>
      <c r="K196" s="12"/>
    </row>
    <row r="197" spans="1:11" ht="15.75">
      <c r="A197" s="5"/>
      <c r="B197" s="60" t="s">
        <v>147</v>
      </c>
      <c r="C197" s="135" t="s">
        <v>148</v>
      </c>
      <c r="D197" s="135"/>
      <c r="E197" s="135"/>
      <c r="F197" s="101">
        <f>F187+F189</f>
        <v>70523621</v>
      </c>
      <c r="G197" s="101">
        <f>G187+G189</f>
        <v>13996966</v>
      </c>
      <c r="H197" s="101">
        <f>H187+H189</f>
        <v>460670</v>
      </c>
      <c r="I197" s="118">
        <f t="shared" si="4"/>
        <v>84059917</v>
      </c>
      <c r="J197" s="5"/>
      <c r="K197" s="12"/>
    </row>
    <row r="198" spans="1:11" ht="12.75">
      <c r="A198" s="5"/>
      <c r="B198" s="8" t="s">
        <v>149</v>
      </c>
      <c r="C198" s="8"/>
      <c r="D198" s="8"/>
      <c r="E198" s="5"/>
      <c r="F198" s="5"/>
      <c r="G198" s="5"/>
      <c r="H198" s="5"/>
      <c r="I198" s="5"/>
      <c r="J198" s="5"/>
      <c r="K198" s="12"/>
    </row>
    <row r="199" spans="1:11" ht="12.75">
      <c r="A199" s="5"/>
      <c r="B199" s="8"/>
      <c r="C199" s="8"/>
      <c r="D199" s="8"/>
      <c r="E199" s="5"/>
      <c r="F199" s="5"/>
      <c r="G199" s="5"/>
      <c r="H199" s="5"/>
      <c r="I199" s="5"/>
      <c r="J199" s="5"/>
      <c r="K199" s="12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1:H54"/>
    <mergeCell ref="I51:I54"/>
    <mergeCell ref="B51:B54"/>
    <mergeCell ref="C51:C54"/>
    <mergeCell ref="D51:D54"/>
    <mergeCell ref="E51:E54"/>
    <mergeCell ref="H88:H91"/>
    <mergeCell ref="I88:I91"/>
    <mergeCell ref="B88:B91"/>
    <mergeCell ref="C88:C91"/>
    <mergeCell ref="D88:D91"/>
    <mergeCell ref="E88:E91"/>
    <mergeCell ref="B142:B145"/>
    <mergeCell ref="C142:C145"/>
    <mergeCell ref="D142:D145"/>
    <mergeCell ref="E142:E145"/>
    <mergeCell ref="H142:H145"/>
    <mergeCell ref="F142:F145"/>
    <mergeCell ref="G142:G145"/>
    <mergeCell ref="I142:I145"/>
    <mergeCell ref="C189:E189"/>
    <mergeCell ref="C197:E197"/>
    <mergeCell ref="F7:F10"/>
    <mergeCell ref="G7:G10"/>
    <mergeCell ref="F51:F54"/>
    <mergeCell ref="G51:G54"/>
    <mergeCell ref="F88:F91"/>
    <mergeCell ref="G88:G91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0" r:id="rId1"/>
  <headerFooter alignWithMargins="0">
    <oddFooter>&amp;CStrona &amp;P z &amp;N</oddFooter>
  </headerFooter>
  <rowBreaks count="4" manualBreakCount="4">
    <brk id="47" min="1" max="9" man="1"/>
    <brk id="87" min="1" max="9" man="1"/>
    <brk id="141" min="1" max="9" man="1"/>
    <brk id="188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2006-10-23T13:10:27Z</cp:lastPrinted>
  <dcterms:created xsi:type="dcterms:W3CDTF">2005-10-15T08:13:59Z</dcterms:created>
  <dcterms:modified xsi:type="dcterms:W3CDTF">2006-10-25T12:14:48Z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