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Załącznik Nr 5a" sheetId="1" r:id="rId1"/>
  </sheets>
  <definedNames>
    <definedName name="_xlnm.Print_Area" localSheetId="0">'Załącznik Nr 5a'!$C$1:$P$62</definedName>
    <definedName name="_xlnm.Print_Titles" localSheetId="0">'Załącznik Nr 5a'!$7:$9</definedName>
  </definedNames>
  <calcPr fullCalcOnLoad="1"/>
</workbook>
</file>

<file path=xl/sharedStrings.xml><?xml version="1.0" encoding="utf-8"?>
<sst xmlns="http://schemas.openxmlformats.org/spreadsheetml/2006/main" count="85" uniqueCount="39">
  <si>
    <t>Termin</t>
  </si>
  <si>
    <t>Rozpocz.</t>
  </si>
  <si>
    <t>Zakończ.</t>
  </si>
  <si>
    <t>SUMA</t>
  </si>
  <si>
    <t>Lp.</t>
  </si>
  <si>
    <t>Żródła finansowania</t>
  </si>
  <si>
    <t>NAZWA ZADANIA/PROGRAMU  INWESTYCYJNEGO</t>
  </si>
  <si>
    <t>Przewidywana całkowita wysokość wydatków na inwestycję</t>
  </si>
  <si>
    <t>kk</t>
  </si>
  <si>
    <t>inne</t>
  </si>
  <si>
    <t xml:space="preserve">w tys. zł </t>
  </si>
  <si>
    <t>WYSOKOŚĆ WYDATKÓW NA REALIZACJĘ ZADAŃ</t>
  </si>
  <si>
    <t>ogółem 
z tego:</t>
  </si>
  <si>
    <t>Budowa Automatycznej Stacji Uzdatniania Wody wraz z ujęciem wody</t>
  </si>
  <si>
    <t>Rozbudowa oczyszczalni ścieków wraz z budową sieci kanalizacyjnej w Gminie Stare Babice</t>
  </si>
  <si>
    <t>środki własne gminy</t>
  </si>
  <si>
    <t>w zł</t>
  </si>
  <si>
    <t>Rozbudowa i modernizacja budynku komunalnego w Starych Babicach (Ośrodek Zdrowia)</t>
  </si>
  <si>
    <t>Jednostką realizującą w/w programy inwestycyjne będzie Urząd Gminy Stare Babice</t>
  </si>
  <si>
    <t xml:space="preserve">środki z funduszy strukturalnych UE     </t>
  </si>
  <si>
    <t xml:space="preserve">Wieloletni Program Inwestycyjny na lata 2006 - 2008 
</t>
  </si>
  <si>
    <t>Zaangażowanie wydatków (wydatki do poniesienia po roku 2008)</t>
  </si>
  <si>
    <t>Projekt wodociągu w ul. Izabelińskiej do połączenia na skrzyżowaniu ul. Szymanowskiego i Krzyżanowskiego we wsi Klaudyn - projekt i wykonanie</t>
  </si>
  <si>
    <t>Budowa dróg gminnych w Starych Babicach  i Babicach Nowych - 
ul. Piłsudskiego  i Kresowa</t>
  </si>
  <si>
    <t>Łącznie wydatki  w latach
2006-2008</t>
  </si>
  <si>
    <t>Budowa Ośrodka Sportowo- Edukacyjnego w Zielonkach</t>
  </si>
  <si>
    <t>Wykonanie  do 31.12. 2005 r.</t>
  </si>
  <si>
    <t>Budowa ogólnodostępnej strefy rekreacji dziecięcej-kompleksu boisk i obiektów sportowych wraz z wyposażeniem w Borzęcinie Dużym.
Zadanie planowane do współfinansowania ze środków Mechanizmu Finansowego EOG/Norweskiego Mechanizmu Finansowego w ramach projektu pn. "Promocja zdrowia w Gminie Stare Babice poprzez stworzenie strefy rekreacji dziecięcej" w latach 2005 i 2006 - prace przygotowawcze   1/</t>
  </si>
  <si>
    <t xml:space="preserve">środki z EOG/Norweskiego Mechanizmu Finansowego </t>
  </si>
  <si>
    <r>
      <t>1/ Zadanie będzie realizowane w założonym zakresie pod warunkiem uzyskania dofinansowania z Mechanizmu Finansowego EOG/Norweskiego Mechanizmu Finansowego.  W wierszu "</t>
    </r>
    <r>
      <rPr>
        <i/>
        <sz val="10"/>
        <rFont val="Arial CE"/>
        <family val="2"/>
      </rPr>
      <t>środki z EOG/Norweskiego Mechanizmu Finansowego"</t>
    </r>
    <r>
      <rPr>
        <sz val="10"/>
        <rFont val="Arial CE"/>
        <family val="2"/>
      </rPr>
      <t xml:space="preserve"> ujęte są środki, które stanowią refundację nakładów poniesionych przez gminę w latach 2006-2007 na realizację zadania inwestycyjnego. Łączna kwota refundacji wynosi 3.779.069,82 zł tj, 85 % wydatków kwalifikowanych, przy czym ze względów proceduralnych kwota w wysokości 3.314.080,63 będzie mogła być zrefundowana dopiero w roku 2008. </t>
    </r>
  </si>
  <si>
    <t>PROGRAM INWESTYCYJNY: UJĘCIA WODY, STACJE UZDATNIANIA WODY
 I SIEĆ WODOCIĄGOWA</t>
  </si>
  <si>
    <t>PROGRAM INWESTYCYJNY: KANALIZACJA SANITARNA I OCZYSZCZANIE ŚCIEKÓW</t>
  </si>
  <si>
    <t>PROGRAM INWESTYCYJNY: DROGI GMINNE, CHODNIKI I OŚWIETLENIE ULICZNE</t>
  </si>
  <si>
    <t>PROGRAM INWESTYCYJNY: MIESZKALNICTWO KOMUNALNE</t>
  </si>
  <si>
    <t>PROGRAM INWESTYCYJNY: OŚWIATA I WYCHOWANIE ORAZ SPORT SZKOLNY</t>
  </si>
  <si>
    <t>Budowa wodociągu łączacego gminę Stare Babice z wodociagiem  m.st. Warszawa ul. Arkuszowa</t>
  </si>
  <si>
    <t>PROGRAM INWESTYCYJNY: SPORT I REKREACJA ORAZ ŚCIEŻKI ROWEROWE</t>
  </si>
  <si>
    <t>inne środki pomocowe UE</t>
  </si>
  <si>
    <t xml:space="preserve">Załącznik Nr 5 a
do Uchwały Nr XL/358/06                                                                                                                         Rady Gminy Stare Babice 
z dnia 28 września 2006r.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</si>
</sst>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\ _z_ł"/>
    <numFmt numFmtId="166" formatCode="#,##0_ ;\-#,##0\ "/>
    <numFmt numFmtId="167" formatCode="#,##0.0"/>
    <numFmt numFmtId="168" formatCode="0.0%"/>
  </numFmts>
  <fonts count="1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i/>
      <sz val="10"/>
      <color indexed="12"/>
      <name val="Arial CE"/>
      <family val="2"/>
    </font>
    <font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Fill="1" applyBorder="1" applyAlignment="1">
      <alignment vertical="center" wrapText="1"/>
    </xf>
    <xf numFmtId="41" fontId="2" fillId="0" borderId="1" xfId="0" applyNumberFormat="1" applyFont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ont="1" applyAlignment="1">
      <alignment/>
    </xf>
    <xf numFmtId="0" fontId="5" fillId="2" borderId="0" xfId="0" applyFont="1" applyFill="1" applyBorder="1" applyAlignment="1" applyProtection="1">
      <alignment horizontal="center" vertical="top"/>
      <protection hidden="1"/>
    </xf>
    <xf numFmtId="41" fontId="8" fillId="0" borderId="1" xfId="0" applyNumberFormat="1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/>
    </xf>
    <xf numFmtId="0" fontId="8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41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3" xfId="0" applyFont="1" applyFill="1" applyBorder="1" applyAlignment="1">
      <alignment/>
    </xf>
    <xf numFmtId="0" fontId="0" fillId="0" borderId="0" xfId="0" applyFont="1" applyFill="1" applyAlignment="1">
      <alignment/>
    </xf>
    <xf numFmtId="166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8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Fill="1" applyBorder="1" applyAlignment="1" applyProtection="1">
      <alignment vertical="top" wrapText="1"/>
      <protection locked="0"/>
    </xf>
    <xf numFmtId="0" fontId="0" fillId="3" borderId="0" xfId="0" applyFont="1" applyFill="1" applyBorder="1" applyAlignment="1">
      <alignment/>
    </xf>
    <xf numFmtId="0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top"/>
      <protection hidden="1"/>
    </xf>
    <xf numFmtId="0" fontId="8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0" borderId="6" xfId="0" applyNumberFormat="1" applyFont="1" applyFill="1" applyBorder="1" applyAlignment="1" applyProtection="1">
      <alignment horizontal="left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NumberFormat="1" applyFont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6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6" xfId="0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6" xfId="0" applyNumberFormat="1" applyFont="1" applyFill="1" applyBorder="1" applyAlignment="1" applyProtection="1">
      <alignment horizontal="center" vertical="top" wrapText="1"/>
      <protection locked="0"/>
    </xf>
    <xf numFmtId="0" fontId="2" fillId="4" borderId="11" xfId="0" applyFont="1" applyFill="1" applyBorder="1" applyAlignment="1">
      <alignment horizontal="left" vertical="center" wrapText="1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6" xfId="0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right"/>
      <protection hidden="1"/>
    </xf>
    <xf numFmtId="0" fontId="1" fillId="2" borderId="3" xfId="0" applyFont="1" applyFill="1" applyBorder="1" applyAlignment="1" applyProtection="1">
      <alignment horizontal="right"/>
      <protection hidden="1"/>
    </xf>
    <xf numFmtId="0" fontId="1" fillId="2" borderId="5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top" wrapText="1"/>
      <protection locked="0"/>
    </xf>
    <xf numFmtId="0" fontId="2" fillId="3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4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SheetLayoutView="100" workbookViewId="0" topLeftCell="E52">
      <selection activeCell="C4" sqref="C4:P4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0.62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24" customHeight="1">
      <c r="C1" s="28"/>
      <c r="D1" s="28"/>
      <c r="E1" s="28"/>
      <c r="F1" s="28"/>
      <c r="G1" s="28"/>
      <c r="H1" s="28"/>
      <c r="I1" s="28"/>
      <c r="J1" s="30"/>
      <c r="K1" s="29"/>
      <c r="L1" s="74" t="s">
        <v>38</v>
      </c>
      <c r="M1" s="74"/>
      <c r="N1" s="74"/>
      <c r="O1" s="74"/>
      <c r="P1" s="74"/>
    </row>
    <row r="2" spans="3:16" ht="9.75" customHeight="1">
      <c r="C2" s="28"/>
      <c r="D2" s="28"/>
      <c r="E2" s="28"/>
      <c r="F2" s="28"/>
      <c r="G2" s="28"/>
      <c r="H2" s="28"/>
      <c r="I2" s="28"/>
      <c r="J2" s="29"/>
      <c r="K2" s="29"/>
      <c r="L2" s="74"/>
      <c r="M2" s="74"/>
      <c r="N2" s="74"/>
      <c r="O2" s="74"/>
      <c r="P2" s="74"/>
    </row>
    <row r="3" spans="3:16" ht="12.75" customHeight="1">
      <c r="C3" s="28"/>
      <c r="D3" s="28"/>
      <c r="E3" s="28"/>
      <c r="F3" s="28"/>
      <c r="G3" s="28"/>
      <c r="H3" s="28"/>
      <c r="I3" s="28"/>
      <c r="J3" s="29"/>
      <c r="K3" s="29"/>
      <c r="L3" s="74"/>
      <c r="M3" s="74"/>
      <c r="N3" s="74"/>
      <c r="O3" s="74"/>
      <c r="P3" s="74"/>
    </row>
    <row r="4" spans="3:16" ht="35.25" customHeight="1">
      <c r="C4" s="72" t="s">
        <v>20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3:16" ht="15.75" customHeight="1">
      <c r="C5" s="31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32" t="s">
        <v>16</v>
      </c>
    </row>
    <row r="6" spans="3:16" ht="24" customHeight="1" hidden="1">
      <c r="C6" s="69" t="s">
        <v>10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/>
    </row>
    <row r="7" spans="3:16" ht="20.25" customHeight="1">
      <c r="C7" s="67" t="s">
        <v>4</v>
      </c>
      <c r="D7" s="67" t="s">
        <v>6</v>
      </c>
      <c r="E7" s="64" t="s">
        <v>0</v>
      </c>
      <c r="F7" s="66"/>
      <c r="G7" s="67" t="s">
        <v>5</v>
      </c>
      <c r="H7" s="67" t="s">
        <v>7</v>
      </c>
      <c r="I7" s="67" t="s">
        <v>26</v>
      </c>
      <c r="J7" s="64" t="s">
        <v>11</v>
      </c>
      <c r="K7" s="65"/>
      <c r="L7" s="65"/>
      <c r="M7" s="65"/>
      <c r="N7" s="66"/>
      <c r="O7" s="67" t="s">
        <v>24</v>
      </c>
      <c r="P7" s="67" t="s">
        <v>21</v>
      </c>
    </row>
    <row r="8" spans="3:16" ht="70.5" customHeight="1">
      <c r="C8" s="68"/>
      <c r="D8" s="68"/>
      <c r="E8" s="5" t="s">
        <v>1</v>
      </c>
      <c r="F8" s="5" t="s">
        <v>2</v>
      </c>
      <c r="G8" s="47"/>
      <c r="H8" s="68"/>
      <c r="I8" s="68"/>
      <c r="J8" s="9">
        <v>2006</v>
      </c>
      <c r="K8" s="9">
        <v>2007</v>
      </c>
      <c r="L8" s="9">
        <v>2008</v>
      </c>
      <c r="M8" s="9">
        <v>2008</v>
      </c>
      <c r="N8" s="9">
        <v>2009</v>
      </c>
      <c r="O8" s="68"/>
      <c r="P8" s="68"/>
    </row>
    <row r="9" spans="3:16" ht="12.75"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12</v>
      </c>
      <c r="N9" s="1"/>
      <c r="O9" s="1">
        <v>11</v>
      </c>
      <c r="P9" s="1">
        <v>12</v>
      </c>
    </row>
    <row r="10" spans="3:16" s="6" customFormat="1" ht="15.75" customHeight="1">
      <c r="C10" s="78" t="s">
        <v>3</v>
      </c>
      <c r="D10" s="79"/>
      <c r="E10" s="79"/>
      <c r="F10" s="43"/>
      <c r="G10" s="2" t="s">
        <v>12</v>
      </c>
      <c r="H10" s="4">
        <f aca="true" t="shared" si="0" ref="H10:M10">SUM(H11:H14)</f>
        <v>62206551.92</v>
      </c>
      <c r="I10" s="4">
        <f t="shared" si="0"/>
        <v>855619</v>
      </c>
      <c r="J10" s="4">
        <f t="shared" si="0"/>
        <v>28480672</v>
      </c>
      <c r="K10" s="4">
        <f t="shared" si="0"/>
        <v>19370260.92</v>
      </c>
      <c r="L10" s="4">
        <f t="shared" si="0"/>
        <v>4000000</v>
      </c>
      <c r="M10" s="4">
        <f t="shared" si="0"/>
        <v>0</v>
      </c>
      <c r="N10" s="4"/>
      <c r="O10" s="4">
        <f>SUM(O11:O14)</f>
        <v>51850932.92</v>
      </c>
      <c r="P10" s="4">
        <f>SUM(P11:P14)</f>
        <v>9500000</v>
      </c>
    </row>
    <row r="11" spans="3:16" s="6" customFormat="1" ht="15.75" customHeight="1">
      <c r="C11" s="44"/>
      <c r="D11" s="45"/>
      <c r="E11" s="45"/>
      <c r="F11" s="46"/>
      <c r="G11" s="2" t="s">
        <v>15</v>
      </c>
      <c r="H11" s="4">
        <f aca="true" t="shared" si="1" ref="H11:P11">SUMIF($G$16:$G$9499,$G$11,H16:H9499)</f>
        <v>39869139.1</v>
      </c>
      <c r="I11" s="4">
        <f t="shared" si="1"/>
        <v>518748</v>
      </c>
      <c r="J11" s="4">
        <f t="shared" si="1"/>
        <v>11067811</v>
      </c>
      <c r="K11" s="4">
        <f t="shared" si="1"/>
        <v>18096660.73</v>
      </c>
      <c r="L11" s="4">
        <f t="shared" si="1"/>
        <v>685919.3700000001</v>
      </c>
      <c r="M11" s="4">
        <f t="shared" si="1"/>
        <v>0</v>
      </c>
      <c r="N11" s="4">
        <f t="shared" si="1"/>
        <v>0</v>
      </c>
      <c r="O11" s="4">
        <f t="shared" si="1"/>
        <v>29850391.1</v>
      </c>
      <c r="P11" s="4">
        <f t="shared" si="1"/>
        <v>9500000</v>
      </c>
    </row>
    <row r="12" spans="3:16" s="6" customFormat="1" ht="16.5">
      <c r="C12" s="44"/>
      <c r="D12" s="45"/>
      <c r="E12" s="45"/>
      <c r="F12" s="46"/>
      <c r="G12" s="3" t="s">
        <v>19</v>
      </c>
      <c r="H12" s="8">
        <f aca="true" t="shared" si="2" ref="H12:P12">SUMIF($G$16:$G$9499,$G$12,H16:H9499)</f>
        <v>17558343</v>
      </c>
      <c r="I12" s="8">
        <f t="shared" si="2"/>
        <v>336871</v>
      </c>
      <c r="J12" s="8">
        <f t="shared" si="2"/>
        <v>16412861</v>
      </c>
      <c r="K12" s="8">
        <f t="shared" si="2"/>
        <v>808611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17221472</v>
      </c>
      <c r="P12" s="8">
        <f t="shared" si="2"/>
        <v>0</v>
      </c>
    </row>
    <row r="13" spans="3:16" s="6" customFormat="1" ht="33">
      <c r="C13" s="40"/>
      <c r="D13" s="41"/>
      <c r="E13" s="41"/>
      <c r="F13" s="42"/>
      <c r="G13" s="3" t="s">
        <v>28</v>
      </c>
      <c r="H13" s="8">
        <f>SUMIF($G$16:$G$9499,$G$13,H16:H9500)</f>
        <v>3779069.82</v>
      </c>
      <c r="I13" s="8">
        <f aca="true" t="shared" si="3" ref="I13:P13">SUMIF($G$16:$G$9499,$G$13,I16:I9500)</f>
        <v>0</v>
      </c>
      <c r="J13" s="8">
        <f t="shared" si="3"/>
        <v>0</v>
      </c>
      <c r="K13" s="8">
        <f t="shared" si="3"/>
        <v>464989.19</v>
      </c>
      <c r="L13" s="8">
        <f t="shared" si="3"/>
        <v>3314080.63</v>
      </c>
      <c r="M13" s="8">
        <f t="shared" si="3"/>
        <v>0</v>
      </c>
      <c r="N13" s="8">
        <f t="shared" si="3"/>
        <v>0</v>
      </c>
      <c r="O13" s="8">
        <f t="shared" si="3"/>
        <v>3779069.82</v>
      </c>
      <c r="P13" s="8">
        <f t="shared" si="3"/>
        <v>0</v>
      </c>
    </row>
    <row r="14" spans="3:16" s="6" customFormat="1" ht="12.75">
      <c r="C14" s="23"/>
      <c r="D14" s="24"/>
      <c r="E14" s="24"/>
      <c r="F14" s="26"/>
      <c r="G14" s="2" t="s">
        <v>9</v>
      </c>
      <c r="H14" s="8">
        <f>SUMIF($G$16:$G$9499,$G$14,H16:H9499)</f>
        <v>1000000</v>
      </c>
      <c r="I14" s="8">
        <f>SUMIF($G$21:$G$9499,$G$14,I21:I9499)</f>
        <v>0</v>
      </c>
      <c r="J14" s="8">
        <f>SUMIF($G$21:$G$9499,$G$14,J21:J9499)</f>
        <v>1000000</v>
      </c>
      <c r="K14" s="8">
        <f>SUMIF($G$21:$G$9499,$G$14,K21:K9499)</f>
        <v>0</v>
      </c>
      <c r="L14" s="8"/>
      <c r="M14" s="8">
        <f>SUMIF($G$21:$G$9499,$G$14,M21:M9499)</f>
        <v>0</v>
      </c>
      <c r="N14" s="8"/>
      <c r="O14" s="8">
        <f>SUMIF($G$21:$G$9499,$G$14,O21:O9499)</f>
        <v>1000000</v>
      </c>
      <c r="P14" s="8">
        <f>SUMIF($G$21:$G$9499,$G$14,P21:P9499)</f>
        <v>0</v>
      </c>
    </row>
    <row r="15" spans="3:16" s="15" customFormat="1" ht="41.25" customHeight="1">
      <c r="C15" s="58" t="s">
        <v>30</v>
      </c>
      <c r="D15" s="59"/>
      <c r="E15" s="59"/>
      <c r="F15" s="59"/>
      <c r="G15" s="60"/>
      <c r="H15" s="39">
        <f>SUBTOTAL(9,H16:H30)</f>
        <v>12166190</v>
      </c>
      <c r="I15" s="39">
        <f aca="true" t="shared" si="4" ref="I15:P15">SUBTOTAL(9,I16:I30)</f>
        <v>141190</v>
      </c>
      <c r="J15" s="39">
        <f t="shared" si="4"/>
        <v>2895000</v>
      </c>
      <c r="K15" s="39">
        <f t="shared" si="4"/>
        <v>9130000</v>
      </c>
      <c r="L15" s="39">
        <f t="shared" si="4"/>
        <v>0</v>
      </c>
      <c r="M15" s="39">
        <f t="shared" si="4"/>
        <v>0</v>
      </c>
      <c r="N15" s="39">
        <f t="shared" si="4"/>
        <v>0</v>
      </c>
      <c r="O15" s="39">
        <f t="shared" si="4"/>
        <v>12025000</v>
      </c>
      <c r="P15" s="39">
        <f t="shared" si="4"/>
        <v>0</v>
      </c>
    </row>
    <row r="16" spans="1:16" s="15" customFormat="1" ht="16.5" customHeight="1">
      <c r="A16" s="15" t="s">
        <v>8</v>
      </c>
      <c r="B16" s="15">
        <v>600</v>
      </c>
      <c r="C16" s="48">
        <v>1</v>
      </c>
      <c r="D16" s="50" t="s">
        <v>13</v>
      </c>
      <c r="E16" s="53">
        <v>2005</v>
      </c>
      <c r="F16" s="49">
        <v>2007</v>
      </c>
      <c r="G16" s="2" t="s">
        <v>12</v>
      </c>
      <c r="H16" s="16">
        <f aca="true" t="shared" si="5" ref="H16:M16">SUBTOTAL(9,H17:H20)</f>
        <v>10700000</v>
      </c>
      <c r="I16" s="16">
        <f t="shared" si="5"/>
        <v>70000</v>
      </c>
      <c r="J16" s="16">
        <f t="shared" si="5"/>
        <v>2500000</v>
      </c>
      <c r="K16" s="16">
        <f t="shared" si="5"/>
        <v>8130000</v>
      </c>
      <c r="L16" s="16">
        <f t="shared" si="5"/>
        <v>0</v>
      </c>
      <c r="M16" s="16">
        <f t="shared" si="5"/>
        <v>0</v>
      </c>
      <c r="N16" s="16"/>
      <c r="O16" s="16">
        <f>SUBTOTAL(9,O17:O20)</f>
        <v>10630000</v>
      </c>
      <c r="P16" s="17">
        <f aca="true" t="shared" si="6" ref="P16:P25">H16-I16-O16</f>
        <v>0</v>
      </c>
    </row>
    <row r="17" spans="1:16" s="15" customFormat="1" ht="12.75">
      <c r="A17" s="15" t="s">
        <v>8</v>
      </c>
      <c r="B17" s="15">
        <v>600</v>
      </c>
      <c r="C17" s="48"/>
      <c r="D17" s="51"/>
      <c r="E17" s="54"/>
      <c r="F17" s="49"/>
      <c r="G17" s="2" t="s">
        <v>15</v>
      </c>
      <c r="H17" s="18">
        <v>10700000</v>
      </c>
      <c r="I17" s="18">
        <v>70000</v>
      </c>
      <c r="J17" s="18">
        <v>2500000</v>
      </c>
      <c r="K17" s="18">
        <v>8130000</v>
      </c>
      <c r="L17" s="18">
        <v>0</v>
      </c>
      <c r="M17" s="18"/>
      <c r="N17" s="18"/>
      <c r="O17" s="19">
        <f>SUM(J17:L17)</f>
        <v>10630000</v>
      </c>
      <c r="P17" s="19">
        <f t="shared" si="6"/>
        <v>0</v>
      </c>
    </row>
    <row r="18" spans="3:16" s="15" customFormat="1" ht="16.5">
      <c r="C18" s="48"/>
      <c r="D18" s="51"/>
      <c r="E18" s="54"/>
      <c r="F18" s="49"/>
      <c r="G18" s="3" t="s">
        <v>19</v>
      </c>
      <c r="H18" s="13">
        <v>0</v>
      </c>
      <c r="I18" s="13">
        <v>0</v>
      </c>
      <c r="J18" s="13">
        <v>0</v>
      </c>
      <c r="K18" s="13">
        <v>0</v>
      </c>
      <c r="L18" s="13"/>
      <c r="M18" s="13"/>
      <c r="N18" s="13"/>
      <c r="O18" s="17">
        <f>SUM(J18:L18)</f>
        <v>0</v>
      </c>
      <c r="P18" s="17">
        <f t="shared" si="6"/>
        <v>0</v>
      </c>
    </row>
    <row r="19" spans="3:16" s="15" customFormat="1" ht="12.75" hidden="1">
      <c r="C19" s="48"/>
      <c r="D19" s="51"/>
      <c r="E19" s="54"/>
      <c r="F19" s="49"/>
      <c r="G19" s="3" t="s">
        <v>37</v>
      </c>
      <c r="H19" s="13">
        <v>0</v>
      </c>
      <c r="I19" s="13">
        <v>0</v>
      </c>
      <c r="J19" s="13">
        <v>0</v>
      </c>
      <c r="K19" s="13">
        <v>0</v>
      </c>
      <c r="L19" s="13"/>
      <c r="M19" s="13"/>
      <c r="N19" s="13"/>
      <c r="O19" s="17">
        <f>SUM(J19:L19)</f>
        <v>0</v>
      </c>
      <c r="P19" s="17">
        <f>H19-I19-O19</f>
        <v>0</v>
      </c>
    </row>
    <row r="20" spans="1:16" s="15" customFormat="1" ht="12.75" hidden="1">
      <c r="A20" s="15" t="s">
        <v>8</v>
      </c>
      <c r="B20" s="15">
        <v>600</v>
      </c>
      <c r="C20" s="48"/>
      <c r="D20" s="52"/>
      <c r="E20" s="55"/>
      <c r="F20" s="49"/>
      <c r="G20" s="12" t="s">
        <v>9</v>
      </c>
      <c r="H20" s="13"/>
      <c r="I20" s="13"/>
      <c r="J20" s="13"/>
      <c r="K20" s="13"/>
      <c r="L20" s="13"/>
      <c r="M20" s="13"/>
      <c r="N20" s="13"/>
      <c r="O20" s="17">
        <f>SUM(J20:L20)</f>
        <v>0</v>
      </c>
      <c r="P20" s="17">
        <f t="shared" si="6"/>
        <v>0</v>
      </c>
    </row>
    <row r="21" spans="1:16" s="15" customFormat="1" ht="16.5" customHeight="1">
      <c r="A21" s="15" t="s">
        <v>8</v>
      </c>
      <c r="B21" s="15">
        <v>600</v>
      </c>
      <c r="C21" s="56">
        <v>2</v>
      </c>
      <c r="D21" s="61" t="s">
        <v>22</v>
      </c>
      <c r="E21" s="53">
        <v>2006</v>
      </c>
      <c r="F21" s="53">
        <v>2007</v>
      </c>
      <c r="G21" s="2" t="s">
        <v>12</v>
      </c>
      <c r="H21" s="16">
        <f>SUBTOTAL(9,H22:H25)</f>
        <v>545000</v>
      </c>
      <c r="I21" s="16">
        <f>SUBTOTAL(9,I22:I25)</f>
        <v>0</v>
      </c>
      <c r="J21" s="16">
        <f>SUBTOTAL(9,J22:J25)</f>
        <v>245000</v>
      </c>
      <c r="K21" s="16">
        <f>SUBTOTAL(9,K22:K25)</f>
        <v>300000</v>
      </c>
      <c r="L21" s="16"/>
      <c r="M21" s="16">
        <f>SUBTOTAL(9,M22:M25)</f>
        <v>0</v>
      </c>
      <c r="N21" s="16"/>
      <c r="O21" s="16">
        <f>SUBTOTAL(9,O22:O25)</f>
        <v>545000</v>
      </c>
      <c r="P21" s="17">
        <f t="shared" si="6"/>
        <v>0</v>
      </c>
    </row>
    <row r="22" spans="1:16" s="15" customFormat="1" ht="12.75">
      <c r="A22" s="15" t="s">
        <v>8</v>
      </c>
      <c r="B22" s="15">
        <v>600</v>
      </c>
      <c r="C22" s="57"/>
      <c r="D22" s="62"/>
      <c r="E22" s="54"/>
      <c r="F22" s="54"/>
      <c r="G22" s="2" t="s">
        <v>15</v>
      </c>
      <c r="H22" s="18">
        <v>545000</v>
      </c>
      <c r="I22" s="18">
        <v>0</v>
      </c>
      <c r="J22" s="18">
        <v>245000</v>
      </c>
      <c r="K22" s="18">
        <v>300000</v>
      </c>
      <c r="L22" s="18">
        <v>0</v>
      </c>
      <c r="M22" s="18"/>
      <c r="N22" s="18"/>
      <c r="O22" s="19">
        <f>SUM(J22:L22)</f>
        <v>545000</v>
      </c>
      <c r="P22" s="19">
        <f t="shared" si="6"/>
        <v>0</v>
      </c>
    </row>
    <row r="23" spans="3:16" s="15" customFormat="1" ht="16.5">
      <c r="C23" s="57"/>
      <c r="D23" s="62"/>
      <c r="E23" s="54"/>
      <c r="F23" s="54"/>
      <c r="G23" s="3" t="s">
        <v>19</v>
      </c>
      <c r="H23" s="13">
        <v>0</v>
      </c>
      <c r="I23" s="13">
        <v>0</v>
      </c>
      <c r="J23" s="13">
        <v>0</v>
      </c>
      <c r="K23" s="13">
        <v>0</v>
      </c>
      <c r="L23" s="13"/>
      <c r="M23" s="13"/>
      <c r="N23" s="13"/>
      <c r="O23" s="17">
        <f>SUM(J23:L23)</f>
        <v>0</v>
      </c>
      <c r="P23" s="17">
        <f t="shared" si="6"/>
        <v>0</v>
      </c>
    </row>
    <row r="24" spans="3:16" s="15" customFormat="1" ht="12.75" hidden="1">
      <c r="C24" s="27"/>
      <c r="D24" s="34"/>
      <c r="E24" s="33"/>
      <c r="F24" s="33"/>
      <c r="G24" s="3" t="s">
        <v>37</v>
      </c>
      <c r="H24" s="13">
        <v>0</v>
      </c>
      <c r="I24" s="13">
        <v>0</v>
      </c>
      <c r="J24" s="13">
        <v>0</v>
      </c>
      <c r="K24" s="13">
        <v>0</v>
      </c>
      <c r="L24" s="13"/>
      <c r="M24" s="13"/>
      <c r="N24" s="13"/>
      <c r="O24" s="17">
        <f>SUM(J24:L24)</f>
        <v>0</v>
      </c>
      <c r="P24" s="17">
        <f t="shared" si="6"/>
        <v>0</v>
      </c>
    </row>
    <row r="25" spans="1:16" s="15" customFormat="1" ht="12.75" hidden="1">
      <c r="A25" s="15" t="s">
        <v>8</v>
      </c>
      <c r="B25" s="15">
        <v>600</v>
      </c>
      <c r="C25" s="20"/>
      <c r="D25" s="21"/>
      <c r="E25" s="11"/>
      <c r="F25" s="11"/>
      <c r="G25" s="12" t="s">
        <v>9</v>
      </c>
      <c r="H25" s="13"/>
      <c r="I25" s="13"/>
      <c r="J25" s="13"/>
      <c r="K25" s="13"/>
      <c r="L25" s="13"/>
      <c r="M25" s="13"/>
      <c r="N25" s="13"/>
      <c r="O25" s="17">
        <f>SUM(J25:L25)</f>
        <v>0</v>
      </c>
      <c r="P25" s="17">
        <f t="shared" si="6"/>
        <v>0</v>
      </c>
    </row>
    <row r="26" spans="1:16" s="15" customFormat="1" ht="16.5" customHeight="1">
      <c r="A26" s="15" t="s">
        <v>8</v>
      </c>
      <c r="B26" s="15">
        <v>600</v>
      </c>
      <c r="C26" s="56">
        <v>3</v>
      </c>
      <c r="D26" s="61" t="s">
        <v>35</v>
      </c>
      <c r="E26" s="53">
        <v>2004</v>
      </c>
      <c r="F26" s="53">
        <v>2007</v>
      </c>
      <c r="G26" s="2" t="s">
        <v>12</v>
      </c>
      <c r="H26" s="16">
        <f aca="true" t="shared" si="7" ref="H26:P26">SUBTOTAL(9,H27:H30)</f>
        <v>921190</v>
      </c>
      <c r="I26" s="16">
        <f t="shared" si="7"/>
        <v>71190</v>
      </c>
      <c r="J26" s="16">
        <f t="shared" si="7"/>
        <v>150000</v>
      </c>
      <c r="K26" s="16">
        <f t="shared" si="7"/>
        <v>700000</v>
      </c>
      <c r="L26" s="16">
        <f t="shared" si="7"/>
        <v>0</v>
      </c>
      <c r="M26" s="16">
        <f t="shared" si="7"/>
        <v>0</v>
      </c>
      <c r="N26" s="16">
        <f t="shared" si="7"/>
        <v>0</v>
      </c>
      <c r="O26" s="16">
        <f t="shared" si="7"/>
        <v>850000</v>
      </c>
      <c r="P26" s="16">
        <f t="shared" si="7"/>
        <v>0</v>
      </c>
    </row>
    <row r="27" spans="1:16" s="15" customFormat="1" ht="12.75">
      <c r="A27" s="15" t="s">
        <v>8</v>
      </c>
      <c r="B27" s="15">
        <v>600</v>
      </c>
      <c r="C27" s="57"/>
      <c r="D27" s="62"/>
      <c r="E27" s="54"/>
      <c r="F27" s="54"/>
      <c r="G27" s="2" t="s">
        <v>15</v>
      </c>
      <c r="H27" s="18">
        <v>921190</v>
      </c>
      <c r="I27" s="18">
        <v>71190</v>
      </c>
      <c r="J27" s="18">
        <v>150000</v>
      </c>
      <c r="K27" s="18">
        <v>700000</v>
      </c>
      <c r="L27" s="18">
        <v>0</v>
      </c>
      <c r="M27" s="18"/>
      <c r="N27" s="18"/>
      <c r="O27" s="19">
        <f>J27+K27+L27</f>
        <v>850000</v>
      </c>
      <c r="P27" s="19">
        <f>H27-I27-O27</f>
        <v>0</v>
      </c>
    </row>
    <row r="28" spans="3:16" s="15" customFormat="1" ht="16.5">
      <c r="C28" s="57"/>
      <c r="D28" s="62"/>
      <c r="E28" s="54"/>
      <c r="F28" s="54"/>
      <c r="G28" s="3" t="s">
        <v>19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/>
      <c r="N28" s="13"/>
      <c r="O28" s="17">
        <f>J28+K28+L28</f>
        <v>0</v>
      </c>
      <c r="P28" s="17">
        <f>H28-I28-O28</f>
        <v>0</v>
      </c>
    </row>
    <row r="29" spans="3:16" s="15" customFormat="1" ht="12.75" hidden="1">
      <c r="C29" s="27"/>
      <c r="D29" s="34"/>
      <c r="E29" s="33"/>
      <c r="F29" s="33"/>
      <c r="G29" s="3"/>
      <c r="H29" s="13"/>
      <c r="I29" s="13"/>
      <c r="J29" s="13"/>
      <c r="K29" s="13"/>
      <c r="L29" s="13"/>
      <c r="M29" s="13"/>
      <c r="N29" s="13"/>
      <c r="O29" s="17"/>
      <c r="P29" s="17"/>
    </row>
    <row r="30" spans="1:16" s="10" customFormat="1" ht="12.75" customHeight="1" hidden="1">
      <c r="A30" s="14" t="s">
        <v>8</v>
      </c>
      <c r="B30" s="14">
        <v>600</v>
      </c>
      <c r="C30" s="20"/>
      <c r="D30" s="25"/>
      <c r="E30" s="11"/>
      <c r="F30" s="11"/>
      <c r="G30" s="12" t="s">
        <v>9</v>
      </c>
      <c r="H30" s="13"/>
      <c r="I30" s="13"/>
      <c r="J30" s="13">
        <v>0</v>
      </c>
      <c r="K30" s="13"/>
      <c r="L30" s="13"/>
      <c r="M30" s="13"/>
      <c r="N30" s="13"/>
      <c r="O30" s="19">
        <f>J30+K30+L30</f>
        <v>0</v>
      </c>
      <c r="P30" s="17">
        <f>H30-I30-O30</f>
        <v>0</v>
      </c>
    </row>
    <row r="31" spans="3:16" s="15" customFormat="1" ht="41.25" customHeight="1">
      <c r="C31" s="58" t="s">
        <v>31</v>
      </c>
      <c r="D31" s="59"/>
      <c r="E31" s="59"/>
      <c r="F31" s="59"/>
      <c r="G31" s="60"/>
      <c r="H31" s="39">
        <f>SUBTOTAL(9,H32:H36)</f>
        <v>25848758</v>
      </c>
      <c r="I31" s="39">
        <f aca="true" t="shared" si="8" ref="I31:P31">SUBTOTAL(9,I32:I36)</f>
        <v>523415</v>
      </c>
      <c r="J31" s="39">
        <f t="shared" si="8"/>
        <v>23984422</v>
      </c>
      <c r="K31" s="39">
        <f t="shared" si="8"/>
        <v>1340921</v>
      </c>
      <c r="L31" s="39">
        <f t="shared" si="8"/>
        <v>0</v>
      </c>
      <c r="M31" s="39">
        <f t="shared" si="8"/>
        <v>0</v>
      </c>
      <c r="N31" s="39">
        <f t="shared" si="8"/>
        <v>0</v>
      </c>
      <c r="O31" s="39">
        <f t="shared" si="8"/>
        <v>25325343</v>
      </c>
      <c r="P31" s="39">
        <f t="shared" si="8"/>
        <v>0</v>
      </c>
    </row>
    <row r="32" spans="1:16" s="15" customFormat="1" ht="16.5" customHeight="1">
      <c r="A32" s="15" t="s">
        <v>8</v>
      </c>
      <c r="B32" s="15">
        <v>600</v>
      </c>
      <c r="C32" s="56">
        <v>4</v>
      </c>
      <c r="D32" s="61" t="s">
        <v>14</v>
      </c>
      <c r="E32" s="53">
        <v>2004</v>
      </c>
      <c r="F32" s="53">
        <v>2007</v>
      </c>
      <c r="G32" s="2" t="s">
        <v>12</v>
      </c>
      <c r="H32" s="16">
        <f>SUBTOTAL(9,H33:H36)</f>
        <v>25848758</v>
      </c>
      <c r="I32" s="16">
        <f>SUBTOTAL(9,I33:I36)</f>
        <v>523415</v>
      </c>
      <c r="J32" s="16">
        <f>SUBTOTAL(9,J33:J36)</f>
        <v>23984422</v>
      </c>
      <c r="K32" s="16">
        <f>SUBTOTAL(9,K33:K36)</f>
        <v>1340921</v>
      </c>
      <c r="L32" s="16"/>
      <c r="M32" s="16">
        <f>SUBTOTAL(9,M33:M36)</f>
        <v>0</v>
      </c>
      <c r="N32" s="16"/>
      <c r="O32" s="16">
        <f>SUBTOTAL(9,O33:O36)</f>
        <v>25325343</v>
      </c>
      <c r="P32" s="17">
        <f>H32-I32-O32</f>
        <v>0</v>
      </c>
    </row>
    <row r="33" spans="1:16" s="15" customFormat="1" ht="12.75">
      <c r="A33" s="15" t="s">
        <v>8</v>
      </c>
      <c r="B33" s="15">
        <v>600</v>
      </c>
      <c r="C33" s="57"/>
      <c r="D33" s="62"/>
      <c r="E33" s="54"/>
      <c r="F33" s="54"/>
      <c r="G33" s="2" t="s">
        <v>15</v>
      </c>
      <c r="H33" s="18">
        <v>7290415</v>
      </c>
      <c r="I33" s="18">
        <v>186544</v>
      </c>
      <c r="J33" s="18">
        <v>6571561</v>
      </c>
      <c r="K33" s="18">
        <v>532310</v>
      </c>
      <c r="L33" s="18"/>
      <c r="M33" s="18"/>
      <c r="N33" s="18"/>
      <c r="O33" s="17">
        <f>SUM(J33:L33)</f>
        <v>7103871</v>
      </c>
      <c r="P33" s="17">
        <f>H33-I33-O33</f>
        <v>0</v>
      </c>
    </row>
    <row r="34" spans="3:16" s="15" customFormat="1" ht="16.5">
      <c r="C34" s="57"/>
      <c r="D34" s="62"/>
      <c r="E34" s="54"/>
      <c r="F34" s="54"/>
      <c r="G34" s="3" t="s">
        <v>19</v>
      </c>
      <c r="H34" s="13">
        <v>17558343</v>
      </c>
      <c r="I34" s="13">
        <v>336871</v>
      </c>
      <c r="J34" s="13">
        <v>16412861</v>
      </c>
      <c r="K34" s="13">
        <v>808611</v>
      </c>
      <c r="L34" s="13"/>
      <c r="M34" s="13"/>
      <c r="N34" s="13"/>
      <c r="O34" s="17">
        <f>SUM(J34:L34)</f>
        <v>17221472</v>
      </c>
      <c r="P34" s="17">
        <f>H34-I34-O34</f>
        <v>0</v>
      </c>
    </row>
    <row r="35" spans="3:16" s="15" customFormat="1" ht="12.75" hidden="1">
      <c r="C35" s="27"/>
      <c r="D35" s="34"/>
      <c r="E35" s="33"/>
      <c r="F35" s="33"/>
      <c r="G35" s="3"/>
      <c r="H35" s="13"/>
      <c r="I35" s="13"/>
      <c r="J35" s="13"/>
      <c r="K35" s="13"/>
      <c r="L35" s="13"/>
      <c r="M35" s="13"/>
      <c r="N35" s="13"/>
      <c r="O35" s="17"/>
      <c r="P35" s="17"/>
    </row>
    <row r="36" spans="1:16" s="15" customFormat="1" ht="12.75">
      <c r="A36" s="15" t="s">
        <v>8</v>
      </c>
      <c r="B36" s="15">
        <v>600</v>
      </c>
      <c r="C36" s="20"/>
      <c r="D36" s="21"/>
      <c r="E36" s="11"/>
      <c r="F36" s="11"/>
      <c r="G36" s="12" t="s">
        <v>9</v>
      </c>
      <c r="H36" s="13">
        <v>1000000</v>
      </c>
      <c r="I36" s="13"/>
      <c r="J36" s="13">
        <v>1000000</v>
      </c>
      <c r="K36" s="13">
        <v>0</v>
      </c>
      <c r="L36" s="13">
        <v>0</v>
      </c>
      <c r="M36" s="13"/>
      <c r="N36" s="13"/>
      <c r="O36" s="17">
        <f>SUM(J36:L36)</f>
        <v>1000000</v>
      </c>
      <c r="P36" s="17">
        <f>H36-I36-O36</f>
        <v>0</v>
      </c>
    </row>
    <row r="37" spans="3:16" s="15" customFormat="1" ht="41.25" customHeight="1">
      <c r="C37" s="58" t="s">
        <v>32</v>
      </c>
      <c r="D37" s="59"/>
      <c r="E37" s="59"/>
      <c r="F37" s="59"/>
      <c r="G37" s="60"/>
      <c r="H37" s="39">
        <f>SUBTOTAL(9,H38:H42)</f>
        <v>495060</v>
      </c>
      <c r="I37" s="39">
        <f aca="true" t="shared" si="9" ref="I37:P37">SUBTOTAL(9,I38:I42)</f>
        <v>28060</v>
      </c>
      <c r="J37" s="39">
        <f t="shared" si="9"/>
        <v>167000</v>
      </c>
      <c r="K37" s="39">
        <f t="shared" si="9"/>
        <v>300000</v>
      </c>
      <c r="L37" s="39">
        <f t="shared" si="9"/>
        <v>0</v>
      </c>
      <c r="M37" s="39">
        <f t="shared" si="9"/>
        <v>0</v>
      </c>
      <c r="N37" s="39">
        <f t="shared" si="9"/>
        <v>0</v>
      </c>
      <c r="O37" s="39">
        <f t="shared" si="9"/>
        <v>467000</v>
      </c>
      <c r="P37" s="39">
        <f t="shared" si="9"/>
        <v>0</v>
      </c>
    </row>
    <row r="38" spans="3:16" s="15" customFormat="1" ht="16.5" customHeight="1">
      <c r="C38" s="56">
        <v>5</v>
      </c>
      <c r="D38" s="61" t="s">
        <v>23</v>
      </c>
      <c r="E38" s="53">
        <v>2005</v>
      </c>
      <c r="F38" s="53">
        <v>2007</v>
      </c>
      <c r="G38" s="2" t="s">
        <v>12</v>
      </c>
      <c r="H38" s="16">
        <f aca="true" t="shared" si="10" ref="H38:P38">SUBTOTAL(9,H39:H40)</f>
        <v>495060</v>
      </c>
      <c r="I38" s="16">
        <f t="shared" si="10"/>
        <v>28060</v>
      </c>
      <c r="J38" s="16">
        <f t="shared" si="10"/>
        <v>167000</v>
      </c>
      <c r="K38" s="16">
        <f t="shared" si="10"/>
        <v>300000</v>
      </c>
      <c r="L38" s="16">
        <f t="shared" si="10"/>
        <v>0</v>
      </c>
      <c r="M38" s="16">
        <f t="shared" si="10"/>
        <v>0</v>
      </c>
      <c r="N38" s="16">
        <f t="shared" si="10"/>
        <v>0</v>
      </c>
      <c r="O38" s="16">
        <f t="shared" si="10"/>
        <v>467000</v>
      </c>
      <c r="P38" s="16">
        <f t="shared" si="10"/>
        <v>0</v>
      </c>
    </row>
    <row r="39" spans="3:16" s="15" customFormat="1" ht="12.75">
      <c r="C39" s="57"/>
      <c r="D39" s="62"/>
      <c r="E39" s="54"/>
      <c r="F39" s="54"/>
      <c r="G39" s="2" t="s">
        <v>15</v>
      </c>
      <c r="H39" s="18">
        <v>495060</v>
      </c>
      <c r="I39" s="18">
        <v>28060</v>
      </c>
      <c r="J39" s="18">
        <v>167000</v>
      </c>
      <c r="K39" s="18">
        <v>300000</v>
      </c>
      <c r="L39" s="18"/>
      <c r="M39" s="18"/>
      <c r="N39" s="18"/>
      <c r="O39" s="19">
        <f>J39+K39+L39</f>
        <v>467000</v>
      </c>
      <c r="P39" s="19">
        <f>H39-I39-O39</f>
        <v>0</v>
      </c>
    </row>
    <row r="40" spans="3:16" s="15" customFormat="1" ht="16.5">
      <c r="C40" s="57"/>
      <c r="D40" s="62"/>
      <c r="E40" s="54"/>
      <c r="F40" s="54"/>
      <c r="G40" s="3" t="s">
        <v>19</v>
      </c>
      <c r="H40" s="13">
        <v>0</v>
      </c>
      <c r="I40" s="13"/>
      <c r="J40" s="13">
        <v>0</v>
      </c>
      <c r="K40" s="13">
        <v>0</v>
      </c>
      <c r="L40" s="13"/>
      <c r="M40" s="13"/>
      <c r="N40" s="13"/>
      <c r="O40" s="17">
        <f>J40+K40+L40</f>
        <v>0</v>
      </c>
      <c r="P40" s="17">
        <f>H40-I40-O40</f>
        <v>0</v>
      </c>
    </row>
    <row r="41" spans="3:16" s="15" customFormat="1" ht="12.75" hidden="1">
      <c r="C41" s="27"/>
      <c r="D41" s="34"/>
      <c r="E41" s="33"/>
      <c r="F41" s="33"/>
      <c r="G41" s="3"/>
      <c r="H41" s="13"/>
      <c r="I41" s="13"/>
      <c r="J41" s="13"/>
      <c r="K41" s="13"/>
      <c r="L41" s="13"/>
      <c r="M41" s="13"/>
      <c r="N41" s="13"/>
      <c r="O41" s="17"/>
      <c r="P41" s="17"/>
    </row>
    <row r="42" spans="3:16" s="15" customFormat="1" ht="12.75" hidden="1">
      <c r="C42" s="27"/>
      <c r="D42" s="34"/>
      <c r="E42" s="33"/>
      <c r="F42" s="33"/>
      <c r="G42" s="12" t="s">
        <v>9</v>
      </c>
      <c r="H42" s="13"/>
      <c r="I42" s="13"/>
      <c r="J42" s="13"/>
      <c r="K42" s="13"/>
      <c r="L42" s="13"/>
      <c r="M42" s="13"/>
      <c r="N42" s="13"/>
      <c r="O42" s="17"/>
      <c r="P42" s="17"/>
    </row>
    <row r="43" spans="3:16" s="15" customFormat="1" ht="41.25" customHeight="1">
      <c r="C43" s="58" t="s">
        <v>33</v>
      </c>
      <c r="D43" s="59"/>
      <c r="E43" s="59"/>
      <c r="F43" s="59"/>
      <c r="G43" s="60"/>
      <c r="H43" s="39">
        <f aca="true" t="shared" si="11" ref="H43:P43">SUBTOTAL(9,H44:H48)</f>
        <v>2551464</v>
      </c>
      <c r="I43" s="39">
        <f t="shared" si="11"/>
        <v>74054</v>
      </c>
      <c r="J43" s="39">
        <f t="shared" si="11"/>
        <v>1000000</v>
      </c>
      <c r="K43" s="39">
        <f t="shared" si="11"/>
        <v>1477410</v>
      </c>
      <c r="L43" s="39">
        <f t="shared" si="11"/>
        <v>0</v>
      </c>
      <c r="M43" s="39">
        <f t="shared" si="11"/>
        <v>0</v>
      </c>
      <c r="N43" s="39">
        <f t="shared" si="11"/>
        <v>0</v>
      </c>
      <c r="O43" s="39">
        <f t="shared" si="11"/>
        <v>2477410</v>
      </c>
      <c r="P43" s="39">
        <f t="shared" si="11"/>
        <v>0</v>
      </c>
    </row>
    <row r="44" spans="1:16" s="15" customFormat="1" ht="16.5" customHeight="1">
      <c r="A44" s="15" t="s">
        <v>8</v>
      </c>
      <c r="B44" s="15">
        <v>600</v>
      </c>
      <c r="C44" s="56">
        <v>6</v>
      </c>
      <c r="D44" s="61" t="s">
        <v>17</v>
      </c>
      <c r="E44" s="53">
        <v>2004</v>
      </c>
      <c r="F44" s="53">
        <v>2007</v>
      </c>
      <c r="G44" s="2" t="s">
        <v>12</v>
      </c>
      <c r="H44" s="16">
        <f aca="true" t="shared" si="12" ref="H44:P44">SUBTOTAL(9,H45:H46)</f>
        <v>2551464</v>
      </c>
      <c r="I44" s="16">
        <f t="shared" si="12"/>
        <v>74054</v>
      </c>
      <c r="J44" s="16">
        <f t="shared" si="12"/>
        <v>1000000</v>
      </c>
      <c r="K44" s="16">
        <f t="shared" si="12"/>
        <v>1477410</v>
      </c>
      <c r="L44" s="16">
        <f t="shared" si="12"/>
        <v>0</v>
      </c>
      <c r="M44" s="16">
        <f t="shared" si="12"/>
        <v>0</v>
      </c>
      <c r="N44" s="16">
        <f t="shared" si="12"/>
        <v>0</v>
      </c>
      <c r="O44" s="16">
        <f t="shared" si="12"/>
        <v>2477410</v>
      </c>
      <c r="P44" s="16">
        <f t="shared" si="12"/>
        <v>0</v>
      </c>
    </row>
    <row r="45" spans="1:16" s="15" customFormat="1" ht="12.75">
      <c r="A45" s="15" t="s">
        <v>8</v>
      </c>
      <c r="B45" s="15">
        <v>600</v>
      </c>
      <c r="C45" s="57"/>
      <c r="D45" s="62"/>
      <c r="E45" s="54"/>
      <c r="F45" s="54"/>
      <c r="G45" s="2" t="s">
        <v>15</v>
      </c>
      <c r="H45" s="18">
        <v>2551464</v>
      </c>
      <c r="I45" s="18">
        <v>74054</v>
      </c>
      <c r="J45" s="18">
        <v>1000000</v>
      </c>
      <c r="K45" s="18">
        <v>1477410</v>
      </c>
      <c r="L45" s="18"/>
      <c r="M45" s="18"/>
      <c r="N45" s="18"/>
      <c r="O45" s="19">
        <f>J45+K45+L45</f>
        <v>2477410</v>
      </c>
      <c r="P45" s="19">
        <f>H45-I45-O45</f>
        <v>0</v>
      </c>
    </row>
    <row r="46" spans="3:16" s="15" customFormat="1" ht="16.5">
      <c r="C46" s="63"/>
      <c r="D46" s="76"/>
      <c r="E46" s="55"/>
      <c r="F46" s="55"/>
      <c r="G46" s="3" t="s">
        <v>19</v>
      </c>
      <c r="H46" s="13"/>
      <c r="I46" s="13">
        <v>0</v>
      </c>
      <c r="J46" s="13"/>
      <c r="K46" s="13"/>
      <c r="L46" s="13"/>
      <c r="M46" s="13"/>
      <c r="N46" s="13"/>
      <c r="O46" s="17">
        <f>J46+K46+L46</f>
        <v>0</v>
      </c>
      <c r="P46" s="17">
        <f>H46-I46-O46</f>
        <v>0</v>
      </c>
    </row>
    <row r="47" spans="3:16" s="15" customFormat="1" ht="12.75" hidden="1">
      <c r="C47" s="27"/>
      <c r="D47" s="34"/>
      <c r="E47" s="33"/>
      <c r="F47" s="33"/>
      <c r="G47" s="3"/>
      <c r="H47" s="13"/>
      <c r="I47" s="13"/>
      <c r="J47" s="13"/>
      <c r="K47" s="13"/>
      <c r="L47" s="13"/>
      <c r="M47" s="13"/>
      <c r="N47" s="13"/>
      <c r="O47" s="17"/>
      <c r="P47" s="17"/>
    </row>
    <row r="48" spans="3:16" s="15" customFormat="1" ht="12.75" hidden="1">
      <c r="C48" s="27"/>
      <c r="D48" s="34"/>
      <c r="E48" s="33"/>
      <c r="F48" s="33"/>
      <c r="G48" s="12" t="s">
        <v>9</v>
      </c>
      <c r="H48" s="13"/>
      <c r="I48" s="13"/>
      <c r="J48" s="13"/>
      <c r="K48" s="13"/>
      <c r="L48" s="13"/>
      <c r="M48" s="13"/>
      <c r="N48" s="13"/>
      <c r="O48" s="17"/>
      <c r="P48" s="17"/>
    </row>
    <row r="49" spans="3:16" s="15" customFormat="1" ht="39" customHeight="1">
      <c r="C49" s="58" t="s">
        <v>34</v>
      </c>
      <c r="D49" s="59"/>
      <c r="E49" s="59"/>
      <c r="F49" s="59"/>
      <c r="G49" s="60"/>
      <c r="H49" s="39">
        <f>SUBTOTAL(9,H50:H52)</f>
        <v>9452159.84</v>
      </c>
      <c r="I49" s="39">
        <f aca="true" t="shared" si="13" ref="I49:P49">SUBTOTAL(9,I50:I52)</f>
        <v>88900</v>
      </c>
      <c r="J49" s="39">
        <f t="shared" si="13"/>
        <v>15250</v>
      </c>
      <c r="K49" s="39">
        <f t="shared" si="13"/>
        <v>4621929.92</v>
      </c>
      <c r="L49" s="39">
        <f t="shared" si="13"/>
        <v>0</v>
      </c>
      <c r="M49" s="39">
        <f t="shared" si="13"/>
        <v>0</v>
      </c>
      <c r="N49" s="39">
        <f t="shared" si="13"/>
        <v>0</v>
      </c>
      <c r="O49" s="39">
        <f t="shared" si="13"/>
        <v>4637179.92</v>
      </c>
      <c r="P49" s="39">
        <f t="shared" si="13"/>
        <v>0</v>
      </c>
    </row>
    <row r="50" spans="3:16" s="15" customFormat="1" ht="51.75" customHeight="1">
      <c r="C50" s="56">
        <v>7</v>
      </c>
      <c r="D50" s="50" t="s">
        <v>27</v>
      </c>
      <c r="E50" s="53"/>
      <c r="F50" s="53"/>
      <c r="G50" s="2" t="s">
        <v>12</v>
      </c>
      <c r="H50" s="35">
        <v>4726079.92</v>
      </c>
      <c r="I50" s="35">
        <f>SUBTOTAL(9,I51:I52)</f>
        <v>88900</v>
      </c>
      <c r="J50" s="35">
        <f>SUBTOTAL(9,J51:J52)</f>
        <v>15250</v>
      </c>
      <c r="K50" s="35">
        <f>SUBTOTAL(9,K51:K52)</f>
        <v>4621929.92</v>
      </c>
      <c r="L50" s="35">
        <f>SUBTOTAL(9,L51:L52)</f>
        <v>0</v>
      </c>
      <c r="M50" s="35">
        <f>SUBTOTAL(9,M51:M52)</f>
        <v>0</v>
      </c>
      <c r="N50" s="35"/>
      <c r="O50" s="35">
        <f>SUBTOTAL(9,O51:O52)</f>
        <v>4637179.92</v>
      </c>
      <c r="P50" s="35">
        <f>SUBTOTAL(9,P51:P52)</f>
        <v>0</v>
      </c>
    </row>
    <row r="51" spans="3:16" s="15" customFormat="1" ht="48.75" customHeight="1">
      <c r="C51" s="57"/>
      <c r="D51" s="51"/>
      <c r="E51" s="54"/>
      <c r="F51" s="54"/>
      <c r="G51" s="2" t="s">
        <v>15</v>
      </c>
      <c r="H51" s="36">
        <f>H50-H52</f>
        <v>947010.1000000001</v>
      </c>
      <c r="I51" s="36">
        <v>88900</v>
      </c>
      <c r="J51" s="36">
        <v>15250</v>
      </c>
      <c r="K51" s="36">
        <v>4156940.73</v>
      </c>
      <c r="L51" s="37">
        <f>H51-I51-J51-K51</f>
        <v>-3314080.63</v>
      </c>
      <c r="M51" s="36"/>
      <c r="N51" s="36"/>
      <c r="O51" s="37">
        <f>SUM(J51:L51)</f>
        <v>858110.1000000001</v>
      </c>
      <c r="P51" s="35">
        <f>SUBTOTAL(9,P52:P55)</f>
        <v>0</v>
      </c>
    </row>
    <row r="52" spans="3:16" s="15" customFormat="1" ht="50.25" customHeight="1">
      <c r="C52" s="63"/>
      <c r="D52" s="52"/>
      <c r="E52" s="55"/>
      <c r="F52" s="55"/>
      <c r="G52" s="3" t="s">
        <v>28</v>
      </c>
      <c r="H52" s="38">
        <v>3779069.82</v>
      </c>
      <c r="I52" s="38">
        <v>0</v>
      </c>
      <c r="J52" s="38">
        <v>0</v>
      </c>
      <c r="K52" s="38">
        <v>464989.19</v>
      </c>
      <c r="L52" s="35">
        <v>3314080.63</v>
      </c>
      <c r="M52" s="38"/>
      <c r="N52" s="38"/>
      <c r="O52" s="37">
        <f>SUM(J52:L52)</f>
        <v>3779069.82</v>
      </c>
      <c r="P52" s="19">
        <f>H52-I52-O52</f>
        <v>0</v>
      </c>
    </row>
    <row r="53" spans="3:16" s="15" customFormat="1" ht="12.75" hidden="1">
      <c r="C53" s="27"/>
      <c r="D53" s="34"/>
      <c r="E53" s="33"/>
      <c r="F53" s="33"/>
      <c r="G53" s="12" t="s">
        <v>9</v>
      </c>
      <c r="H53" s="13"/>
      <c r="I53" s="13"/>
      <c r="J53" s="13"/>
      <c r="K53" s="13"/>
      <c r="L53" s="13"/>
      <c r="M53" s="13"/>
      <c r="N53" s="13"/>
      <c r="O53" s="17"/>
      <c r="P53" s="17"/>
    </row>
    <row r="54" spans="3:16" s="15" customFormat="1" ht="41.25" customHeight="1">
      <c r="C54" s="58" t="s">
        <v>36</v>
      </c>
      <c r="D54" s="59"/>
      <c r="E54" s="59"/>
      <c r="F54" s="59"/>
      <c r="G54" s="60"/>
      <c r="H54" s="39">
        <f aca="true" t="shared" si="14" ref="H54:P54">SUBTOTAL(9,H55:H59)</f>
        <v>16419000</v>
      </c>
      <c r="I54" s="39">
        <f t="shared" si="14"/>
        <v>0</v>
      </c>
      <c r="J54" s="39">
        <f t="shared" si="14"/>
        <v>419000</v>
      </c>
      <c r="K54" s="39">
        <f t="shared" si="14"/>
        <v>2500000</v>
      </c>
      <c r="L54" s="39">
        <f t="shared" si="14"/>
        <v>4000000</v>
      </c>
      <c r="M54" s="39">
        <f t="shared" si="14"/>
        <v>0</v>
      </c>
      <c r="N54" s="39">
        <f t="shared" si="14"/>
        <v>0</v>
      </c>
      <c r="O54" s="39">
        <f t="shared" si="14"/>
        <v>6919000</v>
      </c>
      <c r="P54" s="39">
        <f t="shared" si="14"/>
        <v>9500000</v>
      </c>
    </row>
    <row r="55" spans="3:16" s="15" customFormat="1" ht="16.5" customHeight="1">
      <c r="C55" s="56">
        <v>8</v>
      </c>
      <c r="D55" s="61" t="s">
        <v>25</v>
      </c>
      <c r="E55" s="53">
        <v>2006</v>
      </c>
      <c r="F55" s="53">
        <v>2010</v>
      </c>
      <c r="G55" s="2" t="s">
        <v>12</v>
      </c>
      <c r="H55" s="16">
        <f aca="true" t="shared" si="15" ref="H55:P55">SUBTOTAL(9,H56:H57)</f>
        <v>16419000</v>
      </c>
      <c r="I55" s="16">
        <f t="shared" si="15"/>
        <v>0</v>
      </c>
      <c r="J55" s="16">
        <f t="shared" si="15"/>
        <v>419000</v>
      </c>
      <c r="K55" s="16">
        <f t="shared" si="15"/>
        <v>2500000</v>
      </c>
      <c r="L55" s="16">
        <f t="shared" si="15"/>
        <v>4000000</v>
      </c>
      <c r="M55" s="16">
        <f t="shared" si="15"/>
        <v>0</v>
      </c>
      <c r="N55" s="16">
        <f t="shared" si="15"/>
        <v>0</v>
      </c>
      <c r="O55" s="16">
        <f t="shared" si="15"/>
        <v>6919000</v>
      </c>
      <c r="P55" s="16">
        <f t="shared" si="15"/>
        <v>9500000</v>
      </c>
    </row>
    <row r="56" spans="3:16" s="15" customFormat="1" ht="12.75">
      <c r="C56" s="57"/>
      <c r="D56" s="62"/>
      <c r="E56" s="54"/>
      <c r="F56" s="54"/>
      <c r="G56" s="2" t="s">
        <v>15</v>
      </c>
      <c r="H56" s="18">
        <v>16419000</v>
      </c>
      <c r="I56" s="18">
        <v>0</v>
      </c>
      <c r="J56" s="18">
        <v>419000</v>
      </c>
      <c r="K56" s="18">
        <v>2500000</v>
      </c>
      <c r="L56" s="18">
        <v>4000000</v>
      </c>
      <c r="M56" s="18"/>
      <c r="N56" s="18"/>
      <c r="O56" s="19">
        <f>J56+K56+L56</f>
        <v>6919000</v>
      </c>
      <c r="P56" s="19">
        <f>H56-I56-O56</f>
        <v>9500000</v>
      </c>
    </row>
    <row r="57" spans="3:16" s="15" customFormat="1" ht="16.5">
      <c r="C57" s="57"/>
      <c r="D57" s="62"/>
      <c r="E57" s="54"/>
      <c r="F57" s="54"/>
      <c r="G57" s="3" t="s">
        <v>19</v>
      </c>
      <c r="H57" s="13"/>
      <c r="I57" s="13">
        <v>0</v>
      </c>
      <c r="J57" s="13"/>
      <c r="K57" s="13"/>
      <c r="L57" s="13"/>
      <c r="M57" s="13"/>
      <c r="N57" s="13"/>
      <c r="O57" s="17">
        <f>J57+K57+L57</f>
        <v>0</v>
      </c>
      <c r="P57" s="17">
        <f>H57-I57-O57</f>
        <v>0</v>
      </c>
    </row>
    <row r="58" spans="3:16" s="15" customFormat="1" ht="12.75" hidden="1">
      <c r="C58" s="27"/>
      <c r="D58" s="34"/>
      <c r="E58" s="33"/>
      <c r="F58" s="33"/>
      <c r="G58" s="12" t="s">
        <v>9</v>
      </c>
      <c r="H58" s="13"/>
      <c r="I58" s="13"/>
      <c r="J58" s="13"/>
      <c r="K58" s="13"/>
      <c r="L58" s="13"/>
      <c r="M58" s="13"/>
      <c r="N58" s="13"/>
      <c r="O58" s="17"/>
      <c r="P58" s="17"/>
    </row>
    <row r="59" spans="1:16" s="10" customFormat="1" ht="13.5" customHeight="1">
      <c r="A59" s="22"/>
      <c r="B59" s="22"/>
      <c r="C59" s="77" t="s">
        <v>18</v>
      </c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</row>
    <row r="60" spans="3:16" ht="57" customHeight="1">
      <c r="C60" s="75" t="s">
        <v>29</v>
      </c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</sheetData>
  <mergeCells count="53">
    <mergeCell ref="C49:G49"/>
    <mergeCell ref="C32:C34"/>
    <mergeCell ref="C38:C40"/>
    <mergeCell ref="C21:C23"/>
    <mergeCell ref="C31:G31"/>
    <mergeCell ref="C37:G37"/>
    <mergeCell ref="C43:G43"/>
    <mergeCell ref="C26:C28"/>
    <mergeCell ref="D26:D28"/>
    <mergeCell ref="E26:E28"/>
    <mergeCell ref="C15:G15"/>
    <mergeCell ref="C16:C20"/>
    <mergeCell ref="D16:D20"/>
    <mergeCell ref="E16:E20"/>
    <mergeCell ref="F16:F20"/>
    <mergeCell ref="C4:P4"/>
    <mergeCell ref="L1:P3"/>
    <mergeCell ref="C60:P60"/>
    <mergeCell ref="C44:C46"/>
    <mergeCell ref="D44:D46"/>
    <mergeCell ref="E44:E46"/>
    <mergeCell ref="C59:P59"/>
    <mergeCell ref="C10:F12"/>
    <mergeCell ref="G7:G8"/>
    <mergeCell ref="C7:C8"/>
    <mergeCell ref="E32:E34"/>
    <mergeCell ref="F32:F34"/>
    <mergeCell ref="D32:D34"/>
    <mergeCell ref="D21:D23"/>
    <mergeCell ref="E21:E23"/>
    <mergeCell ref="F21:F23"/>
    <mergeCell ref="F26:F28"/>
    <mergeCell ref="J7:N7"/>
    <mergeCell ref="P7:P8"/>
    <mergeCell ref="C6:P6"/>
    <mergeCell ref="O7:O8"/>
    <mergeCell ref="I7:I8"/>
    <mergeCell ref="H7:H8"/>
    <mergeCell ref="E7:F7"/>
    <mergeCell ref="D7:D8"/>
    <mergeCell ref="F44:F46"/>
    <mergeCell ref="D38:D40"/>
    <mergeCell ref="E38:E40"/>
    <mergeCell ref="F38:F40"/>
    <mergeCell ref="D50:D52"/>
    <mergeCell ref="E50:E52"/>
    <mergeCell ref="F50:F52"/>
    <mergeCell ref="C55:C57"/>
    <mergeCell ref="C54:G54"/>
    <mergeCell ref="D55:D57"/>
    <mergeCell ref="E55:E57"/>
    <mergeCell ref="F55:F57"/>
    <mergeCell ref="C50:C52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1"/>
  <headerFooter alignWithMargins="0">
    <oddFooter>&amp;L&amp;3&amp;F&amp;CStrona &amp;P z &amp;N</oddFooter>
  </headerFooter>
  <rowBreaks count="2" manualBreakCount="2">
    <brk id="36" min="2" max="15" man="1"/>
    <brk id="53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Wszelaki</dc:creator>
  <cp:keywords/>
  <dc:description/>
  <cp:lastModifiedBy>ANNA NOWAK</cp:lastModifiedBy>
  <cp:lastPrinted>2006-09-29T08:23:44Z</cp:lastPrinted>
  <dcterms:created xsi:type="dcterms:W3CDTF">2003-07-27T20:50:52Z</dcterms:created>
  <dcterms:modified xsi:type="dcterms:W3CDTF">2006-09-29T08:35:51Z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-1395644295</vt:i4>
  </property>
  <property fmtid="{D5CDD505-2E9C-101B-9397-08002B2CF9AE}" pid="3" name="_EmailSubject">
    <vt:lpwstr/>
  </property>
  <property fmtid="{D5CDD505-2E9C-101B-9397-08002B2CF9AE}" pid="4" name="_AuthorEmail">
    <vt:lpwstr>JWszelaka@warszawa.um.gov.pl</vt:lpwstr>
  </property>
  <property fmtid="{D5CDD505-2E9C-101B-9397-08002B2CF9AE}" pid="5" name="_AuthorEmailDisplayName">
    <vt:lpwstr>Wszelaka Justyna</vt:lpwstr>
  </property>
  <property fmtid="{D5CDD505-2E9C-101B-9397-08002B2CF9AE}" pid="6" name="_ReviewingToolsShownOnce">
    <vt:lpwstr/>
  </property>
</Properties>
</file>