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0">'Arkusz4'!$A$1:$F$131</definedName>
    <definedName name="_xlnm.Print_Titles" localSheetId="0">'Arkusz4'!$3:$3</definedName>
  </definedNames>
  <calcPr fullCalcOnLoad="1"/>
</workbook>
</file>

<file path=xl/sharedStrings.xml><?xml version="1.0" encoding="utf-8"?>
<sst xmlns="http://schemas.openxmlformats.org/spreadsheetml/2006/main" count="261" uniqueCount="194">
  <si>
    <t>PRZEDSIONEK</t>
  </si>
  <si>
    <t>PRZEDS.</t>
  </si>
  <si>
    <t>ŁAZIENKA</t>
  </si>
  <si>
    <t>KOMUNIKACJA</t>
  </si>
  <si>
    <t>SZATNIA</t>
  </si>
  <si>
    <t>W.C MĘSKI</t>
  </si>
  <si>
    <t>W.C DAMSKI</t>
  </si>
  <si>
    <t>W.C DLA NIEP.</t>
  </si>
  <si>
    <t>WC DAMSKI</t>
  </si>
  <si>
    <t>S.0.1</t>
  </si>
  <si>
    <t>S.0.2</t>
  </si>
  <si>
    <t>S.0.3</t>
  </si>
  <si>
    <t>S.0.4</t>
  </si>
  <si>
    <t>POKÓJ TRENERÓW</t>
  </si>
  <si>
    <t>S.0.5</t>
  </si>
  <si>
    <t>S.0.6</t>
  </si>
  <si>
    <t>S.0.8</t>
  </si>
  <si>
    <t>WENTYLATORNIA</t>
  </si>
  <si>
    <t>S.0.9</t>
  </si>
  <si>
    <t>S.0.10</t>
  </si>
  <si>
    <t>SIŁOWNIA</t>
  </si>
  <si>
    <t>S.0.11</t>
  </si>
  <si>
    <t>S.0.12</t>
  </si>
  <si>
    <t>SZKOLNA ORG. SPORT.</t>
  </si>
  <si>
    <t>S.0.13</t>
  </si>
  <si>
    <t>PRZEBIERALNIA</t>
  </si>
  <si>
    <t>S.0.14</t>
  </si>
  <si>
    <t>UWYWALNIA</t>
  </si>
  <si>
    <t>S.0.15</t>
  </si>
  <si>
    <t>W.C</t>
  </si>
  <si>
    <t>S.0.16</t>
  </si>
  <si>
    <t>PRYSZNIC</t>
  </si>
  <si>
    <t>S.0.17</t>
  </si>
  <si>
    <t>S.0.18</t>
  </si>
  <si>
    <t>S.0.19</t>
  </si>
  <si>
    <t>S.0.20</t>
  </si>
  <si>
    <t>S.0.21</t>
  </si>
  <si>
    <t>S.0.22</t>
  </si>
  <si>
    <t>S.0.23</t>
  </si>
  <si>
    <t>S.0.24</t>
  </si>
  <si>
    <t>S.0.25</t>
  </si>
  <si>
    <t>S.0.26</t>
  </si>
  <si>
    <t>S.0.27</t>
  </si>
  <si>
    <t>S.0.28</t>
  </si>
  <si>
    <t>S.0.29</t>
  </si>
  <si>
    <t>S.0.30</t>
  </si>
  <si>
    <t>S.0.31</t>
  </si>
  <si>
    <t>S.0.32</t>
  </si>
  <si>
    <t>S.0.33</t>
  </si>
  <si>
    <t>S.0.34</t>
  </si>
  <si>
    <t>S.0.35</t>
  </si>
  <si>
    <t>S.0.36</t>
  </si>
  <si>
    <t>ŁAZIENKA DLA NIEP</t>
  </si>
  <si>
    <t>S.0.37</t>
  </si>
  <si>
    <t>S.0.38</t>
  </si>
  <si>
    <t>BOISKO HALI SPORT.</t>
  </si>
  <si>
    <t>S.0.39</t>
  </si>
  <si>
    <t>S.0.40</t>
  </si>
  <si>
    <t>S.0.41</t>
  </si>
  <si>
    <t>S.0.42</t>
  </si>
  <si>
    <t>S.0.43</t>
  </si>
  <si>
    <t>S.0.44</t>
  </si>
  <si>
    <t>S.0.45</t>
  </si>
  <si>
    <t>S.0.46</t>
  </si>
  <si>
    <t>S.0.47</t>
  </si>
  <si>
    <t>S.0.48</t>
  </si>
  <si>
    <t>S.0.49</t>
  </si>
  <si>
    <t>S.0.50</t>
  </si>
  <si>
    <t>S.0.51</t>
  </si>
  <si>
    <t>S.0.52</t>
  </si>
  <si>
    <t>S.0.53</t>
  </si>
  <si>
    <t>S.0.54</t>
  </si>
  <si>
    <t>S.0.55</t>
  </si>
  <si>
    <t>S.0.56</t>
  </si>
  <si>
    <t>S.0.57</t>
  </si>
  <si>
    <t>POM. PRAC. UTRZYM. TEREN.</t>
  </si>
  <si>
    <t>S.0.58</t>
  </si>
  <si>
    <t>S.0.59</t>
  </si>
  <si>
    <t>S.0.60</t>
  </si>
  <si>
    <t>S.0.61</t>
  </si>
  <si>
    <t>PRALNIA</t>
  </si>
  <si>
    <t>S.0.62</t>
  </si>
  <si>
    <t>S.0.63</t>
  </si>
  <si>
    <t>S.0.64</t>
  </si>
  <si>
    <t>WC MĘSKI</t>
  </si>
  <si>
    <t>S.0.65</t>
  </si>
  <si>
    <t>POM. KLUBOWE</t>
  </si>
  <si>
    <t>S.0.66</t>
  </si>
  <si>
    <t>POKÓJ KIEROWNIKA</t>
  </si>
  <si>
    <t>S.0.67</t>
  </si>
  <si>
    <t>POKÓJ ADM.</t>
  </si>
  <si>
    <t>S.0.68</t>
  </si>
  <si>
    <t>S.0.69</t>
  </si>
  <si>
    <t>S.0.70</t>
  </si>
  <si>
    <t>S.0.71</t>
  </si>
  <si>
    <t>S.0.72</t>
  </si>
  <si>
    <t>POKÓJ SĘDZIÓW</t>
  </si>
  <si>
    <t>S.0.73</t>
  </si>
  <si>
    <t>S.0.74</t>
  </si>
  <si>
    <t>PORTIER</t>
  </si>
  <si>
    <t>S.0.75</t>
  </si>
  <si>
    <t>S.0.76</t>
  </si>
  <si>
    <t>S.0.77</t>
  </si>
  <si>
    <t>SCH. PORZ.</t>
  </si>
  <si>
    <t>S.0.78</t>
  </si>
  <si>
    <t>S.0.79</t>
  </si>
  <si>
    <t>S.0.80</t>
  </si>
  <si>
    <t>SZYB WINDY</t>
  </si>
  <si>
    <t>S.0.81</t>
  </si>
  <si>
    <t>HALL WIELOFUNKCYJNY</t>
  </si>
  <si>
    <t>S.0.82</t>
  </si>
  <si>
    <t>S.0.K1</t>
  </si>
  <si>
    <t>SCHODY</t>
  </si>
  <si>
    <t>S.0.K2</t>
  </si>
  <si>
    <t>S.0.K3</t>
  </si>
  <si>
    <t>S.1.1</t>
  </si>
  <si>
    <t>S.1.2</t>
  </si>
  <si>
    <t>S.1.3</t>
  </si>
  <si>
    <t>SALA SPORTÓW WALKI</t>
  </si>
  <si>
    <t>S.1.4</t>
  </si>
  <si>
    <t>S.1.5</t>
  </si>
  <si>
    <t>S.1.7</t>
  </si>
  <si>
    <t>WIDOWNIA</t>
  </si>
  <si>
    <t>S.1.8</t>
  </si>
  <si>
    <t>S.1.K1</t>
  </si>
  <si>
    <t>S.1.K2</t>
  </si>
  <si>
    <t>S.1.K3</t>
  </si>
  <si>
    <t>S.2.1</t>
  </si>
  <si>
    <t>numer</t>
  </si>
  <si>
    <t>nazwa</t>
  </si>
  <si>
    <t>RAZEM POW NETTO</t>
  </si>
  <si>
    <t>SUMA PARTER-POW NETTO</t>
  </si>
  <si>
    <t>RAZEM I PIĘTRO</t>
  </si>
  <si>
    <t>RAZEM PODDASZE</t>
  </si>
  <si>
    <t>LP.</t>
  </si>
  <si>
    <t>SOCJALNY POKÓJ</t>
  </si>
  <si>
    <t>GALERIA</t>
  </si>
  <si>
    <t xml:space="preserve">powierzchnia użytkowa </t>
  </si>
  <si>
    <t>powierzchnia ruchu</t>
  </si>
  <si>
    <t>powierzchnia usługowa</t>
  </si>
  <si>
    <t>powierzchnia użytkowa</t>
  </si>
  <si>
    <r>
      <t>powierzchnia w m</t>
    </r>
    <r>
      <rPr>
        <b/>
        <sz val="10"/>
        <color indexed="8"/>
        <rFont val="Calibri"/>
        <family val="2"/>
      </rPr>
      <t>2</t>
    </r>
  </si>
  <si>
    <t>S.0.3a</t>
  </si>
  <si>
    <t>KORYTARZ EWAKUACYJNY</t>
  </si>
  <si>
    <t>MAGAZYN SPRZĘTU SPORTOWEGO</t>
  </si>
  <si>
    <t>SALA FITNESS Z ANEKSEM</t>
  </si>
  <si>
    <t>S.2.K1</t>
  </si>
  <si>
    <t>BUDYNEK GOSPODRACZY</t>
  </si>
  <si>
    <t>1.</t>
  </si>
  <si>
    <t>ŚMIETNIK</t>
  </si>
  <si>
    <t>2.</t>
  </si>
  <si>
    <t>MAGAZYN</t>
  </si>
  <si>
    <t>3.</t>
  </si>
  <si>
    <t>MAGAZYN WYPOSAŻENIA HALI I AULI</t>
  </si>
  <si>
    <t>4.</t>
  </si>
  <si>
    <t>GARAŻ DLA CIĄGNIKA URSUS 3512 I MAŁEGO CIĄGNIKA WIELOFUNK.</t>
  </si>
  <si>
    <t>5.</t>
  </si>
  <si>
    <t>HYDROFOR</t>
  </si>
  <si>
    <t>6.</t>
  </si>
  <si>
    <t>7.</t>
  </si>
  <si>
    <t>KOTŁOWNIA</t>
  </si>
  <si>
    <t>Powierzchnia całkowita</t>
  </si>
  <si>
    <t>parter szkoła</t>
  </si>
  <si>
    <t>parter sala</t>
  </si>
  <si>
    <t>parter bud. gospodarczy</t>
  </si>
  <si>
    <t>piętro szkoła</t>
  </si>
  <si>
    <t>piętro sala</t>
  </si>
  <si>
    <t>poddasze szkoła</t>
  </si>
  <si>
    <t>poddasze sala</t>
  </si>
  <si>
    <t>powierzchnia terenu</t>
  </si>
  <si>
    <t>intensywność zabudowy</t>
  </si>
  <si>
    <t>powierzchnia zabudowy</t>
  </si>
  <si>
    <t>szkoła</t>
  </si>
  <si>
    <t>sala</t>
  </si>
  <si>
    <t>bud. gospodarczy</t>
  </si>
  <si>
    <t>powierzchnia biol.</t>
  </si>
  <si>
    <t>powierzchnia parkingów</t>
  </si>
  <si>
    <t>kubatura</t>
  </si>
  <si>
    <t>Powierzchnia wewnętrzna</t>
  </si>
  <si>
    <t>szkoła parter</t>
  </si>
  <si>
    <t>szkoła piętro</t>
  </si>
  <si>
    <t>szkoła poddasze</t>
  </si>
  <si>
    <t>szkołą</t>
  </si>
  <si>
    <t xml:space="preserve">sala </t>
  </si>
  <si>
    <t>PRZEBIERALNIA DLA NIEPEŁNOSPR.</t>
  </si>
  <si>
    <t>POM. PORZĄDKOWE</t>
  </si>
  <si>
    <t>PARTER - HALA SPORTOWA</t>
  </si>
  <si>
    <t>PODDASZE - HALA SPORTOWA</t>
  </si>
  <si>
    <t>POM. TELETECHNICZNE</t>
  </si>
  <si>
    <t>WC. DLA NIEP.</t>
  </si>
  <si>
    <t>I PIĘTRO HALA SPORTOWA</t>
  </si>
  <si>
    <t>W.C. MĘSKI</t>
  </si>
  <si>
    <t>WYKAZ POMIESZCZEŃ GOSiR</t>
  </si>
  <si>
    <t>Załącznik Nr 3                                      do Zarządzenia Nr 134/2018          Wójta Gminy Stare Babice                       z dnia 24.07.2018r.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</si>
</sst>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2" fontId="2" fillId="0" borderId="10" xfId="0" applyNumberFormat="1" applyFont="1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left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view="pageBreakPreview" zoomScaleSheetLayoutView="100" workbookViewId="0" topLeftCell="A1">
      <selection activeCell="J9" sqref="J9"/>
    </sheetView>
  </sheetViews>
  <sheetFormatPr defaultColWidth="9.140625" defaultRowHeight="15"/>
  <cols>
    <col min="1" max="1" width="4.8515625" style="0" customWidth="1"/>
    <col min="3" max="3" width="34.8515625" style="0" customWidth="1"/>
    <col min="4" max="4" width="21.57421875" style="14" customWidth="1"/>
  </cols>
  <sheetData>
    <row r="1" spans="4:5" ht="90" customHeight="1">
      <c r="D1" s="16" t="s">
        <v>193</v>
      </c>
      <c r="E1" s="16"/>
    </row>
    <row r="2" spans="1:4" s="1" customFormat="1" ht="18.75">
      <c r="A2" s="19" t="s">
        <v>192</v>
      </c>
      <c r="B2" s="19"/>
      <c r="C2" s="19"/>
      <c r="D2" s="19"/>
    </row>
    <row r="3" spans="1:4" s="1" customFormat="1" ht="15">
      <c r="A3" s="2" t="s">
        <v>134</v>
      </c>
      <c r="B3" s="2" t="s">
        <v>128</v>
      </c>
      <c r="C3" s="2" t="s">
        <v>129</v>
      </c>
      <c r="D3" s="13" t="s">
        <v>141</v>
      </c>
    </row>
    <row r="4" spans="1:4" ht="15">
      <c r="A4" s="20" t="s">
        <v>186</v>
      </c>
      <c r="B4" s="21"/>
      <c r="C4" s="21"/>
      <c r="D4" s="21"/>
    </row>
    <row r="5" spans="1:4" s="6" customFormat="1" ht="15">
      <c r="A5" s="5">
        <v>86</v>
      </c>
      <c r="B5" s="5" t="s">
        <v>9</v>
      </c>
      <c r="C5" s="5" t="s">
        <v>3</v>
      </c>
      <c r="D5" s="10">
        <v>77.53</v>
      </c>
    </row>
    <row r="6" spans="1:4" s="6" customFormat="1" ht="15">
      <c r="A6" s="5">
        <f aca="true" t="shared" si="0" ref="A6:A49">1+A5</f>
        <v>87</v>
      </c>
      <c r="B6" s="5" t="s">
        <v>10</v>
      </c>
      <c r="C6" s="5" t="s">
        <v>144</v>
      </c>
      <c r="D6" s="10">
        <v>79.46</v>
      </c>
    </row>
    <row r="7" spans="1:4" s="6" customFormat="1" ht="15" customHeight="1">
      <c r="A7" s="5">
        <f t="shared" si="0"/>
        <v>88</v>
      </c>
      <c r="B7" s="5" t="s">
        <v>11</v>
      </c>
      <c r="C7" s="5" t="s">
        <v>17</v>
      </c>
      <c r="D7" s="10">
        <v>68.75</v>
      </c>
    </row>
    <row r="8" spans="1:4" s="6" customFormat="1" ht="15">
      <c r="A8" s="5">
        <f>1+A6</f>
        <v>88</v>
      </c>
      <c r="B8" s="5" t="s">
        <v>142</v>
      </c>
      <c r="C8" s="5" t="s">
        <v>143</v>
      </c>
      <c r="D8" s="10">
        <v>8.4</v>
      </c>
    </row>
    <row r="9" spans="1:4" s="6" customFormat="1" ht="15">
      <c r="A9" s="5">
        <f>1+A7</f>
        <v>89</v>
      </c>
      <c r="B9" s="5" t="s">
        <v>12</v>
      </c>
      <c r="C9" s="5" t="s">
        <v>13</v>
      </c>
      <c r="D9" s="10">
        <v>26.53</v>
      </c>
    </row>
    <row r="10" spans="1:4" s="6" customFormat="1" ht="15">
      <c r="A10" s="5">
        <f t="shared" si="0"/>
        <v>90</v>
      </c>
      <c r="B10" s="5" t="s">
        <v>14</v>
      </c>
      <c r="C10" s="5" t="s">
        <v>2</v>
      </c>
      <c r="D10" s="10">
        <v>3.2</v>
      </c>
    </row>
    <row r="11" spans="1:4" s="6" customFormat="1" ht="15">
      <c r="A11" s="5">
        <f t="shared" si="0"/>
        <v>91</v>
      </c>
      <c r="B11" s="5" t="s">
        <v>15</v>
      </c>
      <c r="C11" s="5" t="s">
        <v>3</v>
      </c>
      <c r="D11" s="10">
        <v>94.97</v>
      </c>
    </row>
    <row r="12" spans="1:4" s="6" customFormat="1" ht="15">
      <c r="A12" s="5">
        <f t="shared" si="0"/>
        <v>92</v>
      </c>
      <c r="B12" s="5" t="s">
        <v>16</v>
      </c>
      <c r="C12" s="5" t="s">
        <v>17</v>
      </c>
      <c r="D12" s="10">
        <v>15.6</v>
      </c>
    </row>
    <row r="13" spans="1:4" s="6" customFormat="1" ht="15">
      <c r="A13" s="5">
        <f t="shared" si="0"/>
        <v>93</v>
      </c>
      <c r="B13" s="5" t="s">
        <v>18</v>
      </c>
      <c r="C13" s="5" t="s">
        <v>189</v>
      </c>
      <c r="D13" s="10">
        <v>4.68</v>
      </c>
    </row>
    <row r="14" spans="1:4" s="6" customFormat="1" ht="15.75" customHeight="1">
      <c r="A14" s="5">
        <f t="shared" si="0"/>
        <v>94</v>
      </c>
      <c r="B14" s="5" t="s">
        <v>19</v>
      </c>
      <c r="C14" s="5" t="s">
        <v>20</v>
      </c>
      <c r="D14" s="10">
        <v>88.55</v>
      </c>
    </row>
    <row r="15" spans="1:4" s="6" customFormat="1" ht="15">
      <c r="A15" s="5">
        <f t="shared" si="0"/>
        <v>95</v>
      </c>
      <c r="B15" s="5" t="s">
        <v>21</v>
      </c>
      <c r="C15" s="5" t="s">
        <v>0</v>
      </c>
      <c r="D15" s="10">
        <v>4.43</v>
      </c>
    </row>
    <row r="16" spans="1:4" s="6" customFormat="1" ht="15">
      <c r="A16" s="5">
        <f t="shared" si="0"/>
        <v>96</v>
      </c>
      <c r="B16" s="5" t="s">
        <v>22</v>
      </c>
      <c r="C16" s="5" t="s">
        <v>23</v>
      </c>
      <c r="D16" s="10">
        <v>18.62</v>
      </c>
    </row>
    <row r="17" spans="1:4" s="6" customFormat="1" ht="15">
      <c r="A17" s="5">
        <f t="shared" si="0"/>
        <v>97</v>
      </c>
      <c r="B17" s="5" t="s">
        <v>24</v>
      </c>
      <c r="C17" s="5" t="s">
        <v>25</v>
      </c>
      <c r="D17" s="10">
        <v>14.97</v>
      </c>
    </row>
    <row r="18" spans="1:4" s="6" customFormat="1" ht="15">
      <c r="A18" s="5">
        <f t="shared" si="0"/>
        <v>98</v>
      </c>
      <c r="B18" s="5" t="s">
        <v>26</v>
      </c>
      <c r="C18" s="5" t="s">
        <v>27</v>
      </c>
      <c r="D18" s="10">
        <v>6.51</v>
      </c>
    </row>
    <row r="19" spans="1:4" s="6" customFormat="1" ht="15">
      <c r="A19" s="5">
        <f t="shared" si="0"/>
        <v>99</v>
      </c>
      <c r="B19" s="5" t="s">
        <v>28</v>
      </c>
      <c r="C19" s="5" t="s">
        <v>29</v>
      </c>
      <c r="D19" s="10">
        <v>1.31</v>
      </c>
    </row>
    <row r="20" spans="1:4" s="6" customFormat="1" ht="15">
      <c r="A20" s="5">
        <f t="shared" si="0"/>
        <v>100</v>
      </c>
      <c r="B20" s="5" t="s">
        <v>30</v>
      </c>
      <c r="C20" s="5" t="s">
        <v>31</v>
      </c>
      <c r="D20" s="10">
        <v>4.97</v>
      </c>
    </row>
    <row r="21" spans="1:4" s="6" customFormat="1" ht="15">
      <c r="A21" s="5">
        <f t="shared" si="0"/>
        <v>101</v>
      </c>
      <c r="B21" s="5" t="s">
        <v>32</v>
      </c>
      <c r="C21" s="5" t="s">
        <v>27</v>
      </c>
      <c r="D21" s="10">
        <v>6.4</v>
      </c>
    </row>
    <row r="22" spans="1:4" s="6" customFormat="1" ht="15">
      <c r="A22" s="5">
        <f t="shared" si="0"/>
        <v>102</v>
      </c>
      <c r="B22" s="5" t="s">
        <v>33</v>
      </c>
      <c r="C22" s="5" t="s">
        <v>29</v>
      </c>
      <c r="D22" s="10">
        <v>1.31</v>
      </c>
    </row>
    <row r="23" spans="1:4" s="6" customFormat="1" ht="15">
      <c r="A23" s="5">
        <f t="shared" si="0"/>
        <v>103</v>
      </c>
      <c r="B23" s="5" t="s">
        <v>34</v>
      </c>
      <c r="C23" s="5" t="s">
        <v>31</v>
      </c>
      <c r="D23" s="10">
        <v>10.57</v>
      </c>
    </row>
    <row r="24" spans="1:4" s="6" customFormat="1" ht="15">
      <c r="A24" s="5">
        <f t="shared" si="0"/>
        <v>104</v>
      </c>
      <c r="B24" s="5" t="s">
        <v>35</v>
      </c>
      <c r="C24" s="5" t="s">
        <v>25</v>
      </c>
      <c r="D24" s="10">
        <v>14.95</v>
      </c>
    </row>
    <row r="25" spans="1:4" s="6" customFormat="1" ht="15">
      <c r="A25" s="5">
        <f t="shared" si="0"/>
        <v>105</v>
      </c>
      <c r="B25" s="5" t="s">
        <v>36</v>
      </c>
      <c r="C25" s="5" t="s">
        <v>25</v>
      </c>
      <c r="D25" s="10">
        <v>15.15</v>
      </c>
    </row>
    <row r="26" spans="1:4" s="6" customFormat="1" ht="15">
      <c r="A26" s="5">
        <f t="shared" si="0"/>
        <v>106</v>
      </c>
      <c r="B26" s="5" t="s">
        <v>37</v>
      </c>
      <c r="C26" s="5" t="s">
        <v>27</v>
      </c>
      <c r="D26" s="10">
        <v>6.4</v>
      </c>
    </row>
    <row r="27" spans="1:4" s="6" customFormat="1" ht="15">
      <c r="A27" s="5">
        <f t="shared" si="0"/>
        <v>107</v>
      </c>
      <c r="B27" s="5" t="s">
        <v>38</v>
      </c>
      <c r="C27" s="5" t="s">
        <v>29</v>
      </c>
      <c r="D27" s="10">
        <v>1.31</v>
      </c>
    </row>
    <row r="28" spans="1:4" s="6" customFormat="1" ht="15">
      <c r="A28" s="5">
        <f t="shared" si="0"/>
        <v>108</v>
      </c>
      <c r="B28" s="5" t="s">
        <v>39</v>
      </c>
      <c r="C28" s="5" t="s">
        <v>31</v>
      </c>
      <c r="D28" s="10">
        <v>10.57</v>
      </c>
    </row>
    <row r="29" spans="1:4" s="6" customFormat="1" ht="15">
      <c r="A29" s="5">
        <f t="shared" si="0"/>
        <v>109</v>
      </c>
      <c r="B29" s="5" t="s">
        <v>40</v>
      </c>
      <c r="C29" s="5" t="s">
        <v>27</v>
      </c>
      <c r="D29" s="10">
        <v>6.4</v>
      </c>
    </row>
    <row r="30" spans="1:4" s="6" customFormat="1" ht="15">
      <c r="A30" s="5">
        <f t="shared" si="0"/>
        <v>110</v>
      </c>
      <c r="B30" s="5" t="s">
        <v>41</v>
      </c>
      <c r="C30" s="5" t="s">
        <v>29</v>
      </c>
      <c r="D30" s="10">
        <v>1.31</v>
      </c>
    </row>
    <row r="31" spans="1:4" s="6" customFormat="1" ht="15">
      <c r="A31" s="5">
        <f t="shared" si="0"/>
        <v>111</v>
      </c>
      <c r="B31" s="5" t="s">
        <v>42</v>
      </c>
      <c r="C31" s="5" t="s">
        <v>25</v>
      </c>
      <c r="D31" s="10">
        <v>14.98</v>
      </c>
    </row>
    <row r="32" spans="1:4" s="6" customFormat="1" ht="15">
      <c r="A32" s="5">
        <f t="shared" si="0"/>
        <v>112</v>
      </c>
      <c r="B32" s="5" t="s">
        <v>43</v>
      </c>
      <c r="C32" s="5" t="s">
        <v>25</v>
      </c>
      <c r="D32" s="10">
        <v>15.15</v>
      </c>
    </row>
    <row r="33" spans="1:4" s="6" customFormat="1" ht="15">
      <c r="A33" s="5">
        <f t="shared" si="0"/>
        <v>113</v>
      </c>
      <c r="B33" s="5" t="s">
        <v>44</v>
      </c>
      <c r="C33" s="5" t="s">
        <v>27</v>
      </c>
      <c r="D33" s="10">
        <v>6.4</v>
      </c>
    </row>
    <row r="34" spans="1:4" s="6" customFormat="1" ht="15">
      <c r="A34" s="5">
        <f t="shared" si="0"/>
        <v>114</v>
      </c>
      <c r="B34" s="5" t="s">
        <v>45</v>
      </c>
      <c r="C34" s="5" t="s">
        <v>29</v>
      </c>
      <c r="D34" s="10">
        <v>1.31</v>
      </c>
    </row>
    <row r="35" spans="1:4" s="6" customFormat="1" ht="15">
      <c r="A35" s="5">
        <f t="shared" si="0"/>
        <v>115</v>
      </c>
      <c r="B35" s="5" t="s">
        <v>46</v>
      </c>
      <c r="C35" s="5" t="s">
        <v>31</v>
      </c>
      <c r="D35" s="10">
        <v>5.17</v>
      </c>
    </row>
    <row r="36" spans="1:4" s="6" customFormat="1" ht="15">
      <c r="A36" s="5">
        <f t="shared" si="0"/>
        <v>116</v>
      </c>
      <c r="B36" s="5" t="s">
        <v>47</v>
      </c>
      <c r="C36" s="5" t="s">
        <v>29</v>
      </c>
      <c r="D36" s="10">
        <v>1.31</v>
      </c>
    </row>
    <row r="37" spans="1:4" s="6" customFormat="1" ht="15">
      <c r="A37" s="5">
        <f t="shared" si="0"/>
        <v>117</v>
      </c>
      <c r="B37" s="5" t="s">
        <v>48</v>
      </c>
      <c r="C37" s="5" t="s">
        <v>27</v>
      </c>
      <c r="D37" s="10">
        <v>6.4</v>
      </c>
    </row>
    <row r="38" spans="1:4" s="6" customFormat="1" ht="15">
      <c r="A38" s="5">
        <f t="shared" si="0"/>
        <v>118</v>
      </c>
      <c r="B38" s="5" t="s">
        <v>49</v>
      </c>
      <c r="C38" s="5" t="s">
        <v>25</v>
      </c>
      <c r="D38" s="10">
        <v>15.2</v>
      </c>
    </row>
    <row r="39" spans="1:4" s="6" customFormat="1" ht="15">
      <c r="A39" s="5">
        <f t="shared" si="0"/>
        <v>119</v>
      </c>
      <c r="B39" s="5" t="s">
        <v>50</v>
      </c>
      <c r="C39" s="5" t="s">
        <v>17</v>
      </c>
      <c r="D39" s="10">
        <v>44.26</v>
      </c>
    </row>
    <row r="40" spans="1:4" s="6" customFormat="1" ht="15">
      <c r="A40" s="5">
        <f t="shared" si="0"/>
        <v>120</v>
      </c>
      <c r="B40" s="5" t="s">
        <v>51</v>
      </c>
      <c r="C40" s="5" t="s">
        <v>52</v>
      </c>
      <c r="D40" s="10">
        <v>6.51</v>
      </c>
    </row>
    <row r="41" spans="1:4" s="6" customFormat="1" ht="15">
      <c r="A41" s="5">
        <f t="shared" si="0"/>
        <v>121</v>
      </c>
      <c r="B41" s="5" t="s">
        <v>53</v>
      </c>
      <c r="C41" s="5" t="s">
        <v>184</v>
      </c>
      <c r="D41" s="10">
        <v>7.1</v>
      </c>
    </row>
    <row r="42" spans="1:4" s="6" customFormat="1" ht="14.25" customHeight="1">
      <c r="A42" s="5">
        <f t="shared" si="0"/>
        <v>122</v>
      </c>
      <c r="B42" s="5" t="s">
        <v>54</v>
      </c>
      <c r="C42" s="5" t="s">
        <v>55</v>
      </c>
      <c r="D42" s="10">
        <v>1313.92</v>
      </c>
    </row>
    <row r="43" spans="1:4" s="6" customFormat="1" ht="15">
      <c r="A43" s="5">
        <f t="shared" si="0"/>
        <v>123</v>
      </c>
      <c r="B43" s="5" t="s">
        <v>56</v>
      </c>
      <c r="C43" s="5" t="s">
        <v>3</v>
      </c>
      <c r="D43" s="10">
        <v>61.26</v>
      </c>
    </row>
    <row r="44" spans="1:4" s="6" customFormat="1" ht="15">
      <c r="A44" s="5">
        <f t="shared" si="0"/>
        <v>124</v>
      </c>
      <c r="B44" s="5" t="s">
        <v>57</v>
      </c>
      <c r="C44" s="5" t="s">
        <v>27</v>
      </c>
      <c r="D44" s="10">
        <v>6.4</v>
      </c>
    </row>
    <row r="45" spans="1:4" s="6" customFormat="1" ht="15">
      <c r="A45" s="5">
        <f t="shared" si="0"/>
        <v>125</v>
      </c>
      <c r="B45" s="5" t="s">
        <v>58</v>
      </c>
      <c r="C45" s="5" t="s">
        <v>29</v>
      </c>
      <c r="D45" s="10">
        <v>1.31</v>
      </c>
    </row>
    <row r="46" spans="1:4" s="6" customFormat="1" ht="15">
      <c r="A46" s="5">
        <f t="shared" si="0"/>
        <v>126</v>
      </c>
      <c r="B46" s="5" t="s">
        <v>59</v>
      </c>
      <c r="C46" s="5" t="s">
        <v>31</v>
      </c>
      <c r="D46" s="10">
        <v>5.17</v>
      </c>
    </row>
    <row r="47" spans="1:4" s="6" customFormat="1" ht="15">
      <c r="A47" s="5">
        <f t="shared" si="0"/>
        <v>127</v>
      </c>
      <c r="B47" s="5" t="s">
        <v>60</v>
      </c>
      <c r="C47" s="5" t="s">
        <v>25</v>
      </c>
      <c r="D47" s="10">
        <v>15.07</v>
      </c>
    </row>
    <row r="48" spans="1:4" s="6" customFormat="1" ht="15">
      <c r="A48" s="5">
        <f t="shared" si="0"/>
        <v>128</v>
      </c>
      <c r="B48" s="5" t="s">
        <v>61</v>
      </c>
      <c r="C48" s="5" t="s">
        <v>25</v>
      </c>
      <c r="D48" s="10">
        <v>15.15</v>
      </c>
    </row>
    <row r="49" spans="1:4" s="6" customFormat="1" ht="15">
      <c r="A49" s="5">
        <f t="shared" si="0"/>
        <v>129</v>
      </c>
      <c r="B49" s="5" t="s">
        <v>62</v>
      </c>
      <c r="C49" s="5" t="s">
        <v>27</v>
      </c>
      <c r="D49" s="10">
        <v>6.4</v>
      </c>
    </row>
    <row r="50" spans="1:4" s="6" customFormat="1" ht="15">
      <c r="A50" s="5">
        <f aca="true" t="shared" si="1" ref="A50:A89">1+A49</f>
        <v>130</v>
      </c>
      <c r="B50" s="5" t="s">
        <v>63</v>
      </c>
      <c r="C50" s="5" t="s">
        <v>29</v>
      </c>
      <c r="D50" s="10">
        <v>1.31</v>
      </c>
    </row>
    <row r="51" spans="1:4" s="6" customFormat="1" ht="15">
      <c r="A51" s="5">
        <f t="shared" si="1"/>
        <v>131</v>
      </c>
      <c r="B51" s="5" t="s">
        <v>64</v>
      </c>
      <c r="C51" s="5" t="s">
        <v>31</v>
      </c>
      <c r="D51" s="10">
        <v>5.17</v>
      </c>
    </row>
    <row r="52" spans="1:4" s="6" customFormat="1" ht="15">
      <c r="A52" s="5">
        <f t="shared" si="1"/>
        <v>132</v>
      </c>
      <c r="B52" s="5" t="s">
        <v>65</v>
      </c>
      <c r="C52" s="5" t="s">
        <v>27</v>
      </c>
      <c r="D52" s="10">
        <v>6.4</v>
      </c>
    </row>
    <row r="53" spans="1:4" s="6" customFormat="1" ht="15">
      <c r="A53" s="5">
        <f t="shared" si="1"/>
        <v>133</v>
      </c>
      <c r="B53" s="5" t="s">
        <v>66</v>
      </c>
      <c r="C53" s="5" t="s">
        <v>29</v>
      </c>
      <c r="D53" s="10">
        <v>1.31</v>
      </c>
    </row>
    <row r="54" spans="1:4" s="6" customFormat="1" ht="15">
      <c r="A54" s="5">
        <f t="shared" si="1"/>
        <v>134</v>
      </c>
      <c r="B54" s="5" t="s">
        <v>67</v>
      </c>
      <c r="C54" s="5" t="s">
        <v>31</v>
      </c>
      <c r="D54" s="10">
        <v>5.17</v>
      </c>
    </row>
    <row r="55" spans="1:4" s="6" customFormat="1" ht="15">
      <c r="A55" s="5">
        <f t="shared" si="1"/>
        <v>135</v>
      </c>
      <c r="B55" s="5" t="s">
        <v>68</v>
      </c>
      <c r="C55" s="5" t="s">
        <v>25</v>
      </c>
      <c r="D55" s="10">
        <v>15.2</v>
      </c>
    </row>
    <row r="56" spans="1:4" s="6" customFormat="1" ht="15">
      <c r="A56" s="5">
        <f t="shared" si="1"/>
        <v>136</v>
      </c>
      <c r="B56" s="5" t="s">
        <v>69</v>
      </c>
      <c r="C56" s="5" t="s">
        <v>25</v>
      </c>
      <c r="D56" s="10">
        <v>15.17</v>
      </c>
    </row>
    <row r="57" spans="1:4" s="6" customFormat="1" ht="15">
      <c r="A57" s="5">
        <f t="shared" si="1"/>
        <v>137</v>
      </c>
      <c r="B57" s="5" t="s">
        <v>70</v>
      </c>
      <c r="C57" s="5" t="s">
        <v>27</v>
      </c>
      <c r="D57" s="10">
        <v>6.51</v>
      </c>
    </row>
    <row r="58" spans="1:4" s="6" customFormat="1" ht="15">
      <c r="A58" s="5">
        <f t="shared" si="1"/>
        <v>138</v>
      </c>
      <c r="B58" s="5" t="s">
        <v>71</v>
      </c>
      <c r="C58" s="5" t="s">
        <v>29</v>
      </c>
      <c r="D58" s="10">
        <v>1.31</v>
      </c>
    </row>
    <row r="59" spans="1:4" s="6" customFormat="1" ht="15">
      <c r="A59" s="5">
        <f t="shared" si="1"/>
        <v>139</v>
      </c>
      <c r="B59" s="5" t="s">
        <v>72</v>
      </c>
      <c r="C59" s="5" t="s">
        <v>31</v>
      </c>
      <c r="D59" s="10">
        <v>5.02</v>
      </c>
    </row>
    <row r="60" spans="1:4" s="6" customFormat="1" ht="15">
      <c r="A60" s="5">
        <f t="shared" si="1"/>
        <v>140</v>
      </c>
      <c r="B60" s="5" t="s">
        <v>73</v>
      </c>
      <c r="C60" s="5" t="s">
        <v>0</v>
      </c>
      <c r="D60" s="10">
        <v>4.43</v>
      </c>
    </row>
    <row r="61" spans="1:4" s="6" customFormat="1" ht="15">
      <c r="A61" s="5">
        <f t="shared" si="1"/>
        <v>141</v>
      </c>
      <c r="B61" s="5" t="s">
        <v>74</v>
      </c>
      <c r="C61" s="5" t="s">
        <v>75</v>
      </c>
      <c r="D61" s="10">
        <v>16.11</v>
      </c>
    </row>
    <row r="62" spans="1:4" s="6" customFormat="1" ht="15">
      <c r="A62" s="5">
        <f t="shared" si="1"/>
        <v>142</v>
      </c>
      <c r="B62" s="5" t="s">
        <v>76</v>
      </c>
      <c r="C62" s="5" t="s">
        <v>4</v>
      </c>
      <c r="D62" s="10">
        <v>8.77</v>
      </c>
    </row>
    <row r="63" spans="1:4" s="6" customFormat="1" ht="15">
      <c r="A63" s="5">
        <f t="shared" si="1"/>
        <v>143</v>
      </c>
      <c r="B63" s="5" t="s">
        <v>77</v>
      </c>
      <c r="C63" s="5" t="s">
        <v>2</v>
      </c>
      <c r="D63" s="10">
        <v>5.92</v>
      </c>
    </row>
    <row r="64" spans="1:4" s="6" customFormat="1" ht="15">
      <c r="A64" s="5">
        <f t="shared" si="1"/>
        <v>144</v>
      </c>
      <c r="B64" s="5" t="s">
        <v>78</v>
      </c>
      <c r="C64" s="5" t="s">
        <v>135</v>
      </c>
      <c r="D64" s="10">
        <v>7.65</v>
      </c>
    </row>
    <row r="65" spans="1:4" s="6" customFormat="1" ht="15">
      <c r="A65" s="5">
        <f t="shared" si="1"/>
        <v>145</v>
      </c>
      <c r="B65" s="5" t="s">
        <v>79</v>
      </c>
      <c r="C65" s="5" t="s">
        <v>80</v>
      </c>
      <c r="D65" s="10">
        <v>16.88</v>
      </c>
    </row>
    <row r="66" spans="1:4" s="6" customFormat="1" ht="15">
      <c r="A66" s="5">
        <f t="shared" si="1"/>
        <v>146</v>
      </c>
      <c r="B66" s="5" t="s">
        <v>81</v>
      </c>
      <c r="C66" s="5" t="s">
        <v>185</v>
      </c>
      <c r="D66" s="10">
        <v>9.18</v>
      </c>
    </row>
    <row r="67" spans="1:4" s="6" customFormat="1" ht="15">
      <c r="A67" s="5">
        <f t="shared" si="1"/>
        <v>147</v>
      </c>
      <c r="B67" s="5" t="s">
        <v>82</v>
      </c>
      <c r="C67" s="5" t="s">
        <v>8</v>
      </c>
      <c r="D67" s="10">
        <v>10.4</v>
      </c>
    </row>
    <row r="68" spans="1:4" s="6" customFormat="1" ht="15">
      <c r="A68" s="5">
        <f t="shared" si="1"/>
        <v>148</v>
      </c>
      <c r="B68" s="5" t="s">
        <v>83</v>
      </c>
      <c r="C68" s="5" t="s">
        <v>84</v>
      </c>
      <c r="D68" s="10">
        <v>10.22</v>
      </c>
    </row>
    <row r="69" spans="1:4" s="6" customFormat="1" ht="15">
      <c r="A69" s="5">
        <f t="shared" si="1"/>
        <v>149</v>
      </c>
      <c r="B69" s="5" t="s">
        <v>85</v>
      </c>
      <c r="C69" s="5" t="s">
        <v>86</v>
      </c>
      <c r="D69" s="10">
        <v>18.35</v>
      </c>
    </row>
    <row r="70" spans="1:4" s="6" customFormat="1" ht="15">
      <c r="A70" s="5">
        <f t="shared" si="1"/>
        <v>150</v>
      </c>
      <c r="B70" s="5" t="s">
        <v>87</v>
      </c>
      <c r="C70" s="5" t="s">
        <v>88</v>
      </c>
      <c r="D70" s="10">
        <v>18.19</v>
      </c>
    </row>
    <row r="71" spans="1:4" s="6" customFormat="1" ht="15">
      <c r="A71" s="5">
        <f t="shared" si="1"/>
        <v>151</v>
      </c>
      <c r="B71" s="5" t="s">
        <v>89</v>
      </c>
      <c r="C71" s="5" t="s">
        <v>90</v>
      </c>
      <c r="D71" s="10">
        <v>55.4</v>
      </c>
    </row>
    <row r="72" spans="1:4" s="6" customFormat="1" ht="15">
      <c r="A72" s="5">
        <f t="shared" si="1"/>
        <v>152</v>
      </c>
      <c r="B72" s="5" t="s">
        <v>91</v>
      </c>
      <c r="C72" s="5" t="s">
        <v>0</v>
      </c>
      <c r="D72" s="10">
        <v>4.59</v>
      </c>
    </row>
    <row r="73" spans="1:4" s="6" customFormat="1" ht="15">
      <c r="A73" s="5">
        <f t="shared" si="1"/>
        <v>153</v>
      </c>
      <c r="B73" s="5" t="s">
        <v>92</v>
      </c>
      <c r="C73" s="5" t="s">
        <v>3</v>
      </c>
      <c r="D73" s="10">
        <v>102.96</v>
      </c>
    </row>
    <row r="74" spans="1:4" s="6" customFormat="1" ht="15">
      <c r="A74" s="5">
        <f t="shared" si="1"/>
        <v>154</v>
      </c>
      <c r="B74" s="5" t="s">
        <v>93</v>
      </c>
      <c r="C74" s="5" t="s">
        <v>7</v>
      </c>
      <c r="D74" s="10">
        <v>6.25</v>
      </c>
    </row>
    <row r="75" spans="1:4" s="6" customFormat="1" ht="15">
      <c r="A75" s="5">
        <f t="shared" si="1"/>
        <v>155</v>
      </c>
      <c r="B75" s="5" t="s">
        <v>94</v>
      </c>
      <c r="C75" s="5" t="s">
        <v>2</v>
      </c>
      <c r="D75" s="10">
        <v>4.96</v>
      </c>
    </row>
    <row r="76" spans="1:4" s="6" customFormat="1" ht="15">
      <c r="A76" s="5">
        <f t="shared" si="1"/>
        <v>156</v>
      </c>
      <c r="B76" s="5" t="s">
        <v>95</v>
      </c>
      <c r="C76" s="5" t="s">
        <v>96</v>
      </c>
      <c r="D76" s="10">
        <v>15.71</v>
      </c>
    </row>
    <row r="77" spans="1:4" s="6" customFormat="1" ht="15">
      <c r="A77" s="5">
        <f t="shared" si="1"/>
        <v>157</v>
      </c>
      <c r="B77" s="5" t="s">
        <v>97</v>
      </c>
      <c r="C77" s="5" t="s">
        <v>4</v>
      </c>
      <c r="D77" s="10">
        <v>29.98</v>
      </c>
    </row>
    <row r="78" spans="1:4" s="6" customFormat="1" ht="15">
      <c r="A78" s="5">
        <f t="shared" si="1"/>
        <v>158</v>
      </c>
      <c r="B78" s="5" t="s">
        <v>98</v>
      </c>
      <c r="C78" s="5" t="s">
        <v>99</v>
      </c>
      <c r="D78" s="10">
        <v>12.64</v>
      </c>
    </row>
    <row r="79" spans="1:4" s="6" customFormat="1" ht="15">
      <c r="A79" s="5">
        <f t="shared" si="1"/>
        <v>159</v>
      </c>
      <c r="B79" s="5" t="s">
        <v>100</v>
      </c>
      <c r="C79" s="5" t="s">
        <v>5</v>
      </c>
      <c r="D79" s="10">
        <v>24.85</v>
      </c>
    </row>
    <row r="80" spans="1:4" s="6" customFormat="1" ht="15">
      <c r="A80" s="5">
        <f t="shared" si="1"/>
        <v>160</v>
      </c>
      <c r="B80" s="5" t="s">
        <v>101</v>
      </c>
      <c r="C80" s="5" t="s">
        <v>6</v>
      </c>
      <c r="D80" s="10">
        <v>29.09</v>
      </c>
    </row>
    <row r="81" spans="1:4" s="6" customFormat="1" ht="15">
      <c r="A81" s="5">
        <f t="shared" si="1"/>
        <v>161</v>
      </c>
      <c r="B81" s="5" t="s">
        <v>102</v>
      </c>
      <c r="C81" s="5" t="s">
        <v>103</v>
      </c>
      <c r="D81" s="10">
        <v>5.37</v>
      </c>
    </row>
    <row r="82" spans="1:4" s="6" customFormat="1" ht="15">
      <c r="A82" s="5">
        <f t="shared" si="1"/>
        <v>162</v>
      </c>
      <c r="B82" s="5" t="s">
        <v>104</v>
      </c>
      <c r="C82" s="5" t="s">
        <v>188</v>
      </c>
      <c r="D82" s="10">
        <v>6.38</v>
      </c>
    </row>
    <row r="83" spans="1:4" s="6" customFormat="1" ht="15">
      <c r="A83" s="5">
        <f t="shared" si="1"/>
        <v>163</v>
      </c>
      <c r="B83" s="5" t="s">
        <v>105</v>
      </c>
      <c r="C83" s="5" t="s">
        <v>1</v>
      </c>
      <c r="D83" s="10">
        <v>3.98</v>
      </c>
    </row>
    <row r="84" spans="1:4" s="6" customFormat="1" ht="15">
      <c r="A84" s="5">
        <f t="shared" si="1"/>
        <v>164</v>
      </c>
      <c r="B84" s="5" t="s">
        <v>106</v>
      </c>
      <c r="C84" s="5" t="s">
        <v>107</v>
      </c>
      <c r="D84" s="10">
        <v>3.07</v>
      </c>
    </row>
    <row r="85" spans="1:4" s="6" customFormat="1" ht="14.25" customHeight="1">
      <c r="A85" s="5">
        <f t="shared" si="1"/>
        <v>165</v>
      </c>
      <c r="B85" s="5" t="s">
        <v>108</v>
      </c>
      <c r="C85" s="5" t="s">
        <v>109</v>
      </c>
      <c r="D85" s="10">
        <v>145.59</v>
      </c>
    </row>
    <row r="86" spans="1:4" s="6" customFormat="1" ht="15" customHeight="1">
      <c r="A86" s="5">
        <f t="shared" si="1"/>
        <v>166</v>
      </c>
      <c r="B86" s="5" t="s">
        <v>110</v>
      </c>
      <c r="C86" s="5" t="s">
        <v>0</v>
      </c>
      <c r="D86" s="10">
        <v>10.39</v>
      </c>
    </row>
    <row r="87" spans="1:4" s="6" customFormat="1" ht="15">
      <c r="A87" s="5">
        <f t="shared" si="1"/>
        <v>167</v>
      </c>
      <c r="B87" s="5" t="s">
        <v>111</v>
      </c>
      <c r="C87" s="5" t="s">
        <v>112</v>
      </c>
      <c r="D87" s="10">
        <v>16.72</v>
      </c>
    </row>
    <row r="88" spans="1:4" s="6" customFormat="1" ht="15">
      <c r="A88" s="5">
        <f t="shared" si="1"/>
        <v>168</v>
      </c>
      <c r="B88" s="5" t="s">
        <v>113</v>
      </c>
      <c r="C88" s="5" t="s">
        <v>112</v>
      </c>
      <c r="D88" s="10">
        <v>18.9</v>
      </c>
    </row>
    <row r="89" spans="1:4" s="6" customFormat="1" ht="15">
      <c r="A89" s="5">
        <f t="shared" si="1"/>
        <v>169</v>
      </c>
      <c r="B89" s="5" t="s">
        <v>114</v>
      </c>
      <c r="C89" s="5" t="s">
        <v>112</v>
      </c>
      <c r="D89" s="10">
        <v>18.66</v>
      </c>
    </row>
    <row r="90" spans="1:4" s="6" customFormat="1" ht="15">
      <c r="A90" s="18"/>
      <c r="B90" s="18"/>
      <c r="C90" s="5" t="s">
        <v>137</v>
      </c>
      <c r="D90" s="10">
        <f>D93-D92-D91</f>
        <v>2134.610000000001</v>
      </c>
    </row>
    <row r="91" spans="1:4" s="6" customFormat="1" ht="15">
      <c r="A91" s="18"/>
      <c r="B91" s="18"/>
      <c r="C91" s="5" t="s">
        <v>139</v>
      </c>
      <c r="D91" s="10">
        <f>SUM(D7+D12+D84+D39+D82)</f>
        <v>138.05999999999997</v>
      </c>
    </row>
    <row r="92" spans="1:4" s="6" customFormat="1" ht="15">
      <c r="A92" s="18"/>
      <c r="B92" s="18"/>
      <c r="C92" s="5" t="s">
        <v>138</v>
      </c>
      <c r="D92" s="10">
        <f>D83+D43+D11+D5+D85+D86+D87+D88+D89+D60+D15+D8+D73+D72</f>
        <v>572.81</v>
      </c>
    </row>
    <row r="93" spans="1:4" ht="15">
      <c r="A93" s="18"/>
      <c r="B93" s="18"/>
      <c r="C93" s="2" t="s">
        <v>130</v>
      </c>
      <c r="D93" s="9">
        <f>SUM(D5:D89)</f>
        <v>2845.480000000001</v>
      </c>
    </row>
    <row r="94" spans="1:4" ht="15">
      <c r="A94" s="18"/>
      <c r="B94" s="18"/>
      <c r="C94" s="2" t="s">
        <v>131</v>
      </c>
      <c r="D94" s="9">
        <v>6166.52</v>
      </c>
    </row>
    <row r="95" spans="1:4" ht="15">
      <c r="A95" s="20" t="s">
        <v>190</v>
      </c>
      <c r="B95" s="20"/>
      <c r="C95" s="20"/>
      <c r="D95" s="20"/>
    </row>
    <row r="96" spans="1:4" ht="15">
      <c r="A96" s="3">
        <v>238</v>
      </c>
      <c r="B96" s="3" t="s">
        <v>115</v>
      </c>
      <c r="C96" s="3" t="s">
        <v>136</v>
      </c>
      <c r="D96" s="10">
        <v>80.61</v>
      </c>
    </row>
    <row r="97" spans="1:4" ht="15">
      <c r="A97" s="3">
        <f aca="true" t="shared" si="2" ref="A97:A110">1+A96</f>
        <v>239</v>
      </c>
      <c r="B97" s="3" t="s">
        <v>116</v>
      </c>
      <c r="C97" s="3" t="s">
        <v>191</v>
      </c>
      <c r="D97" s="10">
        <v>9.74</v>
      </c>
    </row>
    <row r="98" spans="1:4" ht="15">
      <c r="A98" s="3">
        <f t="shared" si="2"/>
        <v>240</v>
      </c>
      <c r="B98" s="3" t="s">
        <v>117</v>
      </c>
      <c r="C98" s="3" t="s">
        <v>118</v>
      </c>
      <c r="D98" s="10">
        <v>78.83</v>
      </c>
    </row>
    <row r="99" spans="1:4" ht="15">
      <c r="A99" s="3">
        <f t="shared" si="2"/>
        <v>241</v>
      </c>
      <c r="B99" s="3" t="s">
        <v>119</v>
      </c>
      <c r="C99" s="3" t="s">
        <v>6</v>
      </c>
      <c r="D99" s="10">
        <v>3.63</v>
      </c>
    </row>
    <row r="100" spans="1:4" ht="15">
      <c r="A100" s="3">
        <f t="shared" si="2"/>
        <v>242</v>
      </c>
      <c r="B100" s="3" t="s">
        <v>120</v>
      </c>
      <c r="C100" s="3" t="s">
        <v>145</v>
      </c>
      <c r="D100" s="10">
        <v>90.29</v>
      </c>
    </row>
    <row r="101" spans="1:4" ht="15">
      <c r="A101" s="3">
        <f t="shared" si="2"/>
        <v>243</v>
      </c>
      <c r="B101" s="3" t="s">
        <v>121</v>
      </c>
      <c r="C101" s="3" t="s">
        <v>122</v>
      </c>
      <c r="D101" s="10">
        <v>293.58</v>
      </c>
    </row>
    <row r="102" spans="1:4" ht="18.75" customHeight="1">
      <c r="A102" s="3">
        <f t="shared" si="2"/>
        <v>244</v>
      </c>
      <c r="B102" s="3" t="s">
        <v>123</v>
      </c>
      <c r="C102" s="3" t="s">
        <v>17</v>
      </c>
      <c r="D102" s="10">
        <v>27.19</v>
      </c>
    </row>
    <row r="103" spans="1:4" ht="15">
      <c r="A103" s="3">
        <f t="shared" si="2"/>
        <v>245</v>
      </c>
      <c r="B103" s="3" t="s">
        <v>124</v>
      </c>
      <c r="C103" s="3" t="s">
        <v>112</v>
      </c>
      <c r="D103" s="10">
        <v>22.02</v>
      </c>
    </row>
    <row r="104" spans="1:4" ht="15">
      <c r="A104" s="3">
        <f t="shared" si="2"/>
        <v>246</v>
      </c>
      <c r="B104" s="3" t="s">
        <v>125</v>
      </c>
      <c r="C104" s="3" t="s">
        <v>112</v>
      </c>
      <c r="D104" s="10">
        <v>23.39</v>
      </c>
    </row>
    <row r="105" spans="1:4" ht="15">
      <c r="A105" s="3">
        <f t="shared" si="2"/>
        <v>247</v>
      </c>
      <c r="B105" s="3" t="s">
        <v>126</v>
      </c>
      <c r="C105" s="3" t="s">
        <v>112</v>
      </c>
      <c r="D105" s="10">
        <v>23.15</v>
      </c>
    </row>
    <row r="106" spans="1:4" ht="15">
      <c r="A106" s="3">
        <f t="shared" si="2"/>
        <v>248</v>
      </c>
      <c r="B106" s="3"/>
      <c r="C106" s="3" t="s">
        <v>140</v>
      </c>
      <c r="D106" s="10">
        <f>D97+D98+D99+D100+D101</f>
        <v>476.07</v>
      </c>
    </row>
    <row r="107" spans="1:4" ht="15">
      <c r="A107" s="3">
        <f t="shared" si="2"/>
        <v>249</v>
      </c>
      <c r="B107" s="3"/>
      <c r="C107" s="3" t="s">
        <v>139</v>
      </c>
      <c r="D107" s="10">
        <f>D102</f>
        <v>27.19</v>
      </c>
    </row>
    <row r="108" spans="1:4" ht="15">
      <c r="A108" s="3">
        <f t="shared" si="2"/>
        <v>250</v>
      </c>
      <c r="B108" s="3"/>
      <c r="C108" s="3" t="s">
        <v>138</v>
      </c>
      <c r="D108" s="10">
        <f>D96+D103+D104+D105</f>
        <v>149.17</v>
      </c>
    </row>
    <row r="109" spans="1:4" ht="15">
      <c r="A109" s="3">
        <f t="shared" si="2"/>
        <v>251</v>
      </c>
      <c r="B109" s="3"/>
      <c r="C109" s="2" t="s">
        <v>130</v>
      </c>
      <c r="D109" s="9">
        <f>SUM(D96:D105)</f>
        <v>652.4300000000001</v>
      </c>
    </row>
    <row r="110" spans="1:4" ht="15">
      <c r="A110" s="3">
        <f t="shared" si="2"/>
        <v>252</v>
      </c>
      <c r="B110" s="3"/>
      <c r="C110" s="2" t="s">
        <v>132</v>
      </c>
      <c r="D110" s="9">
        <v>3266.44</v>
      </c>
    </row>
    <row r="111" spans="1:4" ht="15">
      <c r="A111" s="20" t="s">
        <v>187</v>
      </c>
      <c r="B111" s="20"/>
      <c r="C111" s="20"/>
      <c r="D111" s="20"/>
    </row>
    <row r="112" spans="1:4" ht="15">
      <c r="A112" s="3">
        <v>268</v>
      </c>
      <c r="B112" s="3" t="s">
        <v>127</v>
      </c>
      <c r="C112" s="3" t="s">
        <v>17</v>
      </c>
      <c r="D112" s="10">
        <v>60.21</v>
      </c>
    </row>
    <row r="113" spans="1:4" ht="15">
      <c r="A113" s="3">
        <f>1+A112</f>
        <v>269</v>
      </c>
      <c r="B113" s="3" t="s">
        <v>146</v>
      </c>
      <c r="C113" s="3" t="s">
        <v>112</v>
      </c>
      <c r="D113" s="8">
        <v>11.07</v>
      </c>
    </row>
    <row r="114" spans="1:4" ht="15">
      <c r="A114" s="17"/>
      <c r="B114" s="17"/>
      <c r="C114" s="3" t="s">
        <v>139</v>
      </c>
      <c r="D114" s="8">
        <f>D112</f>
        <v>60.21</v>
      </c>
    </row>
    <row r="115" spans="1:4" ht="15">
      <c r="A115" s="17"/>
      <c r="B115" s="17"/>
      <c r="C115" s="3" t="s">
        <v>138</v>
      </c>
      <c r="D115" s="8">
        <f>D113</f>
        <v>11.07</v>
      </c>
    </row>
    <row r="116" spans="1:4" ht="15">
      <c r="A116" s="17"/>
      <c r="B116" s="17"/>
      <c r="C116" s="4" t="s">
        <v>130</v>
      </c>
      <c r="D116" s="9">
        <f>SUM(D112:D113)</f>
        <v>71.28</v>
      </c>
    </row>
    <row r="117" spans="1:4" ht="15">
      <c r="A117" s="17"/>
      <c r="B117" s="17"/>
      <c r="C117" s="4" t="s">
        <v>133</v>
      </c>
      <c r="D117" s="9">
        <v>1838.37</v>
      </c>
    </row>
    <row r="118" spans="1:4" ht="15">
      <c r="A118" s="2" t="s">
        <v>147</v>
      </c>
      <c r="B118" s="3"/>
      <c r="C118" s="3"/>
      <c r="D118" s="8"/>
    </row>
    <row r="119" spans="1:4" ht="15">
      <c r="A119" s="3">
        <f>1+A113</f>
        <v>270</v>
      </c>
      <c r="B119" s="3" t="s">
        <v>148</v>
      </c>
      <c r="C119" s="3" t="s">
        <v>149</v>
      </c>
      <c r="D119" s="8">
        <v>13.85</v>
      </c>
    </row>
    <row r="120" spans="1:4" ht="15">
      <c r="A120" s="3">
        <f aca="true" t="shared" si="3" ref="A120:A125">1+A119</f>
        <v>271</v>
      </c>
      <c r="B120" s="3" t="s">
        <v>150</v>
      </c>
      <c r="C120" s="3" t="s">
        <v>151</v>
      </c>
      <c r="D120" s="8">
        <v>128.79</v>
      </c>
    </row>
    <row r="121" spans="1:4" ht="15">
      <c r="A121" s="3">
        <f t="shared" si="3"/>
        <v>272</v>
      </c>
      <c r="B121" s="3" t="s">
        <v>152</v>
      </c>
      <c r="C121" s="3" t="s">
        <v>153</v>
      </c>
      <c r="D121" s="8">
        <v>57.15</v>
      </c>
    </row>
    <row r="122" spans="1:4" ht="30">
      <c r="A122" s="3">
        <f t="shared" si="3"/>
        <v>273</v>
      </c>
      <c r="B122" s="3" t="s">
        <v>154</v>
      </c>
      <c r="C122" s="11" t="s">
        <v>155</v>
      </c>
      <c r="D122" s="8">
        <v>57.75</v>
      </c>
    </row>
    <row r="123" spans="1:4" ht="15">
      <c r="A123" s="3">
        <f t="shared" si="3"/>
        <v>274</v>
      </c>
      <c r="B123" s="3" t="s">
        <v>156</v>
      </c>
      <c r="C123" s="3" t="s">
        <v>157</v>
      </c>
      <c r="D123" s="8">
        <v>16.84</v>
      </c>
    </row>
    <row r="124" spans="1:4" ht="15">
      <c r="A124" s="3">
        <f t="shared" si="3"/>
        <v>275</v>
      </c>
      <c r="B124" s="3" t="s">
        <v>158</v>
      </c>
      <c r="C124" s="3" t="s">
        <v>0</v>
      </c>
      <c r="D124" s="8">
        <v>7.84</v>
      </c>
    </row>
    <row r="125" spans="1:4" ht="15">
      <c r="A125" s="3">
        <f t="shared" si="3"/>
        <v>276</v>
      </c>
      <c r="B125" s="3" t="s">
        <v>159</v>
      </c>
      <c r="C125" s="3" t="s">
        <v>160</v>
      </c>
      <c r="D125" s="8">
        <v>53.03</v>
      </c>
    </row>
    <row r="126" spans="1:4" ht="15">
      <c r="A126" s="3"/>
      <c r="B126" s="3"/>
      <c r="C126" s="3" t="s">
        <v>140</v>
      </c>
      <c r="D126" s="8">
        <f>SUM(D119:D122)</f>
        <v>257.53999999999996</v>
      </c>
    </row>
    <row r="127" spans="1:4" ht="15">
      <c r="A127" s="3"/>
      <c r="B127" s="3"/>
      <c r="C127" s="3" t="s">
        <v>139</v>
      </c>
      <c r="D127" s="8">
        <f>D123+D125</f>
        <v>69.87</v>
      </c>
    </row>
    <row r="128" spans="1:4" ht="15">
      <c r="A128" s="3"/>
      <c r="B128" s="3"/>
      <c r="C128" s="3" t="s">
        <v>138</v>
      </c>
      <c r="D128" s="8">
        <f>D124</f>
        <v>7.84</v>
      </c>
    </row>
    <row r="129" spans="1:4" ht="15">
      <c r="A129" s="17"/>
      <c r="B129" s="17"/>
      <c r="C129" s="2" t="s">
        <v>130</v>
      </c>
      <c r="D129" s="9">
        <f>SUM(D119:D125)</f>
        <v>335.2499999999999</v>
      </c>
    </row>
    <row r="130" ht="15">
      <c r="D130" s="15"/>
    </row>
    <row r="131" ht="15">
      <c r="D131" s="15"/>
    </row>
  </sheetData>
  <sheetProtection/>
  <mergeCells count="8">
    <mergeCell ref="D1:E1"/>
    <mergeCell ref="A129:B129"/>
    <mergeCell ref="A114:B117"/>
    <mergeCell ref="A90:B94"/>
    <mergeCell ref="A2:D2"/>
    <mergeCell ref="A95:D95"/>
    <mergeCell ref="A111:D111"/>
    <mergeCell ref="A4:D4"/>
  </mergeCells>
  <printOptions/>
  <pageMargins left="1.1023622047244095" right="0.3937007874015748" top="0.7480314960629921" bottom="0.7480314960629921" header="0.31496062992125984" footer="0.31496062992125984"/>
  <pageSetup horizontalDpi="600" verticalDpi="600" orientation="portrait" paperSize="9" scale="80" r:id="rId1"/>
  <rowBreaks count="2" manualBreakCount="2">
    <brk id="52" max="5" man="1"/>
    <brk id="9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J10" sqref="J10"/>
    </sheetView>
  </sheetViews>
  <sheetFormatPr defaultColWidth="9.140625" defaultRowHeight="15"/>
  <sheetData>
    <row r="1" spans="1:10" ht="15">
      <c r="A1" t="s">
        <v>161</v>
      </c>
      <c r="D1">
        <f>SUM(D3:D9)</f>
        <v>13178.519999999999</v>
      </c>
      <c r="F1" t="s">
        <v>171</v>
      </c>
      <c r="I1">
        <f>SUM(I3:I5)</f>
        <v>7296.68</v>
      </c>
      <c r="J1" s="7">
        <f>I1/D11*100</f>
        <v>16.51879018382686</v>
      </c>
    </row>
    <row r="2" ht="15">
      <c r="J2" s="7"/>
    </row>
    <row r="3" spans="1:10" ht="15">
      <c r="A3" t="s">
        <v>162</v>
      </c>
      <c r="D3">
        <v>3740.74</v>
      </c>
      <c r="F3" t="s">
        <v>172</v>
      </c>
      <c r="I3">
        <v>3794.88</v>
      </c>
      <c r="J3" s="7"/>
    </row>
    <row r="4" spans="1:10" ht="15">
      <c r="A4" t="s">
        <v>163</v>
      </c>
      <c r="D4">
        <v>3124.19</v>
      </c>
      <c r="F4" t="s">
        <v>173</v>
      </c>
      <c r="I4">
        <v>3122.66</v>
      </c>
      <c r="J4" s="7"/>
    </row>
    <row r="5" spans="1:12" ht="15">
      <c r="A5" t="s">
        <v>164</v>
      </c>
      <c r="D5">
        <v>379.14</v>
      </c>
      <c r="F5" t="s">
        <v>174</v>
      </c>
      <c r="I5">
        <v>379.14</v>
      </c>
      <c r="J5" s="7"/>
      <c r="K5" t="s">
        <v>177</v>
      </c>
      <c r="L5" s="12">
        <f>I5*3.9</f>
        <v>1478.646</v>
      </c>
    </row>
    <row r="6" spans="1:10" ht="15">
      <c r="A6" t="s">
        <v>165</v>
      </c>
      <c r="D6">
        <v>2922.28</v>
      </c>
      <c r="J6" s="7"/>
    </row>
    <row r="7" spans="1:10" ht="15">
      <c r="A7" t="s">
        <v>166</v>
      </c>
      <c r="D7">
        <v>766.14</v>
      </c>
      <c r="F7" t="s">
        <v>175</v>
      </c>
      <c r="I7">
        <f>D11-I1-I8-2011</f>
        <v>21169.04</v>
      </c>
      <c r="J7" s="7">
        <f>I7/D$11*100</f>
        <v>47.924114823870326</v>
      </c>
    </row>
    <row r="8" spans="1:10" ht="15">
      <c r="A8" t="s">
        <v>167</v>
      </c>
      <c r="D8">
        <v>2149.13</v>
      </c>
      <c r="I8">
        <v>13695.28</v>
      </c>
      <c r="J8" s="7">
        <f>I8/D$11*100</f>
        <v>31.00443720003622</v>
      </c>
    </row>
    <row r="9" spans="1:4" ht="15">
      <c r="A9" t="s">
        <v>168</v>
      </c>
      <c r="D9">
        <v>96.9</v>
      </c>
    </row>
    <row r="11" spans="1:6" ht="15">
      <c r="A11" t="s">
        <v>169</v>
      </c>
      <c r="D11">
        <v>44172</v>
      </c>
      <c r="F11" t="s">
        <v>176</v>
      </c>
    </row>
    <row r="12" spans="1:9" ht="15">
      <c r="A12" t="s">
        <v>170</v>
      </c>
      <c r="D12" s="7">
        <f>D1/D11</f>
        <v>0.2983455582722086</v>
      </c>
      <c r="I12">
        <v>6168.16</v>
      </c>
    </row>
    <row r="15" spans="1:6" ht="15">
      <c r="A15" t="s">
        <v>182</v>
      </c>
      <c r="F15" t="s">
        <v>173</v>
      </c>
    </row>
    <row r="16" spans="1:9" ht="15">
      <c r="A16" t="s">
        <v>178</v>
      </c>
      <c r="D16">
        <f>C17+C23+C27</f>
        <v>7107.9</v>
      </c>
      <c r="F16" t="s">
        <v>178</v>
      </c>
      <c r="I16">
        <f>H17+H23+H27</f>
        <v>3803.8</v>
      </c>
    </row>
    <row r="17" spans="1:8" ht="15">
      <c r="A17" t="s">
        <v>179</v>
      </c>
      <c r="C17" s="1">
        <f>SUM(C18:C21)</f>
        <v>3509.2000000000003</v>
      </c>
      <c r="F17" t="s">
        <v>183</v>
      </c>
      <c r="H17" s="1">
        <f>SUM(H18:H21)</f>
        <v>3803.8</v>
      </c>
    </row>
    <row r="18" spans="3:8" ht="15">
      <c r="C18">
        <v>3022.9</v>
      </c>
      <c r="H18">
        <v>3018.1</v>
      </c>
    </row>
    <row r="19" spans="3:8" ht="15">
      <c r="C19">
        <v>462.5</v>
      </c>
      <c r="H19">
        <v>702.4</v>
      </c>
    </row>
    <row r="20" spans="3:8" ht="15">
      <c r="C20">
        <v>10.8</v>
      </c>
      <c r="H20">
        <v>83.3</v>
      </c>
    </row>
    <row r="21" ht="15">
      <c r="C21">
        <v>13</v>
      </c>
    </row>
    <row r="23" spans="1:8" ht="15">
      <c r="A23" t="s">
        <v>180</v>
      </c>
      <c r="C23" s="1">
        <f>SUM(C24:C25)</f>
        <v>2725.7</v>
      </c>
      <c r="H23" s="1"/>
    </row>
    <row r="24" ht="15">
      <c r="C24">
        <v>2655.7</v>
      </c>
    </row>
    <row r="25" ht="15">
      <c r="C25">
        <v>70</v>
      </c>
    </row>
    <row r="27" spans="1:3" ht="15">
      <c r="A27" t="s">
        <v>181</v>
      </c>
      <c r="C27">
        <f>SUM(C28:C30)</f>
        <v>873</v>
      </c>
    </row>
    <row r="28" ht="15">
      <c r="C28">
        <v>414.5</v>
      </c>
    </row>
    <row r="29" ht="15">
      <c r="C29">
        <v>240.9</v>
      </c>
    </row>
    <row r="30" ht="15">
      <c r="C30">
        <v>217.6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Boguski</dc:creator>
  <cp:keywords/>
  <dc:description/>
  <cp:lastModifiedBy>Agnieszka Senterkiewicz</cp:lastModifiedBy>
  <cp:lastPrinted>2018-07-26T12:48:05Z</cp:lastPrinted>
  <dcterms:created xsi:type="dcterms:W3CDTF">2014-05-27T10:31:20Z</dcterms:created>
  <dcterms:modified xsi:type="dcterms:W3CDTF">2018-07-30T09:51:10Z</dcterms:modified>
  <cp:category/>
  <cp:version/>
  <cp:contentType/>
  <cp:contentStatus/>
</cp:coreProperties>
</file>