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000" windowHeight="6075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3'!$C$3:$R$95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3'!$6:$8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<sst xmlns="http://schemas.openxmlformats.org/spreadsheetml/2006/main" count="1001" uniqueCount="261">
  <si>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</si>
  <si>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</si>
  <si>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</si>
  <si>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</si>
  <si>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</si>
  <si>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</si>
  <si>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</si>
  <si>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</si>
  <si>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</si>
  <si>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</si>
  <si>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</si>
  <si>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</si>
  <si>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</si>
  <si>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</si>
  <si>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</si>
  <si>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</si>
  <si>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</si>
  <si>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</si>
  <si>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</si>
  <si>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</si>
  <si>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</si>
  <si>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</si>
  <si>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</si>
  <si>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</si>
  <si>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</si>
  <si>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</si>
  <si>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</si>
  <si>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</si>
  <si>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</si>
  <si>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</si>
  <si>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</si>
  <si>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</si>
  <si>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</si>
  <si>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</si>
  <si>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</si>
  <si>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</si>
  <si>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</si>
  <si>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</si>
  <si>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</si>
  <si>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</si>
  <si>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</si>
  <si>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</si>
  <si>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</si>
  <si>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</si>
  <si>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</si>
  <si>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</si>
  <si>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</si>
  <si>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</si>
  <si>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</si>
  <si>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</si>
  <si>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</si>
  <si>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</si>
  <si>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</si>
  <si>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</si>
  <si>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</si>
  <si>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</si>
  <si>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</si>
  <si>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</si>
  <si>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</si>
  <si>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</si>
  <si>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</si>
  <si>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</si>
  <si>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</si>
  <si>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</si>
  <si>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</si>
  <si>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</si>
  <si>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</si>
  <si>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</si>
  <si>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</si>
  <si>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</si>
  <si>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</si>
  <si>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</si>
  <si>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</si>
  <si>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</si>
  <si>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</si>
  <si>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</si>
  <si>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</si>
  <si>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</si>
  <si>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</si>
  <si>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</si>
  <si>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</si>
  <si>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</si>
  <si>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</si>
  <si>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</si>
  <si>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</si>
  <si>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</si>
  <si>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</si>
  <si>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</si>
  <si>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</si>
  <si>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</si>
  <si>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</si>
  <si>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</si>
  <si>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</si>
  <si>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</si>
  <si>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</si>
  <si>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</si>
  <si>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</si>
  <si>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</si>
  <si>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</si>
  <si>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</si>
  <si>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</si>
  <si>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</si>
  <si>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</si>
  <si>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</si>
  <si>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</si>
  <si>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</si>
  <si>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</si>
  <si>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</si>
  <si>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</si>
  <si>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</si>
  <si>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</si>
  <si>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</si>
  <si>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</si>
  <si>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</si>
  <si>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</si>
  <si>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</si>
  <si>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</si>
  <si>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</si>
  <si>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</si>
  <si>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</si>
  <si>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</si>
  <si>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</si>
  <si>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</si>
  <si>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</si>
  <si>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</si>
  <si>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</si>
  <si>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</si>
  <si>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</si>
  <si>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</si>
  <si>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</si>
  <si>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</si>
  <si>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</si>
  <si>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</si>
  <si>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</si>
  <si>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</si>
  <si>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</si>
  <si>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</si>
  <si>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</si>
  <si>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</si>
  <si>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</si>
  <si>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</si>
  <si>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</si>
  <si>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</si>
  <si>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</si>
  <si>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</si>
  <si>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</si>
  <si>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</si>
  <si>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</si>
  <si>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</si>
  <si>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</si>
  <si>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</si>
  <si>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</si>
  <si>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</si>
  <si>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</si>
  <si>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</si>
  <si>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</si>
  <si>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</si>
  <si>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</si>
  <si>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</si>
  <si>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</si>
  <si>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 xml:space="preserve">Ogółem               </t>
  </si>
  <si>
    <t>Gospodarka gruntami 
i nieruchomościami</t>
  </si>
  <si>
    <t xml:space="preserve">RÓŻNE ROZLICZENIA </t>
  </si>
  <si>
    <t>RAZEM ZADANIA WŁASNE</t>
  </si>
  <si>
    <t>33a</t>
  </si>
  <si>
    <t>44a</t>
  </si>
  <si>
    <t>Kultura i ochrona dziedzictwa narodowego</t>
  </si>
  <si>
    <t>921</t>
  </si>
  <si>
    <t>Pozostała działalność</t>
  </si>
  <si>
    <t>92195</t>
  </si>
  <si>
    <t>92695</t>
  </si>
  <si>
    <t>Jednostka odpowiedz</t>
  </si>
  <si>
    <t>RGK</t>
  </si>
  <si>
    <t>RFK</t>
  </si>
  <si>
    <t>Urzedy Gmin (miast i miast na prawach powiatu)</t>
  </si>
  <si>
    <t>Zakup sprzętu komputrowego  
 i oprogramowania   (Nr 54a)</t>
  </si>
  <si>
    <t>Rezerwa inwestycyjna   (Nr 39)</t>
  </si>
  <si>
    <t>Dział</t>
  </si>
  <si>
    <t>Rozdział</t>
  </si>
  <si>
    <t xml:space="preserve">Nazwa  zadania                                                (Nr zadania) </t>
  </si>
  <si>
    <t>60053</t>
  </si>
  <si>
    <t>Infrastruktura telekomunikacyjna</t>
  </si>
  <si>
    <t>DEG</t>
  </si>
  <si>
    <t>150</t>
  </si>
  <si>
    <t>PRZETWÓRSTWO PRZEMYSŁOWE</t>
  </si>
  <si>
    <t>15011</t>
  </si>
  <si>
    <t>Rozwój przedsiębiorczości</t>
  </si>
  <si>
    <t>Wymiana okien w budynku Urzędu Gminy   (Nr 126)</t>
  </si>
  <si>
    <t>I</t>
  </si>
  <si>
    <t>90095</t>
  </si>
  <si>
    <t>Adaptacja i wyposażenie nowych pomieszczeń biurowych w Urzędzie Gminy w Starych babicach  (Nr 127)</t>
  </si>
  <si>
    <t>Współfinasowanie zakupu samochodu na potrzeby osób niepełnosprawnych z terenu Powiatu Warszawskiego Zachodniego (Nr 11)</t>
  </si>
  <si>
    <t>RPP</t>
  </si>
  <si>
    <t>Budowa infrastruktury społeczeństwa informacyjnego poprzez stworzenie zintegrowanych baz wiedzy o Mazowszu    (Nr RPP-001)</t>
  </si>
  <si>
    <t>Odwodnienie wsi Klaudyn   (Nr RI-004)</t>
  </si>
  <si>
    <t>Rozwój dostępu do e-usług publicznych w Gminie Stare Babice  (Nr 125-DEG)</t>
  </si>
  <si>
    <t xml:space="preserve">Budowa lokalnej infrastruktury społeczeństwa informacyjnego              (Nr 38a-DEG)
</t>
  </si>
  <si>
    <t>Odszkodowania za drogi i wykup gruntów pod drogi i inwestycje gminne   (Nr 53a-RGIGN)</t>
  </si>
  <si>
    <t>Modernizacja dachu w  Zespole Szkolno-Przedszkolnym w Borzęcinie Dużym   (Nr RI-008)</t>
  </si>
  <si>
    <t xml:space="preserve">KULTURA FIZYCZNA </t>
  </si>
  <si>
    <t>RI</t>
  </si>
  <si>
    <t>BEZPIECZEŃSTWO PUBLICZNE I OCHRONA PRZECIWPOŻAROWA</t>
  </si>
  <si>
    <t xml:space="preserve">Tabela Nr 3                 </t>
  </si>
  <si>
    <t>Budowa odwodnienia dróg gminnych                      (ul. Pogodna, Zaciszna, Gwiaździsta)  (Nr RI-037)</t>
  </si>
  <si>
    <t>Budowa rurociągu odwadniającego Kwirynów - Janów - Klaudyn.                                               (Nr RI-038)</t>
  </si>
  <si>
    <t>Projekt odwodnienia/kanalizacji deszczowej ul. Hubala Dobrzańskiego na odcinku od ul. Na Skraju do ul. Prusa.     (Nr RI-039)</t>
  </si>
  <si>
    <t>Budowa peronu przystankowego na ul. Trakt Królewski  (Nr RI-040)</t>
  </si>
  <si>
    <t>Budowa rurociągu odwadniajacego w Latchorzewie  (Nr RI-044)</t>
  </si>
  <si>
    <t>Odwodnienie wsi Wojcieszyn                      (Nr RI-045)</t>
  </si>
  <si>
    <t>Administracja publiczna</t>
  </si>
  <si>
    <t>Urzędy gmin(miast i miast na prawach powiatu)</t>
  </si>
  <si>
    <t>Zakup kserokopiarek        (Nr SK-001)</t>
  </si>
  <si>
    <t>SK</t>
  </si>
  <si>
    <t>75416</t>
  </si>
  <si>
    <t>Straż gminna (miejska)</t>
  </si>
  <si>
    <t>75495</t>
  </si>
  <si>
    <t>wykup fotoradaru Zurad CM                        (Nr SG-001)</t>
  </si>
  <si>
    <t>Budowa monitoringu w gminie Stare Babice          (Nr DEG-001)</t>
  </si>
  <si>
    <t>80148</t>
  </si>
  <si>
    <t>Stołówki szkolne i przedszkolne</t>
  </si>
  <si>
    <t>Zakup pieca konwekcyjno - parowego.             (Nr 3ZSPBO-001)</t>
  </si>
  <si>
    <t>Zakup urządzeń klimatyzacyjnych      (PBJ-001)</t>
  </si>
  <si>
    <t>3ZSPBO</t>
  </si>
  <si>
    <t>PBJ</t>
  </si>
  <si>
    <t>Budowa oświetlenia ulicznego w ul. Wierzbowa we wsi Kwirynów.                                  (Nr RI-026)</t>
  </si>
  <si>
    <t>Budowa oświetlenia ulicznego we wsi Stanisławów.                                                 (Nr RI-027)</t>
  </si>
  <si>
    <t>Budowa oświetlenia ulicznego w ul Kasztanowej we wsi Kwirynów.                      (Nr RI-029)</t>
  </si>
  <si>
    <t>Budowa oświetlenia ulicznego w ul. Wieniawskiego we wsi Klaudyn.                                          (Nr RI-030)</t>
  </si>
  <si>
    <t>Budowa oświetlenia ulicznego w ul. Brahmsa we wsi Klaudyn.                                   (Nr RI-031)</t>
  </si>
  <si>
    <t>Budowa oświetlenia ulicznego w ul. Izabelińskiej we wsi Stare Babice.                                      (Nr RI-032)</t>
  </si>
  <si>
    <t>Rozbudowa oświetlenia ulicznego w ul. Sikorskiego od ul. Ekologicznej do Ciećwierza we wsi Klaudyn.                              (Nr RI-033)</t>
  </si>
  <si>
    <t>Rozbudowa oświetlenia ulicznego w ul. Karabeli we wsi Lipków.                                         (Nr RI-034)</t>
  </si>
  <si>
    <t>Budowa oświetlenia ulicznego w ul. Poprzeczna.                                                    (Nr RI-034)</t>
  </si>
  <si>
    <t>Rozbudowa oświetlenia ulicznego w ul. Tulipanowa.                                            (Nr RI-034)</t>
  </si>
  <si>
    <t>Urządzenie terenu wokół stawu przy ul. Warszawskiej/Szeligowskiej w Latchorzewie.                                              (Nr RI-034)</t>
  </si>
  <si>
    <t>Zagospodarowanie terenu z elementami placu zabaw w ramach projektu budowa infrastruktury społecznej we wsiach Koczargi Stare i Blizne Jasińskiego                   (Nr RI-015)</t>
  </si>
  <si>
    <t>Zagospodarowanie polany w Lipkowie.                                                     (Nr RI-023)</t>
  </si>
  <si>
    <t>Doposażenie placu zabaw w Lipkowie                                                                     (Nr RI-051)</t>
  </si>
  <si>
    <t>Zakup ciągnika rolniczego Ursus                                                                           (Nr GOSIR-001)</t>
  </si>
  <si>
    <t>Zagospodarowanie terenu rekreacyjnego w Klaudynie przy ul. Ciećwierza                       (Nr RI-021)</t>
  </si>
  <si>
    <t>Wykonanie boiska w Wojcieszynie                                                                     (Nr RI-022)</t>
  </si>
  <si>
    <t>Budowa ciągu pieszo - rowerowego Janów - Klaudyn.                                           (Nr RI-042)</t>
  </si>
  <si>
    <r>
      <t xml:space="preserve">% </t>
    </r>
    <r>
      <rPr>
        <b/>
        <sz val="8"/>
        <rFont val="Arial CE"/>
        <family val="2"/>
      </rPr>
      <t>wykonania
(30.06.2012)</t>
    </r>
  </si>
  <si>
    <t xml:space="preserve">Planowane wydatki na 2012 r. wg. źródeł finansowania </t>
  </si>
  <si>
    <t>Budowa oświetlenia ulicznego w ul. Górki i Wiśniowa w Koczargach Starych.                                             (Nr RI-025)</t>
  </si>
  <si>
    <t>GOSIR</t>
  </si>
  <si>
    <t>Projekt i wykonanie budynku szatni w Zespole Szkolno-Przedszkolnym w Borzęcinie Dużym                                     (Nr RI-017)</t>
  </si>
  <si>
    <t>Przebudowa opaski przy budynku Zespołu Szkolno-Przedszkolnego w Borzęcinie Dużym                                               (Nr RI-018)</t>
  </si>
  <si>
    <t>Projekt i wykonanie boiska wielofunkcyjnego przy szkole podstawowej w Starych Babicach                               (Nr RI-019)</t>
  </si>
  <si>
    <t>Wykonanie ewakuacyjnej klatki schodowej w Przedszkolu w Starych Babicach                                                (Nr RI-020)</t>
  </si>
  <si>
    <t>Modernizacja szkolnego placu zabaw w ramach Rządowego Programu "Radosna szkoła" przy Szkole podstawowej w Starych Babicach                                   (Nr RI-024)</t>
  </si>
  <si>
    <t>Wykonanie projektu i budowa oświetlenia ulicznego w ul. Królowej Marysieńki                                                     (Nr RI-010)</t>
  </si>
  <si>
    <t>Zakup i montaż wiat przystankowych na terenie gminy Stare Babice (Nr RI-011)</t>
  </si>
  <si>
    <t>Projekt i wykonanie przedłużenia ul.Piłsudskiego w Starych Babicach                           (Nr RI-047)</t>
  </si>
  <si>
    <t>Projekt i wykonanie drogi dojazdowej do nowego budynku komunalnego z ośrodkiem zdrowia w Starych Babicach      (Nr RI-048)</t>
  </si>
  <si>
    <t>Projekt przedłużenia ul. Koczarskiej od ul. Osiedlowej do ul. Białej Góry         (Nr RI-049)</t>
  </si>
  <si>
    <t>Projekt odwodnienia ul. Żurawiowe Mokradła         (Nr RI-050)</t>
  </si>
  <si>
    <t>Projekt i wykonanie drogi gminnej od drogi serwisowej do terenu usługowo-produkcyjnegow Blizne Łaszczyńskiego       (Nr RI-046)</t>
  </si>
  <si>
    <t>Wartość dokonanych wydatków               od 01.01.2012 do 30.06.2012</t>
  </si>
  <si>
    <t>Informacja z wykonania wydatków majątkowych                                         za I półrocze 2012 roku</t>
  </si>
  <si>
    <t>Przebudowa/remont dachu na budynku komunalnym przy ul. Kopernika 10 w Bliznem Jasińskiego (projekt + wykonanie)           (Nr RI-041)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</si>
</sst>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  <numFmt numFmtId="182" formatCode="#,##0.0_ ;\-#,##0.0\ "/>
    <numFmt numFmtId="183" formatCode="#,##0.00_ ;\-#,##0.00\ "/>
    <numFmt numFmtId="184" formatCode="#,##0.00;[Red]#,##0.00"/>
  </numFmts>
  <fonts count="6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  <font>
      <sz val="11"/>
      <name val="Calibri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8"/>
      <color indexed="8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33" borderId="16" xfId="0" applyNumberFormat="1" applyFont="1" applyFill="1" applyBorder="1" applyAlignment="1">
      <alignment horizontal="right" vertical="center" wrapText="1"/>
    </xf>
    <xf numFmtId="170" fontId="8" fillId="33" borderId="16" xfId="0" applyNumberFormat="1" applyFont="1" applyFill="1" applyBorder="1" applyAlignment="1">
      <alignment vertical="center" wrapText="1"/>
    </xf>
    <xf numFmtId="170" fontId="8" fillId="33" borderId="2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right"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8" fillId="0" borderId="19" xfId="0" applyNumberFormat="1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170" fontId="8" fillId="34" borderId="16" xfId="0" applyNumberFormat="1" applyFont="1" applyFill="1" applyBorder="1" applyAlignment="1">
      <alignment horizontal="right" vertical="center" wrapText="1"/>
    </xf>
    <xf numFmtId="170" fontId="8" fillId="34" borderId="16" xfId="0" applyNumberFormat="1" applyFont="1" applyFill="1" applyBorder="1" applyAlignment="1">
      <alignment vertical="center" wrapText="1"/>
    </xf>
    <xf numFmtId="170" fontId="8" fillId="34" borderId="19" xfId="0" applyNumberFormat="1" applyFont="1" applyFill="1" applyBorder="1" applyAlignment="1">
      <alignment vertical="center" wrapText="1"/>
    </xf>
    <xf numFmtId="170" fontId="8" fillId="34" borderId="2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170" fontId="10" fillId="0" borderId="16" xfId="0" applyNumberFormat="1" applyFont="1" applyFill="1" applyBorder="1" applyAlignment="1">
      <alignment horizontal="right" vertical="center" wrapText="1"/>
    </xf>
    <xf numFmtId="170" fontId="10" fillId="0" borderId="20" xfId="0" applyNumberFormat="1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 quotePrefix="1">
      <alignment horizontal="center" wrapText="1"/>
    </xf>
    <xf numFmtId="0" fontId="16" fillId="0" borderId="16" xfId="0" applyFont="1" applyFill="1" applyBorder="1" applyAlignment="1">
      <alignment wrapText="1"/>
    </xf>
    <xf numFmtId="0" fontId="16" fillId="0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170" fontId="8" fillId="33" borderId="16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3" xfId="0" applyNumberFormat="1" applyFont="1" applyFill="1" applyBorder="1" applyAlignment="1">
      <alignment horizontal="left" vertical="center" wrapText="1" indent="1"/>
    </xf>
    <xf numFmtId="3" fontId="8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right" vertical="center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23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vertical="center" wrapText="1"/>
    </xf>
    <xf numFmtId="170" fontId="3" fillId="33" borderId="23" xfId="0" applyNumberFormat="1" applyFont="1" applyFill="1" applyBorder="1" applyAlignment="1">
      <alignment vertical="center"/>
    </xf>
    <xf numFmtId="170" fontId="3" fillId="0" borderId="23" xfId="0" applyNumberFormat="1" applyFont="1" applyFill="1" applyBorder="1" applyAlignment="1">
      <alignment vertical="center"/>
    </xf>
    <xf numFmtId="170" fontId="3" fillId="0" borderId="25" xfId="42" applyNumberFormat="1" applyFont="1" applyFill="1" applyBorder="1" applyAlignment="1">
      <alignment vertical="center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42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 shrinkToFit="1"/>
    </xf>
    <xf numFmtId="3" fontId="3" fillId="0" borderId="29" xfId="0" applyNumberFormat="1" applyFont="1" applyFill="1" applyBorder="1" applyAlignment="1">
      <alignment horizontal="left" vertical="center" wrapText="1" indent="1"/>
    </xf>
    <xf numFmtId="3" fontId="8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>
      <alignment horizontal="right" vertical="center"/>
    </xf>
    <xf numFmtId="170" fontId="3" fillId="0" borderId="29" xfId="0" applyNumberFormat="1" applyFont="1" applyFill="1" applyBorder="1" applyAlignment="1">
      <alignment horizontal="right" vertical="center" wrapText="1"/>
    </xf>
    <xf numFmtId="170" fontId="3" fillId="0" borderId="29" xfId="42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6" xfId="0" applyNumberFormat="1" applyFont="1" applyFill="1" applyBorder="1" applyAlignment="1">
      <alignment horizontal="center" wrapText="1"/>
    </xf>
    <xf numFmtId="170" fontId="8" fillId="0" borderId="16" xfId="0" applyNumberFormat="1" applyFont="1" applyFill="1" applyBorder="1" applyAlignment="1">
      <alignment horizontal="right" vertical="center"/>
    </xf>
    <xf numFmtId="170" fontId="8" fillId="0" borderId="17" xfId="0" applyNumberFormat="1" applyFont="1" applyFill="1" applyBorder="1" applyAlignment="1">
      <alignment horizontal="right" vertical="center"/>
    </xf>
    <xf numFmtId="170" fontId="8" fillId="33" borderId="16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>
      <alignment horizontal="right"/>
    </xf>
    <xf numFmtId="170" fontId="8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 shrinkToFit="1"/>
    </xf>
    <xf numFmtId="3" fontId="3" fillId="0" borderId="31" xfId="0" applyNumberFormat="1" applyFont="1" applyFill="1" applyBorder="1" applyAlignment="1">
      <alignment horizontal="left" vertical="center" wrapText="1" indent="1"/>
    </xf>
    <xf numFmtId="3" fontId="8" fillId="0" borderId="3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70" fontId="3" fillId="0" borderId="31" xfId="0" applyNumberFormat="1" applyFont="1" applyFill="1" applyBorder="1" applyAlignment="1">
      <alignment horizontal="right" vertical="center"/>
    </xf>
    <xf numFmtId="170" fontId="3" fillId="0" borderId="31" xfId="0" applyNumberFormat="1" applyFont="1" applyFill="1" applyBorder="1" applyAlignment="1">
      <alignment horizontal="right" vertical="center" wrapText="1"/>
    </xf>
    <xf numFmtId="170" fontId="3" fillId="0" borderId="31" xfId="4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170" fontId="8" fillId="0" borderId="31" xfId="0" applyNumberFormat="1" applyFont="1" applyFill="1" applyBorder="1" applyAlignment="1">
      <alignment horizontal="right" vertical="center" wrapText="1"/>
    </xf>
    <xf numFmtId="170" fontId="8" fillId="0" borderId="31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vertical="center" wrapText="1"/>
    </xf>
    <xf numFmtId="170" fontId="8" fillId="0" borderId="32" xfId="0" applyNumberFormat="1" applyFont="1" applyFill="1" applyBorder="1" applyAlignment="1">
      <alignment vertical="center" wrapText="1"/>
    </xf>
    <xf numFmtId="170" fontId="8" fillId="0" borderId="3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 shrinkToFit="1"/>
    </xf>
    <xf numFmtId="0" fontId="3" fillId="0" borderId="23" xfId="0" applyFont="1" applyFill="1" applyBorder="1" applyAlignment="1">
      <alignment horizontal="left" wrapText="1" indent="1"/>
    </xf>
    <xf numFmtId="170" fontId="3" fillId="0" borderId="13" xfId="42" applyNumberFormat="1" applyFont="1" applyFill="1" applyBorder="1" applyAlignment="1">
      <alignment horizontal="right" vertical="center"/>
    </xf>
    <xf numFmtId="170" fontId="3" fillId="0" borderId="26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170" fontId="12" fillId="0" borderId="31" xfId="0" applyNumberFormat="1" applyFont="1" applyFill="1" applyBorder="1" applyAlignment="1">
      <alignment horizontal="right" vertical="center" wrapText="1"/>
    </xf>
    <xf numFmtId="170" fontId="12" fillId="0" borderId="34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vertical="center" wrapText="1"/>
    </xf>
    <xf numFmtId="170" fontId="3" fillId="33" borderId="22" xfId="0" applyNumberFormat="1" applyFont="1" applyFill="1" applyBorder="1" applyAlignment="1">
      <alignment vertical="center"/>
    </xf>
    <xf numFmtId="170" fontId="3" fillId="0" borderId="22" xfId="0" applyNumberFormat="1" applyFont="1" applyFill="1" applyBorder="1" applyAlignment="1">
      <alignment vertical="center"/>
    </xf>
    <xf numFmtId="170" fontId="3" fillId="0" borderId="35" xfId="42" applyNumberFormat="1" applyFont="1" applyFill="1" applyBorder="1" applyAlignment="1">
      <alignment vertical="center"/>
    </xf>
    <xf numFmtId="170" fontId="3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9" xfId="0" applyNumberFormat="1" applyFont="1" applyFill="1" applyBorder="1" applyAlignment="1">
      <alignment horizontal="center" wrapText="1"/>
    </xf>
    <xf numFmtId="170" fontId="3" fillId="0" borderId="29" xfId="0" applyNumberFormat="1" applyFont="1" applyBorder="1" applyAlignment="1">
      <alignment horizontal="right" vertical="center" wrapText="1"/>
    </xf>
    <xf numFmtId="170" fontId="3" fillId="0" borderId="36" xfId="0" applyNumberFormat="1" applyFont="1" applyFill="1" applyBorder="1" applyAlignment="1">
      <alignment horizontal="right" vertical="center" wrapText="1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vertical="center" wrapText="1"/>
    </xf>
    <xf numFmtId="170" fontId="3" fillId="33" borderId="16" xfId="0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3" fillId="0" borderId="19" xfId="42" applyNumberFormat="1" applyFont="1" applyFill="1" applyBorder="1" applyAlignment="1">
      <alignment vertical="center"/>
    </xf>
    <xf numFmtId="170" fontId="3" fillId="0" borderId="37" xfId="0" applyNumberFormat="1" applyFont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 wrapText="1"/>
    </xf>
    <xf numFmtId="3" fontId="12" fillId="0" borderId="39" xfId="0" applyNumberFormat="1" applyFont="1" applyFill="1" applyBorder="1" applyAlignment="1">
      <alignment horizontal="left" vertical="center" wrapText="1" indent="1"/>
    </xf>
    <xf numFmtId="49" fontId="3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vertical="center"/>
    </xf>
    <xf numFmtId="170" fontId="3" fillId="33" borderId="39" xfId="0" applyNumberFormat="1" applyFont="1" applyFill="1" applyBorder="1" applyAlignment="1">
      <alignment vertical="center"/>
    </xf>
    <xf numFmtId="170" fontId="3" fillId="0" borderId="40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29" xfId="0" applyNumberFormat="1" applyFont="1" applyFill="1" applyBorder="1" applyAlignment="1">
      <alignment vertical="center" wrapText="1"/>
    </xf>
    <xf numFmtId="170" fontId="3" fillId="33" borderId="29" xfId="0" applyNumberFormat="1" applyFont="1" applyFill="1" applyBorder="1" applyAlignment="1">
      <alignment vertical="center"/>
    </xf>
    <xf numFmtId="170" fontId="3" fillId="0" borderId="29" xfId="0" applyNumberFormat="1" applyFont="1" applyFill="1" applyBorder="1" applyAlignment="1">
      <alignment vertical="center"/>
    </xf>
    <xf numFmtId="170" fontId="3" fillId="0" borderId="41" xfId="42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wrapText="1"/>
    </xf>
    <xf numFmtId="170" fontId="3" fillId="0" borderId="41" xfId="42" applyNumberFormat="1" applyFont="1" applyFill="1" applyBorder="1" applyAlignment="1">
      <alignment horizontal="right" vertical="center"/>
    </xf>
    <xf numFmtId="170" fontId="3" fillId="0" borderId="42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33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33" borderId="23" xfId="0" applyNumberFormat="1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 wrapText="1"/>
    </xf>
    <xf numFmtId="170" fontId="18" fillId="0" borderId="33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/>
    </xf>
    <xf numFmtId="170" fontId="3" fillId="0" borderId="44" xfId="42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4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23" xfId="0" applyNumberFormat="1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horizontal="right" vertical="center" wrapText="1"/>
    </xf>
    <xf numFmtId="170" fontId="8" fillId="34" borderId="17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vertical="center"/>
    </xf>
    <xf numFmtId="170" fontId="3" fillId="0" borderId="26" xfId="42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46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70" fontId="3" fillId="0" borderId="23" xfId="42" applyNumberFormat="1" applyFont="1" applyFill="1" applyBorder="1" applyAlignment="1">
      <alignment vertical="center"/>
    </xf>
    <xf numFmtId="170" fontId="8" fillId="0" borderId="48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right" vertical="center" wrapText="1"/>
    </xf>
    <xf numFmtId="170" fontId="8" fillId="0" borderId="50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8" fillId="0" borderId="26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left" vertical="center" wrapText="1" indent="1"/>
    </xf>
    <xf numFmtId="170" fontId="3" fillId="0" borderId="51" xfId="42" applyNumberFormat="1" applyFont="1" applyFill="1" applyBorder="1" applyAlignment="1">
      <alignment horizontal="right" vertical="center"/>
    </xf>
    <xf numFmtId="170" fontId="3" fillId="0" borderId="5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4" borderId="26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170" fontId="8" fillId="33" borderId="11" xfId="0" applyNumberFormat="1" applyFont="1" applyFill="1" applyBorder="1" applyAlignment="1">
      <alignment vertical="center" wrapText="1"/>
    </xf>
    <xf numFmtId="170" fontId="8" fillId="0" borderId="52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170" fontId="3" fillId="0" borderId="53" xfId="0" applyNumberFormat="1" applyFont="1" applyFill="1" applyBorder="1" applyAlignment="1">
      <alignment vertical="center" wrapText="1"/>
    </xf>
    <xf numFmtId="0" fontId="0" fillId="0" borderId="54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2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 wrapText="1"/>
    </xf>
    <xf numFmtId="170" fontId="3" fillId="0" borderId="48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horizontal="right" vertical="center" wrapText="1"/>
    </xf>
    <xf numFmtId="170" fontId="12" fillId="33" borderId="31" xfId="0" applyNumberFormat="1" applyFont="1" applyFill="1" applyBorder="1" applyAlignment="1">
      <alignment horizontal="right" vertical="center" wrapText="1"/>
    </xf>
    <xf numFmtId="170" fontId="8" fillId="33" borderId="11" xfId="0" applyNumberFormat="1" applyFont="1" applyFill="1" applyBorder="1" applyAlignment="1">
      <alignment horizontal="right" vertical="center" wrapText="1"/>
    </xf>
    <xf numFmtId="170" fontId="3" fillId="33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36" xfId="0" applyNumberFormat="1" applyFont="1" applyFill="1" applyBorder="1" applyAlignment="1">
      <alignment vertical="center" wrapText="1"/>
    </xf>
    <xf numFmtId="170" fontId="3" fillId="0" borderId="44" xfId="42" applyNumberFormat="1" applyFont="1" applyFill="1" applyBorder="1" applyAlignment="1">
      <alignment vertical="center"/>
    </xf>
    <xf numFmtId="170" fontId="3" fillId="0" borderId="14" xfId="4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wrapText="1" indent="1"/>
    </xf>
    <xf numFmtId="170" fontId="3" fillId="0" borderId="42" xfId="0" applyNumberFormat="1" applyFont="1" applyFill="1" applyBorder="1" applyAlignment="1">
      <alignment vertical="center" wrapText="1"/>
    </xf>
    <xf numFmtId="0" fontId="0" fillId="0" borderId="55" xfId="0" applyBorder="1" applyAlignment="1">
      <alignment horizontal="center" wrapText="1"/>
    </xf>
    <xf numFmtId="0" fontId="0" fillId="0" borderId="55" xfId="0" applyBorder="1" applyAlignment="1">
      <alignment/>
    </xf>
    <xf numFmtId="41" fontId="0" fillId="0" borderId="55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9" xfId="0" applyNumberFormat="1" applyBorder="1" applyAlignment="1">
      <alignment horizontal="center"/>
    </xf>
    <xf numFmtId="170" fontId="3" fillId="33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horizontal="right" vertical="center" wrapText="1"/>
    </xf>
    <xf numFmtId="170" fontId="8" fillId="33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wrapText="1"/>
    </xf>
    <xf numFmtId="170" fontId="8" fillId="0" borderId="32" xfId="0" applyNumberFormat="1" applyFont="1" applyFill="1" applyBorder="1" applyAlignment="1">
      <alignment horizontal="right" vertical="center" wrapText="1"/>
    </xf>
    <xf numFmtId="170" fontId="12" fillId="0" borderId="32" xfId="0" applyNumberFormat="1" applyFont="1" applyFill="1" applyBorder="1" applyAlignment="1">
      <alignment horizontal="right" vertical="center" wrapText="1"/>
    </xf>
    <xf numFmtId="170" fontId="8" fillId="0" borderId="52" xfId="0" applyNumberFormat="1" applyFont="1" applyFill="1" applyBorder="1" applyAlignment="1">
      <alignment horizontal="right" vertical="center" wrapText="1"/>
    </xf>
    <xf numFmtId="170" fontId="8" fillId="34" borderId="19" xfId="0" applyNumberFormat="1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center" wrapText="1"/>
    </xf>
    <xf numFmtId="3" fontId="3" fillId="0" borderId="39" xfId="0" applyNumberFormat="1" applyFont="1" applyFill="1" applyBorder="1" applyAlignment="1">
      <alignment horizontal="left" vertical="center" wrapText="1" indent="1"/>
    </xf>
    <xf numFmtId="3" fontId="8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11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horizontal="right" vertical="center" wrapText="1"/>
    </xf>
    <xf numFmtId="170" fontId="3" fillId="0" borderId="52" xfId="42" applyNumberFormat="1" applyFont="1" applyFill="1" applyBorder="1" applyAlignment="1">
      <alignment vertical="center"/>
    </xf>
    <xf numFmtId="170" fontId="12" fillId="0" borderId="16" xfId="0" applyNumberFormat="1" applyFont="1" applyFill="1" applyBorder="1" applyAlignment="1">
      <alignment horizontal="right" vertical="center" wrapText="1"/>
    </xf>
    <xf numFmtId="170" fontId="12" fillId="0" borderId="19" xfId="0" applyNumberFormat="1" applyFont="1" applyFill="1" applyBorder="1" applyAlignment="1">
      <alignment horizontal="right" vertical="center" wrapText="1"/>
    </xf>
    <xf numFmtId="170" fontId="12" fillId="33" borderId="16" xfId="0" applyNumberFormat="1" applyFont="1" applyFill="1" applyBorder="1" applyAlignment="1">
      <alignment horizontal="right" vertical="center" wrapText="1"/>
    </xf>
    <xf numFmtId="170" fontId="3" fillId="0" borderId="5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wrapText="1"/>
    </xf>
    <xf numFmtId="170" fontId="12" fillId="0" borderId="11" xfId="0" applyNumberFormat="1" applyFont="1" applyFill="1" applyBorder="1" applyAlignment="1">
      <alignment horizontal="right" vertical="center" wrapText="1"/>
    </xf>
    <xf numFmtId="170" fontId="3" fillId="0" borderId="39" xfId="42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2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8" fillId="0" borderId="0" xfId="0" applyNumberFormat="1" applyFont="1" applyFill="1" applyBorder="1" applyAlignment="1">
      <alignment vertical="center" wrapText="1"/>
    </xf>
    <xf numFmtId="170" fontId="3" fillId="0" borderId="56" xfId="0" applyNumberFormat="1" applyFont="1" applyFill="1" applyBorder="1" applyAlignment="1">
      <alignment vertical="center" wrapText="1"/>
    </xf>
    <xf numFmtId="170" fontId="3" fillId="0" borderId="56" xfId="0" applyNumberFormat="1" applyFont="1" applyFill="1" applyBorder="1" applyAlignment="1">
      <alignment vertical="center" wrapText="1"/>
    </xf>
    <xf numFmtId="170" fontId="3" fillId="0" borderId="56" xfId="0" applyNumberFormat="1" applyFont="1" applyBorder="1" applyAlignment="1">
      <alignment vertical="center" wrapText="1"/>
    </xf>
    <xf numFmtId="170" fontId="12" fillId="0" borderId="57" xfId="0" applyNumberFormat="1" applyFont="1" applyFill="1" applyBorder="1" applyAlignment="1">
      <alignment vertical="center" wrapText="1"/>
    </xf>
    <xf numFmtId="170" fontId="3" fillId="0" borderId="56" xfId="0" applyNumberFormat="1" applyFont="1" applyBorder="1" applyAlignment="1">
      <alignment vertical="center" wrapText="1"/>
    </xf>
    <xf numFmtId="170" fontId="3" fillId="0" borderId="58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 shrinkToFi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170" fontId="3" fillId="0" borderId="12" xfId="42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22" xfId="0" applyNumberFormat="1" applyFont="1" applyBorder="1" applyAlignment="1">
      <alignment horizontal="right" vertical="center" wrapText="1"/>
    </xf>
    <xf numFmtId="170" fontId="8" fillId="35" borderId="16" xfId="0" applyNumberFormat="1" applyFont="1" applyFill="1" applyBorder="1" applyAlignment="1">
      <alignment horizontal="right" vertical="center" wrapText="1"/>
    </xf>
    <xf numFmtId="0" fontId="12" fillId="35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170" fontId="8" fillId="0" borderId="59" xfId="0" applyNumberFormat="1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70" fontId="3" fillId="0" borderId="60" xfId="42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170" fontId="3" fillId="0" borderId="50" xfId="0" applyNumberFormat="1" applyFont="1" applyFill="1" applyBorder="1" applyAlignment="1">
      <alignment vertical="center" wrapText="1"/>
    </xf>
    <xf numFmtId="170" fontId="3" fillId="0" borderId="61" xfId="0" applyNumberFormat="1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170" fontId="3" fillId="0" borderId="24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44" xfId="0" applyNumberFormat="1" applyFont="1" applyFill="1" applyBorder="1" applyAlignment="1">
      <alignment horizontal="right" vertical="center" wrapText="1"/>
    </xf>
    <xf numFmtId="170" fontId="8" fillId="0" borderId="58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49" fontId="10" fillId="0" borderId="39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/>
    </xf>
    <xf numFmtId="170" fontId="3" fillId="0" borderId="58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70" fontId="8" fillId="10" borderId="16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 shrinkToFi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6" xfId="0" applyNumberFormat="1" applyFont="1" applyFill="1" applyBorder="1" applyAlignment="1">
      <alignment horizontal="center" vertical="center" wrapText="1"/>
    </xf>
    <xf numFmtId="49" fontId="8" fillId="10" borderId="13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3" xfId="0" applyNumberFormat="1" applyFont="1" applyFill="1" applyBorder="1" applyAlignment="1">
      <alignment horizontal="center" vertical="center" wrapText="1"/>
    </xf>
    <xf numFmtId="170" fontId="8" fillId="10" borderId="13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49" fontId="8" fillId="0" borderId="63" xfId="0" applyNumberFormat="1" applyFont="1" applyFill="1" applyBorder="1" applyAlignment="1">
      <alignment horizontal="center" vertical="center" wrapText="1"/>
    </xf>
    <xf numFmtId="0" fontId="8" fillId="36" borderId="63" xfId="0" applyNumberFormat="1" applyFont="1" applyFill="1" applyBorder="1" applyAlignment="1">
      <alignment horizontal="center" vertical="center" wrapText="1"/>
    </xf>
    <xf numFmtId="170" fontId="8" fillId="36" borderId="63" xfId="0" applyNumberFormat="1" applyFont="1" applyFill="1" applyBorder="1" applyAlignment="1">
      <alignment horizontal="right" vertical="center" wrapText="1"/>
    </xf>
    <xf numFmtId="49" fontId="10" fillId="36" borderId="63" xfId="0" applyNumberFormat="1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13" fillId="36" borderId="63" xfId="0" applyFont="1" applyFill="1" applyBorder="1" applyAlignment="1">
      <alignment horizontal="center" vertical="center" wrapText="1"/>
    </xf>
    <xf numFmtId="170" fontId="3" fillId="36" borderId="63" xfId="0" applyNumberFormat="1" applyFont="1" applyFill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 shrinkToFit="1"/>
    </xf>
    <xf numFmtId="170" fontId="3" fillId="0" borderId="61" xfId="0" applyNumberFormat="1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4" fontId="4" fillId="0" borderId="59" xfId="0" applyNumberFormat="1" applyFont="1" applyBorder="1" applyAlignment="1">
      <alignment horizontal="center" vertical="center" wrapText="1"/>
    </xf>
    <xf numFmtId="10" fontId="4" fillId="0" borderId="59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 shrinkToFit="1"/>
    </xf>
    <xf numFmtId="49" fontId="10" fillId="10" borderId="31" xfId="0" applyNumberFormat="1" applyFont="1" applyFill="1" applyBorder="1" applyAlignment="1">
      <alignment horizontal="center" vertical="center" wrapText="1" shrinkToFit="1"/>
    </xf>
    <xf numFmtId="0" fontId="8" fillId="10" borderId="31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1" xfId="0" applyNumberFormat="1" applyFont="1" applyFill="1" applyBorder="1" applyAlignment="1">
      <alignment horizontal="center" vertical="center" wrapText="1"/>
    </xf>
    <xf numFmtId="170" fontId="8" fillId="10" borderId="31" xfId="0" applyNumberFormat="1" applyFont="1" applyFill="1" applyBorder="1" applyAlignment="1">
      <alignment horizontal="right" vertical="center" wrapText="1"/>
    </xf>
    <xf numFmtId="170" fontId="8" fillId="10" borderId="32" xfId="0" applyNumberFormat="1" applyFont="1" applyFill="1" applyBorder="1" applyAlignment="1">
      <alignment horizontal="right" vertical="center" wrapText="1"/>
    </xf>
    <xf numFmtId="170" fontId="8" fillId="10" borderId="57" xfId="0" applyNumberFormat="1" applyFont="1" applyFill="1" applyBorder="1" applyAlignment="1">
      <alignment vertical="center" wrapText="1"/>
    </xf>
    <xf numFmtId="0" fontId="0" fillId="0" borderId="64" xfId="0" applyFill="1" applyBorder="1" applyAlignment="1">
      <alignment horizontal="center"/>
    </xf>
    <xf numFmtId="0" fontId="3" fillId="0" borderId="59" xfId="0" applyFont="1" applyFill="1" applyBorder="1" applyAlignment="1">
      <alignment horizontal="center" wrapText="1"/>
    </xf>
    <xf numFmtId="49" fontId="0" fillId="0" borderId="59" xfId="0" applyNumberFormat="1" applyFont="1" applyFill="1" applyBorder="1" applyAlignment="1">
      <alignment horizontal="center" wrapText="1"/>
    </xf>
    <xf numFmtId="170" fontId="3" fillId="0" borderId="23" xfId="0" applyNumberFormat="1" applyFont="1" applyBorder="1" applyAlignment="1">
      <alignment vertical="center" wrapText="1"/>
    </xf>
    <xf numFmtId="170" fontId="3" fillId="0" borderId="45" xfId="0" applyNumberFormat="1" applyFont="1" applyFill="1" applyBorder="1" applyAlignment="1">
      <alignment horizontal="right" vertical="center" wrapText="1"/>
    </xf>
    <xf numFmtId="4" fontId="8" fillId="10" borderId="65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Fill="1" applyBorder="1" applyAlignment="1">
      <alignment horizontal="right" vertical="center" wrapText="1"/>
    </xf>
    <xf numFmtId="4" fontId="3" fillId="0" borderId="60" xfId="0" applyNumberFormat="1" applyFont="1" applyFill="1" applyBorder="1" applyAlignment="1">
      <alignment vertical="center" wrapText="1"/>
    </xf>
    <xf numFmtId="183" fontId="8" fillId="10" borderId="18" xfId="0" applyNumberFormat="1" applyFont="1" applyFill="1" applyBorder="1" applyAlignment="1">
      <alignment horizontal="right" vertical="center" wrapText="1"/>
    </xf>
    <xf numFmtId="4" fontId="8" fillId="0" borderId="65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vertical="center" wrapText="1"/>
    </xf>
    <xf numFmtId="183" fontId="8" fillId="0" borderId="44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4" fontId="3" fillId="0" borderId="60" xfId="0" applyNumberFormat="1" applyFont="1" applyBorder="1" applyAlignment="1">
      <alignment vertical="center" wrapText="1"/>
    </xf>
    <xf numFmtId="183" fontId="8" fillId="10" borderId="60" xfId="0" applyNumberFormat="1" applyFont="1" applyFill="1" applyBorder="1" applyAlignment="1">
      <alignment horizontal="right" vertical="center" wrapText="1"/>
    </xf>
    <xf numFmtId="183" fontId="8" fillId="0" borderId="65" xfId="0" applyNumberFormat="1" applyFont="1" applyFill="1" applyBorder="1" applyAlignment="1">
      <alignment horizontal="right" vertical="center" wrapText="1"/>
    </xf>
    <xf numFmtId="4" fontId="3" fillId="36" borderId="65" xfId="0" applyNumberFormat="1" applyFont="1" applyFill="1" applyBorder="1" applyAlignment="1">
      <alignment horizontal="right" vertical="center" wrapText="1"/>
    </xf>
    <xf numFmtId="4" fontId="8" fillId="10" borderId="18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0" fontId="8" fillId="10" borderId="31" xfId="0" applyNumberFormat="1" applyFont="1" applyFill="1" applyBorder="1" applyAlignment="1">
      <alignment vertical="center" wrapText="1"/>
    </xf>
    <xf numFmtId="10" fontId="8" fillId="0" borderId="52" xfId="0" applyNumberFormat="1" applyFont="1" applyFill="1" applyBorder="1" applyAlignment="1">
      <alignment vertical="center" wrapText="1"/>
    </xf>
    <xf numFmtId="10" fontId="3" fillId="0" borderId="14" xfId="0" applyNumberFormat="1" applyFont="1" applyFill="1" applyBorder="1" applyAlignment="1">
      <alignment vertical="center" wrapText="1"/>
    </xf>
    <xf numFmtId="10" fontId="8" fillId="10" borderId="19" xfId="0" applyNumberFormat="1" applyFont="1" applyFill="1" applyBorder="1" applyAlignment="1">
      <alignment vertical="center" wrapText="1"/>
    </xf>
    <xf numFmtId="10" fontId="3" fillId="0" borderId="25" xfId="0" applyNumberFormat="1" applyFont="1" applyFill="1" applyBorder="1" applyAlignment="1">
      <alignment vertical="center" wrapText="1"/>
    </xf>
    <xf numFmtId="10" fontId="3" fillId="0" borderId="25" xfId="0" applyNumberFormat="1" applyFont="1" applyBorder="1" applyAlignment="1">
      <alignment vertical="center" wrapText="1"/>
    </xf>
    <xf numFmtId="10" fontId="3" fillId="0" borderId="25" xfId="0" applyNumberFormat="1" applyFont="1" applyBorder="1" applyAlignment="1">
      <alignment vertical="center" wrapText="1"/>
    </xf>
    <xf numFmtId="10" fontId="3" fillId="0" borderId="25" xfId="0" applyNumberFormat="1" applyFont="1" applyFill="1" applyBorder="1" applyAlignment="1">
      <alignment vertical="center" wrapText="1"/>
    </xf>
    <xf numFmtId="10" fontId="3" fillId="0" borderId="40" xfId="0" applyNumberFormat="1" applyFont="1" applyFill="1" applyBorder="1" applyAlignment="1">
      <alignment vertical="center" wrapText="1"/>
    </xf>
    <xf numFmtId="10" fontId="3" fillId="0" borderId="14" xfId="0" applyNumberFormat="1" applyFont="1" applyBorder="1" applyAlignment="1">
      <alignment vertical="center" wrapText="1"/>
    </xf>
    <xf numFmtId="10" fontId="8" fillId="10" borderId="14" xfId="0" applyNumberFormat="1" applyFont="1" applyFill="1" applyBorder="1" applyAlignment="1">
      <alignment vertical="center" wrapText="1"/>
    </xf>
    <xf numFmtId="10" fontId="3" fillId="0" borderId="32" xfId="0" applyNumberFormat="1" applyFont="1" applyFill="1" applyBorder="1" applyAlignment="1">
      <alignment vertical="center" wrapText="1"/>
    </xf>
    <xf numFmtId="10" fontId="9" fillId="0" borderId="32" xfId="0" applyNumberFormat="1" applyFont="1" applyFill="1" applyBorder="1" applyAlignment="1">
      <alignment vertical="center" wrapText="1"/>
    </xf>
    <xf numFmtId="10" fontId="3" fillId="0" borderId="52" xfId="0" applyNumberFormat="1" applyFont="1" applyFill="1" applyBorder="1" applyAlignment="1">
      <alignment vertical="center" wrapText="1"/>
    </xf>
    <xf numFmtId="10" fontId="9" fillId="0" borderId="25" xfId="0" applyNumberFormat="1" applyFont="1" applyFill="1" applyBorder="1" applyAlignment="1">
      <alignment vertical="center" wrapText="1"/>
    </xf>
    <xf numFmtId="10" fontId="8" fillId="0" borderId="32" xfId="0" applyNumberFormat="1" applyFont="1" applyFill="1" applyBorder="1" applyAlignment="1">
      <alignment vertical="center" wrapText="1"/>
    </xf>
    <xf numFmtId="4" fontId="8" fillId="35" borderId="16" xfId="0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vertical="center" wrapText="1"/>
    </xf>
    <xf numFmtId="3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60" fillId="0" borderId="23" xfId="0" applyFont="1" applyBorder="1" applyAlignment="1">
      <alignment wrapText="1"/>
    </xf>
    <xf numFmtId="0" fontId="60" fillId="0" borderId="11" xfId="0" applyFont="1" applyBorder="1" applyAlignment="1">
      <alignment vertical="center" wrapText="1"/>
    </xf>
    <xf numFmtId="170" fontId="3" fillId="0" borderId="39" xfId="0" applyNumberFormat="1" applyFont="1" applyFill="1" applyBorder="1" applyAlignment="1">
      <alignment vertical="center" wrapText="1"/>
    </xf>
    <xf numFmtId="170" fontId="3" fillId="0" borderId="39" xfId="42" applyNumberFormat="1" applyFont="1" applyFill="1" applyBorder="1" applyAlignment="1">
      <alignment vertical="center"/>
    </xf>
    <xf numFmtId="170" fontId="3" fillId="0" borderId="39" xfId="0" applyNumberFormat="1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3" fillId="10" borderId="39" xfId="0" applyNumberFormat="1" applyFont="1" applyFill="1" applyBorder="1" applyAlignment="1">
      <alignment horizontal="center" vertical="center" wrapText="1"/>
    </xf>
    <xf numFmtId="170" fontId="3" fillId="10" borderId="39" xfId="0" applyNumberFormat="1" applyFont="1" applyFill="1" applyBorder="1" applyAlignment="1">
      <alignment horizontal="right" vertical="center"/>
    </xf>
    <xf numFmtId="170" fontId="3" fillId="10" borderId="39" xfId="0" applyNumberFormat="1" applyFont="1" applyFill="1" applyBorder="1" applyAlignment="1">
      <alignment horizontal="right" vertical="center" wrapText="1"/>
    </xf>
    <xf numFmtId="170" fontId="3" fillId="10" borderId="23" xfId="42" applyNumberFormat="1" applyFont="1" applyFill="1" applyBorder="1" applyAlignment="1">
      <alignment horizontal="right" vertical="center"/>
    </xf>
    <xf numFmtId="170" fontId="3" fillId="10" borderId="36" xfId="0" applyNumberFormat="1" applyFont="1" applyFill="1" applyBorder="1" applyAlignment="1">
      <alignment horizontal="right" vertical="center" wrapText="1"/>
    </xf>
    <xf numFmtId="170" fontId="3" fillId="10" borderId="23" xfId="0" applyNumberFormat="1" applyFont="1" applyFill="1" applyBorder="1" applyAlignment="1">
      <alignment vertical="center"/>
    </xf>
    <xf numFmtId="170" fontId="3" fillId="10" borderId="47" xfId="42" applyNumberFormat="1" applyFont="1" applyFill="1" applyBorder="1" applyAlignment="1">
      <alignment vertical="center"/>
    </xf>
    <xf numFmtId="170" fontId="3" fillId="10" borderId="56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39" xfId="42" applyNumberFormat="1" applyFont="1" applyFill="1" applyBorder="1" applyAlignment="1">
      <alignment horizontal="right" vertical="center"/>
    </xf>
    <xf numFmtId="170" fontId="3" fillId="0" borderId="45" xfId="0" applyNumberFormat="1" applyFont="1" applyFill="1" applyBorder="1" applyAlignment="1">
      <alignment horizontal="right" vertical="center" wrapText="1"/>
    </xf>
    <xf numFmtId="170" fontId="3" fillId="33" borderId="39" xfId="0" applyNumberFormat="1" applyFont="1" applyFill="1" applyBorder="1" applyAlignment="1">
      <alignment vertical="center"/>
    </xf>
    <xf numFmtId="170" fontId="3" fillId="0" borderId="39" xfId="0" applyNumberFormat="1" applyFont="1" applyFill="1" applyBorder="1" applyAlignment="1">
      <alignment vertical="center"/>
    </xf>
    <xf numFmtId="170" fontId="3" fillId="0" borderId="12" xfId="42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 shrinkToFit="1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36" xfId="0" applyNumberFormat="1" applyFont="1" applyFill="1" applyBorder="1" applyAlignment="1">
      <alignment horizontal="right" vertical="center" wrapText="1"/>
    </xf>
    <xf numFmtId="170" fontId="3" fillId="0" borderId="47" xfId="0" applyNumberFormat="1" applyFont="1" applyFill="1" applyBorder="1" applyAlignment="1">
      <alignment horizontal="right" vertical="center" wrapText="1"/>
    </xf>
    <xf numFmtId="170" fontId="3" fillId="0" borderId="56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0" fontId="24" fillId="0" borderId="36" xfId="0" applyFont="1" applyBorder="1" applyAlignment="1">
      <alignment horizontal="center" vertical="center" wrapText="1"/>
    </xf>
    <xf numFmtId="0" fontId="60" fillId="0" borderId="47" xfId="0" applyFont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10" fillId="36" borderId="31" xfId="0" applyNumberFormat="1" applyFont="1" applyFill="1" applyBorder="1" applyAlignment="1">
      <alignment horizontal="center" vertical="center" wrapText="1"/>
    </xf>
    <xf numFmtId="49" fontId="8" fillId="36" borderId="23" xfId="0" applyNumberFormat="1" applyFont="1" applyFill="1" applyBorder="1" applyAlignment="1">
      <alignment horizontal="center" vertical="center" wrapText="1"/>
    </xf>
    <xf numFmtId="0" fontId="10" fillId="36" borderId="31" xfId="0" applyNumberFormat="1" applyFont="1" applyFill="1" applyBorder="1" applyAlignment="1">
      <alignment horizontal="center" vertical="center" wrapText="1"/>
    </xf>
    <xf numFmtId="170" fontId="10" fillId="36" borderId="3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0" fontId="60" fillId="0" borderId="11" xfId="0" applyFont="1" applyBorder="1" applyAlignment="1">
      <alignment vertical="top" wrapText="1"/>
    </xf>
    <xf numFmtId="0" fontId="60" fillId="0" borderId="47" xfId="0" applyFont="1" applyBorder="1" applyAlignment="1">
      <alignment vertical="top" wrapText="1"/>
    </xf>
    <xf numFmtId="170" fontId="8" fillId="36" borderId="23" xfId="0" applyNumberFormat="1" applyFont="1" applyFill="1" applyBorder="1" applyAlignment="1">
      <alignment horizontal="right" vertical="center" wrapText="1"/>
    </xf>
    <xf numFmtId="170" fontId="3" fillId="36" borderId="23" xfId="42" applyNumberFormat="1" applyFont="1" applyFill="1" applyBorder="1" applyAlignment="1">
      <alignment horizontal="right" vertical="center"/>
    </xf>
    <xf numFmtId="170" fontId="3" fillId="36" borderId="36" xfId="0" applyNumberFormat="1" applyFont="1" applyFill="1" applyBorder="1" applyAlignment="1">
      <alignment horizontal="right" vertical="center" wrapText="1"/>
    </xf>
    <xf numFmtId="170" fontId="3" fillId="36" borderId="23" xfId="0" applyNumberFormat="1" applyFont="1" applyFill="1" applyBorder="1" applyAlignment="1">
      <alignment vertical="center"/>
    </xf>
    <xf numFmtId="170" fontId="3" fillId="36" borderId="47" xfId="42" applyNumberFormat="1" applyFont="1" applyFill="1" applyBorder="1" applyAlignment="1">
      <alignment vertical="center"/>
    </xf>
    <xf numFmtId="170" fontId="3" fillId="36" borderId="56" xfId="0" applyNumberFormat="1" applyFont="1" applyFill="1" applyBorder="1" applyAlignment="1">
      <alignment vertical="center" wrapText="1"/>
    </xf>
    <xf numFmtId="4" fontId="8" fillId="36" borderId="23" xfId="0" applyNumberFormat="1" applyFont="1" applyFill="1" applyBorder="1" applyAlignment="1">
      <alignment horizontal="right" vertical="center" wrapText="1"/>
    </xf>
    <xf numFmtId="10" fontId="9" fillId="36" borderId="25" xfId="0" applyNumberFormat="1" applyFont="1" applyFill="1" applyBorder="1" applyAlignment="1">
      <alignment vertical="center" wrapText="1"/>
    </xf>
    <xf numFmtId="4" fontId="8" fillId="10" borderId="13" xfId="0" applyNumberFormat="1" applyFont="1" applyFill="1" applyBorder="1" applyAlignment="1">
      <alignment horizontal="right" vertical="center" wrapText="1"/>
    </xf>
    <xf numFmtId="170" fontId="8" fillId="0" borderId="39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horizontal="right" vertical="center" wrapText="1"/>
    </xf>
    <xf numFmtId="170" fontId="3" fillId="0" borderId="11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horizontal="right" vertical="center" wrapText="1"/>
    </xf>
    <xf numFmtId="170" fontId="3" fillId="33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44" xfId="42" applyNumberFormat="1" applyFont="1" applyFill="1" applyBorder="1" applyAlignment="1">
      <alignment vertical="center"/>
    </xf>
    <xf numFmtId="170" fontId="3" fillId="0" borderId="58" xfId="0" applyNumberFormat="1" applyFont="1" applyFill="1" applyBorder="1" applyAlignment="1">
      <alignment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60" fillId="0" borderId="55" xfId="0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10" fontId="3" fillId="10" borderId="52" xfId="0" applyNumberFormat="1" applyFont="1" applyFill="1" applyBorder="1" applyAlignment="1">
      <alignment vertical="center" wrapText="1"/>
    </xf>
    <xf numFmtId="10" fontId="3" fillId="0" borderId="41" xfId="0" applyNumberFormat="1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170" fontId="3" fillId="0" borderId="53" xfId="0" applyNumberFormat="1" applyFont="1" applyFill="1" applyBorder="1" applyAlignment="1">
      <alignment horizontal="right" vertical="center" wrapText="1"/>
    </xf>
    <xf numFmtId="170" fontId="3" fillId="0" borderId="55" xfId="0" applyNumberFormat="1" applyFont="1" applyBorder="1" applyAlignment="1">
      <alignment vertical="center" wrapText="1"/>
    </xf>
    <xf numFmtId="4" fontId="3" fillId="0" borderId="66" xfId="0" applyNumberFormat="1" applyFont="1" applyBorder="1" applyAlignment="1">
      <alignment vertical="center" wrapText="1"/>
    </xf>
    <xf numFmtId="49" fontId="9" fillId="10" borderId="29" xfId="0" applyNumberFormat="1" applyFont="1" applyFill="1" applyBorder="1" applyAlignment="1">
      <alignment horizontal="center" vertical="center" wrapText="1"/>
    </xf>
    <xf numFmtId="3" fontId="9" fillId="10" borderId="29" xfId="0" applyNumberFormat="1" applyFont="1" applyFill="1" applyBorder="1" applyAlignment="1">
      <alignment horizontal="center" vertical="center" wrapText="1"/>
    </xf>
    <xf numFmtId="3" fontId="3" fillId="10" borderId="2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60" fillId="0" borderId="29" xfId="0" applyFont="1" applyBorder="1" applyAlignment="1">
      <alignment vertical="center" wrapText="1"/>
    </xf>
    <xf numFmtId="170" fontId="3" fillId="0" borderId="66" xfId="42" applyNumberFormat="1" applyFont="1" applyFill="1" applyBorder="1" applyAlignment="1">
      <alignment vertical="center"/>
    </xf>
    <xf numFmtId="170" fontId="3" fillId="0" borderId="55" xfId="0" applyNumberFormat="1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 wrapText="1"/>
    </xf>
    <xf numFmtId="10" fontId="3" fillId="0" borderId="52" xfId="0" applyNumberFormat="1" applyFont="1" applyBorder="1" applyAlignment="1">
      <alignment vertical="center" wrapText="1"/>
    </xf>
    <xf numFmtId="49" fontId="10" fillId="10" borderId="16" xfId="0" applyNumberFormat="1" applyFont="1" applyFill="1" applyBorder="1" applyAlignment="1">
      <alignment horizontal="center" vertical="center" wrapText="1"/>
    </xf>
    <xf numFmtId="3" fontId="10" fillId="10" borderId="16" xfId="0" applyNumberFormat="1" applyFont="1" applyFill="1" applyBorder="1" applyAlignment="1">
      <alignment vertical="center" wrapText="1"/>
    </xf>
    <xf numFmtId="3" fontId="3" fillId="10" borderId="16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horizontal="right" vertical="center"/>
    </xf>
    <xf numFmtId="170" fontId="3" fillId="0" borderId="16" xfId="0" applyNumberFormat="1" applyFont="1" applyFill="1" applyBorder="1" applyAlignment="1">
      <alignment horizontal="right" vertical="center" wrapText="1"/>
    </xf>
    <xf numFmtId="170" fontId="3" fillId="0" borderId="16" xfId="42" applyNumberFormat="1" applyFont="1" applyFill="1" applyBorder="1" applyAlignment="1">
      <alignment horizontal="right" vertical="center"/>
    </xf>
    <xf numFmtId="170" fontId="3" fillId="0" borderId="17" xfId="0" applyNumberFormat="1" applyFont="1" applyFill="1" applyBorder="1" applyAlignment="1">
      <alignment horizontal="right" vertical="center" wrapText="1"/>
    </xf>
    <xf numFmtId="170" fontId="3" fillId="0" borderId="18" xfId="42" applyNumberFormat="1" applyFont="1" applyFill="1" applyBorder="1" applyAlignment="1">
      <alignment vertical="center"/>
    </xf>
    <xf numFmtId="170" fontId="3" fillId="0" borderId="67" xfId="0" applyNumberFormat="1" applyFont="1" applyFill="1" applyBorder="1" applyAlignment="1">
      <alignment vertical="center" wrapText="1"/>
    </xf>
    <xf numFmtId="10" fontId="3" fillId="10" borderId="19" xfId="0" applyNumberFormat="1" applyFont="1" applyFill="1" applyBorder="1" applyAlignment="1">
      <alignment vertical="center" wrapText="1"/>
    </xf>
    <xf numFmtId="4" fontId="3" fillId="0" borderId="66" xfId="0" applyNumberFormat="1" applyFont="1" applyFill="1" applyBorder="1" applyAlignment="1">
      <alignment vertical="center" wrapText="1"/>
    </xf>
    <xf numFmtId="10" fontId="3" fillId="0" borderId="41" xfId="0" applyNumberFormat="1" applyFont="1" applyFill="1" applyBorder="1" applyAlignment="1">
      <alignment vertical="center" wrapText="1"/>
    </xf>
    <xf numFmtId="170" fontId="8" fillId="0" borderId="58" xfId="0" applyNumberFormat="1" applyFont="1" applyFill="1" applyBorder="1" applyAlignment="1">
      <alignment vertical="center" wrapText="1"/>
    </xf>
    <xf numFmtId="10" fontId="8" fillId="10" borderId="16" xfId="0" applyNumberFormat="1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10" fontId="9" fillId="0" borderId="52" xfId="0" applyNumberFormat="1" applyFont="1" applyFill="1" applyBorder="1" applyAlignment="1">
      <alignment vertical="center" wrapText="1"/>
    </xf>
    <xf numFmtId="0" fontId="9" fillId="36" borderId="23" xfId="0" applyNumberFormat="1" applyFont="1" applyFill="1" applyBorder="1" applyAlignment="1">
      <alignment horizontal="center" vertical="center" wrapText="1"/>
    </xf>
    <xf numFmtId="170" fontId="9" fillId="36" borderId="23" xfId="0" applyNumberFormat="1" applyFont="1" applyFill="1" applyBorder="1" applyAlignment="1">
      <alignment horizontal="right" vertical="center" wrapText="1"/>
    </xf>
    <xf numFmtId="170" fontId="3" fillId="36" borderId="23" xfId="0" applyNumberFormat="1" applyFont="1" applyFill="1" applyBorder="1" applyAlignment="1">
      <alignment horizontal="right" vertical="center" wrapText="1"/>
    </xf>
    <xf numFmtId="4" fontId="3" fillId="36" borderId="47" xfId="0" applyNumberFormat="1" applyFont="1" applyFill="1" applyBorder="1" applyAlignment="1">
      <alignment horizontal="right" vertical="center" wrapText="1"/>
    </xf>
    <xf numFmtId="4" fontId="8" fillId="10" borderId="16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10" fontId="3" fillId="0" borderId="41" xfId="0" applyNumberFormat="1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10" fontId="8" fillId="36" borderId="52" xfId="0" applyNumberFormat="1" applyFont="1" applyFill="1" applyBorder="1" applyAlignment="1">
      <alignment vertical="center" wrapText="1"/>
    </xf>
    <xf numFmtId="10" fontId="9" fillId="0" borderId="52" xfId="0" applyNumberFormat="1" applyFont="1" applyFill="1" applyBorder="1" applyAlignment="1">
      <alignment vertical="center" wrapText="1"/>
    </xf>
    <xf numFmtId="0" fontId="8" fillId="35" borderId="17" xfId="0" applyFont="1" applyFill="1" applyBorder="1" applyAlignment="1">
      <alignment horizontal="center" vertical="center" wrapText="1"/>
    </xf>
    <xf numFmtId="49" fontId="3" fillId="36" borderId="23" xfId="0" applyNumberFormat="1" applyFont="1" applyFill="1" applyBorder="1" applyAlignment="1">
      <alignment horizontal="center" vertical="center" wrapText="1"/>
    </xf>
    <xf numFmtId="10" fontId="8" fillId="35" borderId="19" xfId="0" applyNumberFormat="1" applyFont="1" applyFill="1" applyBorder="1" applyAlignment="1">
      <alignment vertical="center" wrapText="1"/>
    </xf>
    <xf numFmtId="49" fontId="10" fillId="36" borderId="23" xfId="0" applyNumberFormat="1" applyFont="1" applyFill="1" applyBorder="1" applyAlignment="1">
      <alignment horizontal="center" vertical="center" wrapText="1" shrinkToFit="1"/>
    </xf>
    <xf numFmtId="0" fontId="8" fillId="36" borderId="23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0" fontId="12" fillId="36" borderId="23" xfId="0" applyNumberFormat="1" applyFont="1" applyFill="1" applyBorder="1" applyAlignment="1">
      <alignment horizontal="center" vertical="center" wrapText="1"/>
    </xf>
    <xf numFmtId="170" fontId="12" fillId="36" borderId="23" xfId="0" applyNumberFormat="1" applyFont="1" applyFill="1" applyBorder="1" applyAlignment="1">
      <alignment horizontal="right" vertical="center" wrapText="1"/>
    </xf>
    <xf numFmtId="170" fontId="12" fillId="36" borderId="31" xfId="0" applyNumberFormat="1" applyFont="1" applyFill="1" applyBorder="1" applyAlignment="1">
      <alignment horizontal="right" vertical="center" wrapText="1"/>
    </xf>
    <xf numFmtId="4" fontId="8" fillId="36" borderId="47" xfId="0" applyNumberFormat="1" applyFont="1" applyFill="1" applyBorder="1" applyAlignment="1">
      <alignment horizontal="right" vertical="center" wrapText="1"/>
    </xf>
    <xf numFmtId="170" fontId="10" fillId="0" borderId="11" xfId="0" applyNumberFormat="1" applyFont="1" applyFill="1" applyBorder="1" applyAlignment="1">
      <alignment horizontal="right" vertical="center" wrapText="1"/>
    </xf>
    <xf numFmtId="4" fontId="10" fillId="0" borderId="44" xfId="0" applyNumberFormat="1" applyFont="1" applyFill="1" applyBorder="1" applyAlignment="1">
      <alignment horizontal="right" vertical="center" wrapText="1"/>
    </xf>
    <xf numFmtId="10" fontId="10" fillId="0" borderId="52" xfId="0" applyNumberFormat="1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vertical="center" wrapText="1" shrinkToFit="1"/>
    </xf>
    <xf numFmtId="3" fontId="0" fillId="36" borderId="11" xfId="0" applyNumberFormat="1" applyFon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170" fontId="0" fillId="36" borderId="11" xfId="0" applyNumberFormat="1" applyFont="1" applyFill="1" applyBorder="1" applyAlignment="1">
      <alignment horizontal="right" vertical="center"/>
    </xf>
    <xf numFmtId="170" fontId="0" fillId="36" borderId="11" xfId="0" applyNumberFormat="1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" fontId="8" fillId="10" borderId="60" xfId="0" applyNumberFormat="1" applyFont="1" applyFill="1" applyBorder="1" applyAlignment="1">
      <alignment horizontal="right" vertical="center" wrapText="1"/>
    </xf>
    <xf numFmtId="10" fontId="8" fillId="10" borderId="13" xfId="0" applyNumberFormat="1" applyFont="1" applyFill="1" applyBorder="1" applyAlignment="1">
      <alignment vertical="center" wrapText="1"/>
    </xf>
    <xf numFmtId="0" fontId="60" fillId="0" borderId="56" xfId="0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60" fillId="0" borderId="23" xfId="0" applyFont="1" applyBorder="1" applyAlignment="1">
      <alignment vertical="top" wrapText="1"/>
    </xf>
    <xf numFmtId="170" fontId="3" fillId="0" borderId="11" xfId="0" applyNumberFormat="1" applyFont="1" applyFill="1" applyBorder="1" applyAlignment="1">
      <alignment vertical="center" wrapText="1"/>
    </xf>
    <xf numFmtId="170" fontId="3" fillId="0" borderId="11" xfId="42" applyNumberFormat="1" applyFont="1" applyFill="1" applyBorder="1" applyAlignment="1">
      <alignment vertical="center"/>
    </xf>
    <xf numFmtId="170" fontId="3" fillId="0" borderId="11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indent="1"/>
    </xf>
    <xf numFmtId="0" fontId="9" fillId="0" borderId="6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1" xfId="0" applyFont="1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36" xfId="0" applyFont="1" applyBorder="1" applyAlignment="1">
      <alignment horizontal="left" vertical="center" inden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10" fontId="3" fillId="0" borderId="39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zoomScalePageLayoutView="0"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617" t="s">
        <v>144</v>
      </c>
      <c r="M2" s="617"/>
      <c r="N2" s="617"/>
    </row>
    <row r="3" spans="1:15" s="7" customFormat="1" ht="40.5" customHeight="1">
      <c r="A3" s="621" t="s">
        <v>0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662" t="s">
        <v>1</v>
      </c>
      <c r="J4" s="662"/>
      <c r="K4" s="663"/>
      <c r="L4" s="664"/>
      <c r="M4" s="664"/>
      <c r="N4" s="664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</row>
    <row r="5" spans="1:15" s="10" customFormat="1" ht="24.75" customHeight="1">
      <c r="A5" s="651" t="s">
        <v>2</v>
      </c>
      <c r="B5" s="654" t="s">
        <v>3</v>
      </c>
      <c r="C5" s="656" t="s">
        <v>4</v>
      </c>
      <c r="D5" s="658" t="s">
        <v>5</v>
      </c>
      <c r="E5" s="9" t="s">
        <v>6</v>
      </c>
      <c r="F5" s="641" t="s">
        <v>7</v>
      </c>
      <c r="G5" s="644" t="s">
        <v>8</v>
      </c>
      <c r="H5" s="633" t="s">
        <v>9</v>
      </c>
      <c r="I5" s="634"/>
      <c r="J5" s="647"/>
      <c r="K5" s="648" t="s">
        <v>10</v>
      </c>
      <c r="L5" s="633" t="s">
        <v>129</v>
      </c>
      <c r="M5" s="634"/>
      <c r="N5" s="635"/>
      <c r="O5" s="665" t="s">
        <v>11</v>
      </c>
    </row>
    <row r="6" spans="1:15" s="10" customFormat="1" ht="16.5" customHeight="1">
      <c r="A6" s="652"/>
      <c r="B6" s="655"/>
      <c r="C6" s="657"/>
      <c r="D6" s="659"/>
      <c r="E6" s="11" t="s">
        <v>12</v>
      </c>
      <c r="F6" s="642"/>
      <c r="G6" s="645"/>
      <c r="H6" s="668" t="s">
        <v>13</v>
      </c>
      <c r="I6" s="636" t="s">
        <v>14</v>
      </c>
      <c r="J6" s="637"/>
      <c r="K6" s="649"/>
      <c r="L6" s="638" t="s">
        <v>13</v>
      </c>
      <c r="M6" s="636" t="s">
        <v>14</v>
      </c>
      <c r="N6" s="640"/>
      <c r="O6" s="666"/>
    </row>
    <row r="7" spans="1:15" s="10" customFormat="1" ht="40.5" customHeight="1" thickBot="1">
      <c r="A7" s="653"/>
      <c r="B7" s="655"/>
      <c r="C7" s="657"/>
      <c r="D7" s="660"/>
      <c r="E7" s="12" t="s">
        <v>15</v>
      </c>
      <c r="F7" s="643"/>
      <c r="G7" s="646"/>
      <c r="H7" s="669"/>
      <c r="I7" s="13" t="s">
        <v>16</v>
      </c>
      <c r="J7" s="13" t="s">
        <v>17</v>
      </c>
      <c r="K7" s="650"/>
      <c r="L7" s="639"/>
      <c r="M7" s="13" t="s">
        <v>16</v>
      </c>
      <c r="N7" s="14" t="s">
        <v>18</v>
      </c>
      <c r="O7" s="667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624" t="s">
        <v>19</v>
      </c>
      <c r="B9" s="625"/>
      <c r="C9" s="625"/>
      <c r="D9" s="625"/>
      <c r="E9" s="626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627" t="s">
        <v>20</v>
      </c>
      <c r="B10" s="628"/>
      <c r="C10" s="629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630" t="s">
        <v>21</v>
      </c>
      <c r="B11" s="631"/>
      <c r="C11" s="632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630" t="s">
        <v>105</v>
      </c>
      <c r="B79" s="631"/>
      <c r="C79" s="632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618" t="s">
        <v>124</v>
      </c>
      <c r="B104" s="619"/>
      <c r="C104" s="620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621" t="s">
        <v>123</v>
      </c>
      <c r="B114" s="621"/>
      <c r="C114" s="621"/>
      <c r="D114" s="621"/>
      <c r="E114" s="621"/>
      <c r="F114" s="621"/>
      <c r="G114" s="621"/>
      <c r="H114" s="621"/>
      <c r="I114" s="621"/>
      <c r="J114" s="621"/>
      <c r="K114" s="621"/>
      <c r="L114" s="621"/>
      <c r="M114" s="621"/>
      <c r="N114" s="621"/>
      <c r="O114" s="621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622"/>
      <c r="K115" s="622"/>
      <c r="L115" s="622"/>
      <c r="M115" s="622"/>
      <c r="N115" s="623"/>
      <c r="O115" s="623"/>
      <c r="P115" s="623"/>
      <c r="Q115" s="623"/>
      <c r="R115" s="623"/>
      <c r="S115" s="623"/>
      <c r="T115" s="623"/>
      <c r="U115" s="623"/>
      <c r="V115" s="623"/>
      <c r="W115" s="623"/>
      <c r="X115" s="623"/>
      <c r="Y115" s="623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sheetProtection/>
  <mergeCells count="27"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8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zoomScalePageLayoutView="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617" t="s">
        <v>159</v>
      </c>
      <c r="M2" s="617"/>
      <c r="N2" s="617"/>
    </row>
    <row r="3" spans="1:15" s="7" customFormat="1" ht="40.5" customHeight="1">
      <c r="A3" s="621" t="s">
        <v>0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662" t="s">
        <v>1</v>
      </c>
      <c r="J4" s="662"/>
      <c r="K4" s="663"/>
      <c r="L4" s="664"/>
      <c r="M4" s="664"/>
      <c r="N4" s="664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</row>
    <row r="5" spans="1:15" s="10" customFormat="1" ht="24.75" customHeight="1">
      <c r="A5" s="651" t="s">
        <v>2</v>
      </c>
      <c r="B5" s="654" t="s">
        <v>3</v>
      </c>
      <c r="C5" s="656" t="s">
        <v>4</v>
      </c>
      <c r="D5" s="658" t="s">
        <v>5</v>
      </c>
      <c r="E5" s="9" t="s">
        <v>6</v>
      </c>
      <c r="F5" s="641" t="s">
        <v>7</v>
      </c>
      <c r="G5" s="644" t="s">
        <v>8</v>
      </c>
      <c r="H5" s="633" t="s">
        <v>9</v>
      </c>
      <c r="I5" s="634"/>
      <c r="J5" s="647"/>
      <c r="K5" s="648" t="s">
        <v>10</v>
      </c>
      <c r="L5" s="633" t="s">
        <v>129</v>
      </c>
      <c r="M5" s="634"/>
      <c r="N5" s="635"/>
      <c r="O5" s="665" t="s">
        <v>11</v>
      </c>
    </row>
    <row r="6" spans="1:15" s="10" customFormat="1" ht="16.5" customHeight="1">
      <c r="A6" s="652"/>
      <c r="B6" s="655"/>
      <c r="C6" s="657"/>
      <c r="D6" s="659"/>
      <c r="E6" s="11" t="s">
        <v>12</v>
      </c>
      <c r="F6" s="642"/>
      <c r="G6" s="645"/>
      <c r="H6" s="668" t="s">
        <v>13</v>
      </c>
      <c r="I6" s="636" t="s">
        <v>14</v>
      </c>
      <c r="J6" s="637"/>
      <c r="K6" s="649"/>
      <c r="L6" s="638" t="s">
        <v>13</v>
      </c>
      <c r="M6" s="636" t="s">
        <v>14</v>
      </c>
      <c r="N6" s="640"/>
      <c r="O6" s="666"/>
    </row>
    <row r="7" spans="1:15" s="10" customFormat="1" ht="40.5" customHeight="1" thickBot="1">
      <c r="A7" s="653"/>
      <c r="B7" s="655"/>
      <c r="C7" s="657"/>
      <c r="D7" s="660"/>
      <c r="E7" s="12" t="s">
        <v>15</v>
      </c>
      <c r="F7" s="643"/>
      <c r="G7" s="646"/>
      <c r="H7" s="669"/>
      <c r="I7" s="13" t="s">
        <v>16</v>
      </c>
      <c r="J7" s="13" t="s">
        <v>17</v>
      </c>
      <c r="K7" s="650"/>
      <c r="L7" s="639"/>
      <c r="M7" s="13" t="s">
        <v>16</v>
      </c>
      <c r="N7" s="14" t="s">
        <v>18</v>
      </c>
      <c r="O7" s="667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624" t="s">
        <v>19</v>
      </c>
      <c r="B9" s="625"/>
      <c r="C9" s="625"/>
      <c r="D9" s="625"/>
      <c r="E9" s="626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627" t="s">
        <v>20</v>
      </c>
      <c r="B10" s="628"/>
      <c r="C10" s="629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630" t="s">
        <v>21</v>
      </c>
      <c r="B11" s="631"/>
      <c r="C11" s="632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630" t="s">
        <v>105</v>
      </c>
      <c r="B79" s="631"/>
      <c r="C79" s="632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618" t="s">
        <v>124</v>
      </c>
      <c r="B107" s="619"/>
      <c r="C107" s="620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621" t="s">
        <v>123</v>
      </c>
      <c r="B117" s="621"/>
      <c r="C117" s="621"/>
      <c r="D117" s="621"/>
      <c r="E117" s="621"/>
      <c r="F117" s="621"/>
      <c r="G117" s="621"/>
      <c r="H117" s="621"/>
      <c r="I117" s="621"/>
      <c r="J117" s="621"/>
      <c r="K117" s="621"/>
      <c r="L117" s="621"/>
      <c r="M117" s="621"/>
      <c r="N117" s="621"/>
      <c r="O117" s="621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622"/>
      <c r="K118" s="622"/>
      <c r="L118" s="622"/>
      <c r="M118" s="622"/>
      <c r="N118" s="623"/>
      <c r="O118" s="623"/>
      <c r="P118" s="623"/>
      <c r="Q118" s="623"/>
      <c r="R118" s="623"/>
      <c r="S118" s="623"/>
      <c r="T118" s="623"/>
      <c r="U118" s="623"/>
      <c r="V118" s="623"/>
      <c r="W118" s="623"/>
      <c r="X118" s="623"/>
      <c r="Y118" s="623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sheetProtection/>
  <mergeCells count="27"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  <mergeCell ref="H5:J5"/>
    <mergeCell ref="K5:K7"/>
    <mergeCell ref="O5:O7"/>
    <mergeCell ref="H6:H7"/>
    <mergeCell ref="I6:J6"/>
    <mergeCell ref="L6:L7"/>
    <mergeCell ref="M6:N6"/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zoomScalePageLayoutView="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617" t="s">
        <v>158</v>
      </c>
      <c r="M2" s="617"/>
      <c r="N2" s="617"/>
    </row>
    <row r="3" spans="1:15" s="7" customFormat="1" ht="40.5" customHeight="1">
      <c r="A3" s="621" t="s">
        <v>0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662" t="s">
        <v>1</v>
      </c>
      <c r="J4" s="662"/>
      <c r="K4" s="663"/>
      <c r="L4" s="664"/>
      <c r="M4" s="664"/>
      <c r="N4" s="664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</row>
    <row r="5" spans="1:15" s="10" customFormat="1" ht="24.75" customHeight="1">
      <c r="A5" s="651" t="s">
        <v>2</v>
      </c>
      <c r="B5" s="654" t="s">
        <v>3</v>
      </c>
      <c r="C5" s="656" t="s">
        <v>4</v>
      </c>
      <c r="D5" s="658" t="s">
        <v>5</v>
      </c>
      <c r="E5" s="9" t="s">
        <v>6</v>
      </c>
      <c r="F5" s="641" t="s">
        <v>7</v>
      </c>
      <c r="G5" s="644" t="s">
        <v>8</v>
      </c>
      <c r="H5" s="633" t="s">
        <v>9</v>
      </c>
      <c r="I5" s="634"/>
      <c r="J5" s="647"/>
      <c r="K5" s="648" t="s">
        <v>10</v>
      </c>
      <c r="L5" s="633" t="s">
        <v>129</v>
      </c>
      <c r="M5" s="634"/>
      <c r="N5" s="635"/>
      <c r="O5" s="665" t="s">
        <v>11</v>
      </c>
    </row>
    <row r="6" spans="1:15" s="10" customFormat="1" ht="16.5" customHeight="1">
      <c r="A6" s="652"/>
      <c r="B6" s="655"/>
      <c r="C6" s="657"/>
      <c r="D6" s="659"/>
      <c r="E6" s="11" t="s">
        <v>12</v>
      </c>
      <c r="F6" s="642"/>
      <c r="G6" s="645"/>
      <c r="H6" s="668" t="s">
        <v>13</v>
      </c>
      <c r="I6" s="636" t="s">
        <v>14</v>
      </c>
      <c r="J6" s="637"/>
      <c r="K6" s="649"/>
      <c r="L6" s="638" t="s">
        <v>13</v>
      </c>
      <c r="M6" s="636" t="s">
        <v>14</v>
      </c>
      <c r="N6" s="640"/>
      <c r="O6" s="666"/>
    </row>
    <row r="7" spans="1:15" s="10" customFormat="1" ht="40.5" customHeight="1" thickBot="1">
      <c r="A7" s="653"/>
      <c r="B7" s="655"/>
      <c r="C7" s="657"/>
      <c r="D7" s="660"/>
      <c r="E7" s="12" t="s">
        <v>15</v>
      </c>
      <c r="F7" s="643"/>
      <c r="G7" s="646"/>
      <c r="H7" s="669"/>
      <c r="I7" s="13" t="s">
        <v>16</v>
      </c>
      <c r="J7" s="13" t="s">
        <v>17</v>
      </c>
      <c r="K7" s="650"/>
      <c r="L7" s="639"/>
      <c r="M7" s="13" t="s">
        <v>16</v>
      </c>
      <c r="N7" s="14" t="s">
        <v>18</v>
      </c>
      <c r="O7" s="667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624" t="s">
        <v>19</v>
      </c>
      <c r="B9" s="625"/>
      <c r="C9" s="625"/>
      <c r="D9" s="625"/>
      <c r="E9" s="626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627" t="s">
        <v>20</v>
      </c>
      <c r="B10" s="628"/>
      <c r="C10" s="629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630" t="s">
        <v>21</v>
      </c>
      <c r="B11" s="631"/>
      <c r="C11" s="632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630" t="s">
        <v>105</v>
      </c>
      <c r="B80" s="631"/>
      <c r="C80" s="632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618" t="s">
        <v>124</v>
      </c>
      <c r="B108" s="619"/>
      <c r="C108" s="620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621" t="s">
        <v>123</v>
      </c>
      <c r="B118" s="621"/>
      <c r="C118" s="621"/>
      <c r="D118" s="621"/>
      <c r="E118" s="621"/>
      <c r="F118" s="621"/>
      <c r="G118" s="621"/>
      <c r="H118" s="621"/>
      <c r="I118" s="621"/>
      <c r="J118" s="621"/>
      <c r="K118" s="621"/>
      <c r="L118" s="621"/>
      <c r="M118" s="621"/>
      <c r="N118" s="621"/>
      <c r="O118" s="621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622"/>
      <c r="K119" s="622"/>
      <c r="L119" s="622"/>
      <c r="M119" s="622"/>
      <c r="N119" s="623"/>
      <c r="O119" s="623"/>
      <c r="P119" s="623"/>
      <c r="Q119" s="623"/>
      <c r="R119" s="623"/>
      <c r="S119" s="623"/>
      <c r="T119" s="623"/>
      <c r="U119" s="623"/>
      <c r="V119" s="623"/>
      <c r="W119" s="623"/>
      <c r="X119" s="623"/>
      <c r="Y119" s="623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sheetProtection/>
  <mergeCells count="27"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92"/>
  <sheetViews>
    <sheetView tabSelected="1" view="pageBreakPreview" zoomScale="120" zoomScaleSheetLayoutView="120" zoomScalePageLayoutView="0" workbookViewId="0" topLeftCell="A4">
      <pane xSplit="4" topLeftCell="E1" activePane="topRight" state="frozen"/>
      <selection pane="topLeft" activeCell="C7" sqref="C7"/>
      <selection pane="topRight" activeCell="I4" sqref="I4"/>
    </sheetView>
  </sheetViews>
  <sheetFormatPr defaultColWidth="9.00390625" defaultRowHeight="12.75"/>
  <cols>
    <col min="1" max="1" width="1.37890625" style="348" hidden="1" customWidth="1"/>
    <col min="2" max="2" width="2.125" style="2" hidden="1" customWidth="1"/>
    <col min="3" max="3" width="7.25390625" style="2" customWidth="1"/>
    <col min="4" max="4" width="28.25390625" style="6" customWidth="1"/>
    <col min="5" max="5" width="9.25390625" style="6" customWidth="1"/>
    <col min="6" max="6" width="7.25390625" style="3" hidden="1" customWidth="1"/>
    <col min="7" max="7" width="12.625" style="0" hidden="1" customWidth="1"/>
    <col min="8" max="8" width="13.875" style="3" hidden="1" customWidth="1"/>
    <col min="9" max="9" width="9.75390625" style="0" customWidth="1"/>
    <col min="10" max="10" width="12.125" style="0" customWidth="1"/>
    <col min="11" max="11" width="11.25390625" style="0" hidden="1" customWidth="1"/>
    <col min="12" max="12" width="13.00390625" style="4" hidden="1" customWidth="1"/>
    <col min="13" max="15" width="13.00390625" style="5" hidden="1" customWidth="1"/>
    <col min="16" max="16" width="13.00390625" style="0" hidden="1" customWidth="1"/>
    <col min="17" max="17" width="12.875" style="329" customWidth="1"/>
    <col min="18" max="18" width="9.375" style="331" customWidth="1"/>
    <col min="19" max="19" width="13.00390625" style="0" customWidth="1"/>
    <col min="20" max="20" width="26.75390625" style="0" customWidth="1"/>
    <col min="21" max="21" width="11.875" style="0" customWidth="1"/>
  </cols>
  <sheetData>
    <row r="1" ht="12.75">
      <c r="A1" s="346"/>
    </row>
    <row r="2" ht="13.5" thickBot="1">
      <c r="A2" s="346"/>
    </row>
    <row r="3" spans="1:18" ht="20.25" customHeight="1" thickBot="1">
      <c r="A3" s="398"/>
      <c r="B3" s="397"/>
      <c r="C3" s="402"/>
      <c r="D3" s="359"/>
      <c r="E3" s="359"/>
      <c r="F3" s="403"/>
      <c r="G3" s="7"/>
      <c r="H3" s="403"/>
      <c r="I3" s="7"/>
      <c r="J3" s="713" t="s">
        <v>202</v>
      </c>
      <c r="K3" s="700"/>
      <c r="L3" s="700"/>
      <c r="M3" s="700"/>
      <c r="N3" s="700"/>
      <c r="O3" s="700"/>
      <c r="P3" s="700"/>
      <c r="Q3" s="700"/>
      <c r="R3" s="404"/>
    </row>
    <row r="4" spans="1:18" ht="23.25" customHeight="1">
      <c r="A4" s="419"/>
      <c r="B4" s="397"/>
      <c r="C4" s="402"/>
      <c r="D4" s="359"/>
      <c r="E4" s="359"/>
      <c r="F4" s="403"/>
      <c r="G4" s="7"/>
      <c r="H4" s="403"/>
      <c r="I4" s="7"/>
      <c r="J4" s="700"/>
      <c r="K4" s="700"/>
      <c r="L4" s="700"/>
      <c r="M4" s="700"/>
      <c r="N4" s="700"/>
      <c r="O4" s="700"/>
      <c r="P4" s="700"/>
      <c r="Q4" s="700"/>
      <c r="R4" s="404"/>
    </row>
    <row r="5" spans="1:19" s="7" customFormat="1" ht="40.5" customHeight="1">
      <c r="A5" s="678" t="s">
        <v>259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359"/>
    </row>
    <row r="6" spans="1:19" s="10" customFormat="1" ht="24.75" customHeight="1">
      <c r="A6" s="690" t="s">
        <v>2</v>
      </c>
      <c r="B6" s="692" t="s">
        <v>3</v>
      </c>
      <c r="C6" s="608"/>
      <c r="D6" s="697" t="s">
        <v>179</v>
      </c>
      <c r="E6" s="670" t="s">
        <v>171</v>
      </c>
      <c r="F6" s="609" t="s">
        <v>6</v>
      </c>
      <c r="G6" s="680" t="s">
        <v>7</v>
      </c>
      <c r="H6" s="670" t="s">
        <v>8</v>
      </c>
      <c r="I6" s="672" t="s">
        <v>243</v>
      </c>
      <c r="J6" s="673"/>
      <c r="K6" s="674"/>
      <c r="L6" s="682" t="s">
        <v>10</v>
      </c>
      <c r="M6" s="672" t="s">
        <v>129</v>
      </c>
      <c r="N6" s="673"/>
      <c r="O6" s="689"/>
      <c r="P6" s="675" t="s">
        <v>11</v>
      </c>
      <c r="Q6" s="707" t="s">
        <v>258</v>
      </c>
      <c r="R6" s="704" t="s">
        <v>242</v>
      </c>
      <c r="S6" s="314"/>
    </row>
    <row r="7" spans="1:19" s="10" customFormat="1" ht="16.5" customHeight="1">
      <c r="A7" s="691"/>
      <c r="B7" s="693"/>
      <c r="C7" s="603" t="s">
        <v>177</v>
      </c>
      <c r="D7" s="698"/>
      <c r="E7" s="687"/>
      <c r="F7" s="11" t="s">
        <v>12</v>
      </c>
      <c r="G7" s="642"/>
      <c r="H7" s="645"/>
      <c r="I7" s="670" t="s">
        <v>160</v>
      </c>
      <c r="J7" s="685" t="s">
        <v>14</v>
      </c>
      <c r="K7" s="701"/>
      <c r="L7" s="683"/>
      <c r="M7" s="702" t="s">
        <v>13</v>
      </c>
      <c r="N7" s="685" t="s">
        <v>14</v>
      </c>
      <c r="O7" s="686"/>
      <c r="P7" s="676"/>
      <c r="Q7" s="708"/>
      <c r="R7" s="705"/>
      <c r="S7" s="314"/>
    </row>
    <row r="8" spans="1:19" s="10" customFormat="1" ht="40.5" customHeight="1">
      <c r="A8" s="691"/>
      <c r="B8" s="693"/>
      <c r="C8" s="610" t="s">
        <v>178</v>
      </c>
      <c r="D8" s="699"/>
      <c r="E8" s="688"/>
      <c r="F8" s="611" t="s">
        <v>15</v>
      </c>
      <c r="G8" s="681"/>
      <c r="H8" s="671"/>
      <c r="I8" s="671"/>
      <c r="J8" s="612" t="s">
        <v>16</v>
      </c>
      <c r="K8" s="612" t="s">
        <v>17</v>
      </c>
      <c r="L8" s="684"/>
      <c r="M8" s="703"/>
      <c r="N8" s="612" t="s">
        <v>16</v>
      </c>
      <c r="O8" s="613" t="s">
        <v>18</v>
      </c>
      <c r="P8" s="677"/>
      <c r="Q8" s="709"/>
      <c r="R8" s="706"/>
      <c r="S8" s="314"/>
    </row>
    <row r="9" spans="1:19" s="24" customFormat="1" ht="13.5" customHeight="1" thickBot="1">
      <c r="A9" s="408">
        <v>1</v>
      </c>
      <c r="B9" s="409">
        <v>2</v>
      </c>
      <c r="C9" s="595">
        <v>1</v>
      </c>
      <c r="D9" s="396">
        <v>2</v>
      </c>
      <c r="E9" s="396">
        <v>3</v>
      </c>
      <c r="F9" s="396">
        <v>5</v>
      </c>
      <c r="G9" s="596">
        <v>6</v>
      </c>
      <c r="H9" s="396">
        <v>7</v>
      </c>
      <c r="I9" s="596">
        <v>4</v>
      </c>
      <c r="J9" s="596">
        <v>5</v>
      </c>
      <c r="K9" s="596">
        <v>6</v>
      </c>
      <c r="L9" s="597">
        <v>8</v>
      </c>
      <c r="M9" s="598">
        <v>9</v>
      </c>
      <c r="N9" s="599">
        <v>10</v>
      </c>
      <c r="O9" s="600">
        <v>11</v>
      </c>
      <c r="P9" s="315">
        <v>10</v>
      </c>
      <c r="Q9" s="601">
        <v>6</v>
      </c>
      <c r="R9" s="602">
        <v>7</v>
      </c>
      <c r="S9" s="315"/>
    </row>
    <row r="10" spans="1:19" s="35" customFormat="1" ht="28.5" customHeight="1" thickBot="1">
      <c r="A10" s="694" t="s">
        <v>163</v>
      </c>
      <c r="B10" s="695"/>
      <c r="C10" s="695"/>
      <c r="D10" s="696"/>
      <c r="E10" s="572"/>
      <c r="F10" s="345"/>
      <c r="G10" s="344">
        <f>SUBTOTAL(9,G13:G92)</f>
        <v>1700000</v>
      </c>
      <c r="H10" s="344">
        <f>SUBTOTAL(9,H13:H92)</f>
        <v>10000</v>
      </c>
      <c r="I10" s="344">
        <f>I11+I14+I32+I48+I53+I56+I67+I83+I88+I45</f>
        <v>9072058</v>
      </c>
      <c r="J10" s="459">
        <f>J11+J14+J32+J48+J53+J56+J67+J83+J88+J45</f>
        <v>8185411.02</v>
      </c>
      <c r="K10" s="344">
        <f aca="true" t="shared" si="0" ref="K10:P10">SUBTOTAL(9,K11:K92)</f>
        <v>0</v>
      </c>
      <c r="L10" s="344">
        <f t="shared" si="0"/>
        <v>-3897776</v>
      </c>
      <c r="M10" s="344">
        <f t="shared" si="0"/>
        <v>1979652</v>
      </c>
      <c r="N10" s="344">
        <f t="shared" si="0"/>
        <v>1979652</v>
      </c>
      <c r="O10" s="344">
        <f t="shared" si="0"/>
        <v>0</v>
      </c>
      <c r="P10" s="344">
        <f t="shared" si="0"/>
        <v>650000</v>
      </c>
      <c r="Q10" s="459">
        <f>Q11+Q14+Q32+Q48+Q53+Q56+Q67+Q83+Q88+Q45</f>
        <v>2556033.3800000004</v>
      </c>
      <c r="R10" s="574">
        <f aca="true" t="shared" si="1" ref="R10:R15">Q10/I10</f>
        <v>0.2817479099009288</v>
      </c>
      <c r="S10" s="316"/>
    </row>
    <row r="11" spans="1:19" s="46" customFormat="1" ht="29.25" customHeight="1">
      <c r="A11" s="410"/>
      <c r="B11" s="411" t="s">
        <v>22</v>
      </c>
      <c r="C11" s="412" t="s">
        <v>183</v>
      </c>
      <c r="D11" s="413" t="s">
        <v>184</v>
      </c>
      <c r="E11" s="414"/>
      <c r="F11" s="415"/>
      <c r="G11" s="416">
        <f>SUBTOTAL(9,G13:G13)</f>
        <v>250000</v>
      </c>
      <c r="H11" s="416">
        <f>SUBTOTAL(9,H13:H13)</f>
        <v>0</v>
      </c>
      <c r="I11" s="416">
        <f>SUBTOTAL(9,I12:I13)</f>
        <v>4440</v>
      </c>
      <c r="J11" s="416">
        <f>SUBTOTAL(9,J12:J13)</f>
        <v>4440</v>
      </c>
      <c r="K11" s="416">
        <f>SUBTOTAL(9,K13:K13)</f>
        <v>0</v>
      </c>
      <c r="L11" s="416">
        <f>SUBTOTAL(9,L13:L13)</f>
        <v>245560</v>
      </c>
      <c r="M11" s="416">
        <f>SUBTOTAL(9,M13:M13)</f>
        <v>250000</v>
      </c>
      <c r="N11" s="416">
        <f>SUBTOTAL(9,N13:N13)</f>
        <v>250000</v>
      </c>
      <c r="O11" s="417">
        <f>SUBTOTAL(9,O13:O13)</f>
        <v>0</v>
      </c>
      <c r="P11" s="418">
        <f>SUBTOTAL(9,P13:P96)</f>
        <v>650000</v>
      </c>
      <c r="Q11" s="424">
        <f>SUBTOTAL(9,Q13:Q13)</f>
        <v>4439.53</v>
      </c>
      <c r="R11" s="443">
        <f t="shared" si="1"/>
        <v>0.9998941441441441</v>
      </c>
      <c r="S11" s="316"/>
    </row>
    <row r="12" spans="1:19" s="123" customFormat="1" ht="25.5" customHeight="1">
      <c r="A12" s="351"/>
      <c r="B12" s="200" t="s">
        <v>24</v>
      </c>
      <c r="C12" s="372" t="s">
        <v>185</v>
      </c>
      <c r="D12" s="407" t="s">
        <v>186</v>
      </c>
      <c r="E12" s="387"/>
      <c r="F12" s="202"/>
      <c r="G12" s="203">
        <f aca="true" t="shared" si="2" ref="G12:O12">SUBTOTAL(9,G13:G13)</f>
        <v>250000</v>
      </c>
      <c r="H12" s="203">
        <f t="shared" si="2"/>
        <v>0</v>
      </c>
      <c r="I12" s="582">
        <f t="shared" si="2"/>
        <v>4440</v>
      </c>
      <c r="J12" s="582">
        <f t="shared" si="2"/>
        <v>4440</v>
      </c>
      <c r="K12" s="582">
        <f t="shared" si="2"/>
        <v>0</v>
      </c>
      <c r="L12" s="582">
        <f t="shared" si="2"/>
        <v>245560</v>
      </c>
      <c r="M12" s="582">
        <f t="shared" si="2"/>
        <v>250000</v>
      </c>
      <c r="N12" s="582">
        <f t="shared" si="2"/>
        <v>250000</v>
      </c>
      <c r="O12" s="582">
        <f t="shared" si="2"/>
        <v>0</v>
      </c>
      <c r="P12" s="582">
        <f>SUBTOTAL(9,P13:P96)</f>
        <v>650000</v>
      </c>
      <c r="Q12" s="583">
        <f>SUBTOTAL(9,Q13:Q13)</f>
        <v>4439.53</v>
      </c>
      <c r="R12" s="584">
        <f t="shared" si="1"/>
        <v>0.9998941441441441</v>
      </c>
      <c r="S12" s="316"/>
    </row>
    <row r="13" spans="1:19" s="61" customFormat="1" ht="46.5" customHeight="1" thickBot="1">
      <c r="A13" s="81">
        <v>5</v>
      </c>
      <c r="B13" s="82"/>
      <c r="C13" s="399"/>
      <c r="D13" s="506" t="s">
        <v>193</v>
      </c>
      <c r="E13" s="357" t="s">
        <v>192</v>
      </c>
      <c r="F13" s="310">
        <v>2007</v>
      </c>
      <c r="G13" s="163">
        <v>250000</v>
      </c>
      <c r="H13" s="164">
        <v>0</v>
      </c>
      <c r="I13" s="163">
        <v>4440</v>
      </c>
      <c r="J13" s="163">
        <v>4440</v>
      </c>
      <c r="K13" s="128">
        <v>0</v>
      </c>
      <c r="L13" s="363">
        <f>M13-I13</f>
        <v>245560</v>
      </c>
      <c r="M13" s="281">
        <f>N13+O13</f>
        <v>250000</v>
      </c>
      <c r="N13" s="282">
        <v>250000</v>
      </c>
      <c r="O13" s="273">
        <v>0</v>
      </c>
      <c r="P13" s="400"/>
      <c r="Q13" s="426">
        <v>4439.53</v>
      </c>
      <c r="R13" s="445">
        <f t="shared" si="1"/>
        <v>0.9998941441441441</v>
      </c>
      <c r="S13" s="279"/>
    </row>
    <row r="14" spans="1:19" s="113" customFormat="1" ht="23.25" customHeight="1" thickBot="1">
      <c r="A14" s="109"/>
      <c r="B14" s="110" t="s">
        <v>42</v>
      </c>
      <c r="C14" s="379" t="s">
        <v>42</v>
      </c>
      <c r="D14" s="380" t="s">
        <v>43</v>
      </c>
      <c r="E14" s="380"/>
      <c r="F14" s="381"/>
      <c r="G14" s="378">
        <f>SUBTOTAL(9,G18:G21)</f>
        <v>400000</v>
      </c>
      <c r="H14" s="378">
        <f>SUBTOTAL(9,H18:H21)</f>
        <v>10000</v>
      </c>
      <c r="I14" s="385">
        <f>SUBTOTAL(9,I15:I31)</f>
        <v>2726000</v>
      </c>
      <c r="J14" s="385">
        <f aca="true" t="shared" si="3" ref="J14:Q14">SUBTOTAL(9,J15:J31)</f>
        <v>1954803.02</v>
      </c>
      <c r="K14" s="385">
        <f t="shared" si="3"/>
        <v>0</v>
      </c>
      <c r="L14" s="385">
        <f t="shared" si="3"/>
        <v>-881000</v>
      </c>
      <c r="M14" s="385">
        <f t="shared" si="3"/>
        <v>620000</v>
      </c>
      <c r="N14" s="385">
        <f t="shared" si="3"/>
        <v>620000</v>
      </c>
      <c r="O14" s="385">
        <f t="shared" si="3"/>
        <v>0</v>
      </c>
      <c r="P14" s="385">
        <f t="shared" si="3"/>
        <v>100000</v>
      </c>
      <c r="Q14" s="517">
        <f t="shared" si="3"/>
        <v>699022.9400000001</v>
      </c>
      <c r="R14" s="446">
        <f t="shared" si="1"/>
        <v>0.25642807776962584</v>
      </c>
      <c r="S14" s="316"/>
    </row>
    <row r="15" spans="1:19" s="123" customFormat="1" ht="21.75" customHeight="1">
      <c r="A15" s="351"/>
      <c r="B15" s="200"/>
      <c r="C15" s="585" t="s">
        <v>44</v>
      </c>
      <c r="D15" s="569" t="s">
        <v>45</v>
      </c>
      <c r="E15" s="586"/>
      <c r="F15" s="587"/>
      <c r="G15" s="588"/>
      <c r="H15" s="589"/>
      <c r="I15" s="203">
        <f>SUBTOTAL(9,I16:I28)</f>
        <v>1776000</v>
      </c>
      <c r="J15" s="203">
        <f aca="true" t="shared" si="4" ref="J15:Q15">SUBTOTAL(9,J16:J28)</f>
        <v>1776000</v>
      </c>
      <c r="K15" s="203">
        <f t="shared" si="4"/>
        <v>0</v>
      </c>
      <c r="L15" s="203">
        <f t="shared" si="4"/>
        <v>-881000</v>
      </c>
      <c r="M15" s="203">
        <f t="shared" si="4"/>
        <v>620000</v>
      </c>
      <c r="N15" s="203">
        <f t="shared" si="4"/>
        <v>620000</v>
      </c>
      <c r="O15" s="203">
        <f t="shared" si="4"/>
        <v>0</v>
      </c>
      <c r="P15" s="203">
        <f t="shared" si="4"/>
        <v>100000</v>
      </c>
      <c r="Q15" s="203">
        <f t="shared" si="4"/>
        <v>0</v>
      </c>
      <c r="R15" s="570">
        <f t="shared" si="1"/>
        <v>0</v>
      </c>
      <c r="S15" s="316"/>
    </row>
    <row r="16" spans="1:19" s="123" customFormat="1" ht="19.5" customHeight="1">
      <c r="A16" s="351"/>
      <c r="B16" s="200"/>
      <c r="C16" s="372"/>
      <c r="D16" s="464" t="s">
        <v>194</v>
      </c>
      <c r="E16" s="333" t="s">
        <v>200</v>
      </c>
      <c r="F16" s="66"/>
      <c r="G16" s="67"/>
      <c r="H16" s="68"/>
      <c r="I16" s="67">
        <v>100000</v>
      </c>
      <c r="J16" s="67">
        <v>100000</v>
      </c>
      <c r="K16" s="69"/>
      <c r="L16" s="366"/>
      <c r="M16" s="71"/>
      <c r="N16" s="72"/>
      <c r="O16" s="73"/>
      <c r="P16" s="323"/>
      <c r="Q16" s="431">
        <v>0</v>
      </c>
      <c r="R16" s="447">
        <f aca="true" t="shared" si="5" ref="R16:R28">Q16/I16</f>
        <v>0</v>
      </c>
      <c r="S16" s="316"/>
    </row>
    <row r="17" spans="1:19" s="123" customFormat="1" ht="29.25" customHeight="1">
      <c r="A17" s="351"/>
      <c r="B17" s="200"/>
      <c r="C17" s="200"/>
      <c r="D17" s="464" t="s">
        <v>252</v>
      </c>
      <c r="E17" s="333" t="s">
        <v>200</v>
      </c>
      <c r="F17" s="66" t="s">
        <v>28</v>
      </c>
      <c r="G17" s="67">
        <v>150000</v>
      </c>
      <c r="H17" s="68">
        <v>0</v>
      </c>
      <c r="I17" s="67">
        <v>28000</v>
      </c>
      <c r="J17" s="67">
        <v>28000</v>
      </c>
      <c r="K17" s="69">
        <v>0</v>
      </c>
      <c r="L17" s="70">
        <f aca="true" t="shared" si="6" ref="L17:L23">M17-I17</f>
        <v>122000</v>
      </c>
      <c r="M17" s="71">
        <f aca="true" t="shared" si="7" ref="M17:M23">N17+O17</f>
        <v>150000</v>
      </c>
      <c r="N17" s="72">
        <v>150000</v>
      </c>
      <c r="O17" s="73">
        <v>0</v>
      </c>
      <c r="P17" s="322"/>
      <c r="Q17" s="432">
        <v>0</v>
      </c>
      <c r="R17" s="447">
        <f t="shared" si="5"/>
        <v>0</v>
      </c>
      <c r="S17" s="316"/>
    </row>
    <row r="18" spans="1:19" s="61" customFormat="1" ht="33.75" customHeight="1">
      <c r="A18" s="62"/>
      <c r="B18" s="124"/>
      <c r="C18" s="124"/>
      <c r="D18" s="507" t="s">
        <v>203</v>
      </c>
      <c r="E18" s="333" t="s">
        <v>200</v>
      </c>
      <c r="F18" s="66"/>
      <c r="G18" s="67"/>
      <c r="H18" s="68"/>
      <c r="I18" s="67">
        <v>300000</v>
      </c>
      <c r="J18" s="67">
        <v>300000</v>
      </c>
      <c r="K18" s="69">
        <v>0</v>
      </c>
      <c r="L18" s="366">
        <f t="shared" si="6"/>
        <v>-240000</v>
      </c>
      <c r="M18" s="71">
        <f t="shared" si="7"/>
        <v>60000</v>
      </c>
      <c r="N18" s="72">
        <v>60000</v>
      </c>
      <c r="O18" s="73">
        <v>0</v>
      </c>
      <c r="P18" s="326"/>
      <c r="Q18" s="433">
        <v>0</v>
      </c>
      <c r="R18" s="449">
        <f t="shared" si="5"/>
        <v>0</v>
      </c>
      <c r="S18" s="279"/>
    </row>
    <row r="19" spans="1:19" s="61" customFormat="1" ht="33.75" customHeight="1">
      <c r="A19" s="62"/>
      <c r="B19" s="124"/>
      <c r="C19" s="124"/>
      <c r="D19" s="508" t="s">
        <v>204</v>
      </c>
      <c r="E19" s="333" t="s">
        <v>200</v>
      </c>
      <c r="F19" s="66" t="s">
        <v>39</v>
      </c>
      <c r="G19" s="67">
        <v>100000</v>
      </c>
      <c r="H19" s="68">
        <v>10000</v>
      </c>
      <c r="I19" s="67">
        <v>1000000</v>
      </c>
      <c r="J19" s="67">
        <v>1000000</v>
      </c>
      <c r="K19" s="69">
        <v>0</v>
      </c>
      <c r="L19" s="366">
        <f t="shared" si="6"/>
        <v>-910000</v>
      </c>
      <c r="M19" s="71">
        <f t="shared" si="7"/>
        <v>90000</v>
      </c>
      <c r="N19" s="72">
        <v>90000</v>
      </c>
      <c r="O19" s="73">
        <v>0</v>
      </c>
      <c r="P19" s="323">
        <f>G19-H19-M19</f>
        <v>0</v>
      </c>
      <c r="Q19" s="429">
        <v>0</v>
      </c>
      <c r="R19" s="450">
        <f t="shared" si="5"/>
        <v>0</v>
      </c>
      <c r="S19" s="279"/>
    </row>
    <row r="20" spans="1:19" s="61" customFormat="1" ht="49.5" customHeight="1">
      <c r="A20" s="62">
        <v>18</v>
      </c>
      <c r="B20" s="124"/>
      <c r="C20" s="124"/>
      <c r="D20" s="466" t="s">
        <v>205</v>
      </c>
      <c r="E20" s="333" t="s">
        <v>200</v>
      </c>
      <c r="F20" s="66" t="s">
        <v>28</v>
      </c>
      <c r="G20" s="67">
        <v>100000</v>
      </c>
      <c r="H20" s="68">
        <v>0</v>
      </c>
      <c r="I20" s="67">
        <v>65000</v>
      </c>
      <c r="J20" s="67">
        <v>65000</v>
      </c>
      <c r="K20" s="69">
        <v>0</v>
      </c>
      <c r="L20" s="366">
        <f t="shared" si="6"/>
        <v>35000</v>
      </c>
      <c r="M20" s="71">
        <f t="shared" si="7"/>
        <v>100000</v>
      </c>
      <c r="N20" s="72">
        <v>100000</v>
      </c>
      <c r="O20" s="73">
        <v>0</v>
      </c>
      <c r="P20" s="323"/>
      <c r="Q20" s="429">
        <v>0</v>
      </c>
      <c r="R20" s="450">
        <f t="shared" si="5"/>
        <v>0</v>
      </c>
      <c r="S20" s="279"/>
    </row>
    <row r="21" spans="1:19" s="61" customFormat="1" ht="29.25" customHeight="1">
      <c r="A21" s="62">
        <v>22</v>
      </c>
      <c r="B21" s="126"/>
      <c r="C21" s="126"/>
      <c r="D21" s="462" t="s">
        <v>206</v>
      </c>
      <c r="E21" s="333" t="s">
        <v>200</v>
      </c>
      <c r="F21" s="66" t="s">
        <v>55</v>
      </c>
      <c r="G21" s="67">
        <v>200000</v>
      </c>
      <c r="H21" s="68">
        <v>0</v>
      </c>
      <c r="I21" s="67">
        <v>8000</v>
      </c>
      <c r="J21" s="67">
        <v>8000</v>
      </c>
      <c r="K21" s="69">
        <v>0</v>
      </c>
      <c r="L21" s="70">
        <f t="shared" si="6"/>
        <v>92000</v>
      </c>
      <c r="M21" s="71">
        <f t="shared" si="7"/>
        <v>100000</v>
      </c>
      <c r="N21" s="72">
        <v>100000</v>
      </c>
      <c r="O21" s="73">
        <v>0</v>
      </c>
      <c r="P21" s="322">
        <f>G21-H21-M21</f>
        <v>100000</v>
      </c>
      <c r="Q21" s="432">
        <v>0</v>
      </c>
      <c r="R21" s="447">
        <f t="shared" si="5"/>
        <v>0</v>
      </c>
      <c r="S21" s="279"/>
    </row>
    <row r="22" spans="1:19" s="61" customFormat="1" ht="26.25" customHeight="1">
      <c r="A22" s="62">
        <v>28</v>
      </c>
      <c r="B22" s="126"/>
      <c r="C22" s="126"/>
      <c r="D22" s="463" t="s">
        <v>207</v>
      </c>
      <c r="E22" s="333" t="s">
        <v>200</v>
      </c>
      <c r="F22" s="66"/>
      <c r="G22" s="67"/>
      <c r="H22" s="68"/>
      <c r="I22" s="67">
        <v>50000</v>
      </c>
      <c r="J22" s="67">
        <v>50000</v>
      </c>
      <c r="K22" s="69">
        <v>0</v>
      </c>
      <c r="L22" s="70">
        <f t="shared" si="6"/>
        <v>10000</v>
      </c>
      <c r="M22" s="71">
        <f t="shared" si="7"/>
        <v>60000</v>
      </c>
      <c r="N22" s="72">
        <v>60000</v>
      </c>
      <c r="O22" s="73">
        <v>0</v>
      </c>
      <c r="P22" s="324"/>
      <c r="Q22" s="434">
        <v>0</v>
      </c>
      <c r="R22" s="448">
        <f t="shared" si="5"/>
        <v>0</v>
      </c>
      <c r="S22" s="279"/>
    </row>
    <row r="23" spans="1:19" s="130" customFormat="1" ht="24" customHeight="1">
      <c r="A23" s="62" t="s">
        <v>164</v>
      </c>
      <c r="B23" s="126"/>
      <c r="C23" s="126"/>
      <c r="D23" s="464" t="s">
        <v>208</v>
      </c>
      <c r="E23" s="333" t="s">
        <v>200</v>
      </c>
      <c r="F23" s="66"/>
      <c r="G23" s="67"/>
      <c r="H23" s="68"/>
      <c r="I23" s="67">
        <v>50000</v>
      </c>
      <c r="J23" s="67">
        <v>50000</v>
      </c>
      <c r="K23" s="69">
        <v>0</v>
      </c>
      <c r="L23" s="70">
        <f t="shared" si="6"/>
        <v>10000</v>
      </c>
      <c r="M23" s="71">
        <f t="shared" si="7"/>
        <v>60000</v>
      </c>
      <c r="N23" s="72">
        <v>60000</v>
      </c>
      <c r="O23" s="73">
        <v>0</v>
      </c>
      <c r="P23" s="324"/>
      <c r="Q23" s="434">
        <v>0</v>
      </c>
      <c r="R23" s="448">
        <f t="shared" si="5"/>
        <v>0</v>
      </c>
      <c r="S23" s="318"/>
    </row>
    <row r="24" spans="1:19" s="130" customFormat="1" ht="34.5" customHeight="1">
      <c r="A24" s="62">
        <v>84</v>
      </c>
      <c r="B24" s="126"/>
      <c r="C24" s="126"/>
      <c r="D24" s="470" t="s">
        <v>253</v>
      </c>
      <c r="E24" s="333" t="s">
        <v>200</v>
      </c>
      <c r="F24" s="66"/>
      <c r="G24" s="67"/>
      <c r="H24" s="68"/>
      <c r="I24" s="67">
        <v>15000</v>
      </c>
      <c r="J24" s="67">
        <v>15000</v>
      </c>
      <c r="K24" s="69">
        <v>0</v>
      </c>
      <c r="L24" s="236"/>
      <c r="M24" s="71"/>
      <c r="N24" s="72"/>
      <c r="O24" s="73"/>
      <c r="P24" s="324"/>
      <c r="Q24" s="434">
        <v>0</v>
      </c>
      <c r="R24" s="448">
        <f t="shared" si="5"/>
        <v>0</v>
      </c>
      <c r="S24" s="318"/>
    </row>
    <row r="25" spans="1:19" s="130" customFormat="1" ht="43.5" customHeight="1">
      <c r="A25" s="156"/>
      <c r="B25" s="328"/>
      <c r="C25" s="124"/>
      <c r="D25" s="470" t="s">
        <v>254</v>
      </c>
      <c r="E25" s="334" t="s">
        <v>200</v>
      </c>
      <c r="F25" s="66"/>
      <c r="G25" s="67"/>
      <c r="H25" s="68"/>
      <c r="I25" s="67">
        <v>45000</v>
      </c>
      <c r="J25" s="67">
        <v>45000</v>
      </c>
      <c r="K25" s="69"/>
      <c r="L25" s="262"/>
      <c r="M25" s="71"/>
      <c r="N25" s="72"/>
      <c r="O25" s="208"/>
      <c r="P25" s="422"/>
      <c r="Q25" s="434">
        <v>0</v>
      </c>
      <c r="R25" s="448">
        <f t="shared" si="5"/>
        <v>0</v>
      </c>
      <c r="S25" s="318"/>
    </row>
    <row r="26" spans="1:19" s="130" customFormat="1" ht="34.5" customHeight="1">
      <c r="A26" s="156"/>
      <c r="B26" s="328"/>
      <c r="C26" s="124"/>
      <c r="D26" s="466" t="s">
        <v>255</v>
      </c>
      <c r="E26" s="334" t="s">
        <v>200</v>
      </c>
      <c r="F26" s="66"/>
      <c r="G26" s="67"/>
      <c r="H26" s="68"/>
      <c r="I26" s="67">
        <v>25000</v>
      </c>
      <c r="J26" s="67">
        <v>25000</v>
      </c>
      <c r="K26" s="69"/>
      <c r="L26" s="262"/>
      <c r="M26" s="71"/>
      <c r="N26" s="72"/>
      <c r="O26" s="208"/>
      <c r="P26" s="422"/>
      <c r="Q26" s="434">
        <v>0</v>
      </c>
      <c r="R26" s="448">
        <f t="shared" si="5"/>
        <v>0</v>
      </c>
      <c r="S26" s="318"/>
    </row>
    <row r="27" spans="1:19" s="130" customFormat="1" ht="24" customHeight="1">
      <c r="A27" s="156"/>
      <c r="B27" s="328"/>
      <c r="C27" s="124"/>
      <c r="D27" s="465" t="s">
        <v>256</v>
      </c>
      <c r="E27" s="334" t="s">
        <v>200</v>
      </c>
      <c r="F27" s="159"/>
      <c r="G27" s="297"/>
      <c r="H27" s="264"/>
      <c r="I27" s="185">
        <v>55000</v>
      </c>
      <c r="J27" s="185">
        <v>55000</v>
      </c>
      <c r="K27" s="308"/>
      <c r="L27" s="467"/>
      <c r="M27" s="161"/>
      <c r="N27" s="160"/>
      <c r="O27" s="468"/>
      <c r="P27" s="469"/>
      <c r="Q27" s="435">
        <v>0</v>
      </c>
      <c r="R27" s="448">
        <f t="shared" si="5"/>
        <v>0</v>
      </c>
      <c r="S27" s="318"/>
    </row>
    <row r="28" spans="1:19" s="130" customFormat="1" ht="44.25" customHeight="1">
      <c r="A28" s="156"/>
      <c r="B28" s="328"/>
      <c r="C28" s="124"/>
      <c r="D28" s="470" t="s">
        <v>257</v>
      </c>
      <c r="E28" s="334" t="s">
        <v>200</v>
      </c>
      <c r="F28" s="184"/>
      <c r="G28" s="185"/>
      <c r="H28" s="176"/>
      <c r="I28" s="185">
        <v>35000</v>
      </c>
      <c r="J28" s="185">
        <v>35000</v>
      </c>
      <c r="K28" s="299"/>
      <c r="L28" s="605"/>
      <c r="M28" s="269"/>
      <c r="N28" s="270"/>
      <c r="O28" s="606"/>
      <c r="P28" s="607"/>
      <c r="Q28" s="435">
        <v>0</v>
      </c>
      <c r="R28" s="448">
        <f t="shared" si="5"/>
        <v>0</v>
      </c>
      <c r="S28" s="318"/>
    </row>
    <row r="29" spans="1:19" s="130" customFormat="1" ht="27" customHeight="1" thickBot="1">
      <c r="A29" s="156"/>
      <c r="B29" s="328"/>
      <c r="C29" s="373" t="s">
        <v>180</v>
      </c>
      <c r="D29" s="401" t="s">
        <v>181</v>
      </c>
      <c r="E29" s="340"/>
      <c r="F29" s="310"/>
      <c r="G29" s="163"/>
      <c r="H29" s="164"/>
      <c r="I29" s="203">
        <f>SUBTOTAL(9,I30:I31)</f>
        <v>950000</v>
      </c>
      <c r="J29" s="614">
        <f>SUBTOTAL(9,J30:J31)</f>
        <v>178803.02000000002</v>
      </c>
      <c r="K29" s="163">
        <f aca="true" t="shared" si="8" ref="K29:P29">K30</f>
        <v>0</v>
      </c>
      <c r="L29" s="163">
        <f t="shared" si="8"/>
        <v>0</v>
      </c>
      <c r="M29" s="163">
        <f t="shared" si="8"/>
        <v>0</v>
      </c>
      <c r="N29" s="163">
        <f t="shared" si="8"/>
        <v>0</v>
      </c>
      <c r="O29" s="163">
        <f t="shared" si="8"/>
        <v>0</v>
      </c>
      <c r="P29" s="163">
        <f t="shared" si="8"/>
        <v>0</v>
      </c>
      <c r="Q29" s="425">
        <f>SUBTOTAL(9,Q30:Q31)</f>
        <v>699022.9400000001</v>
      </c>
      <c r="R29" s="451">
        <f aca="true" t="shared" si="9" ref="R29:R41">Q29/I29</f>
        <v>0.7358136210526316</v>
      </c>
      <c r="S29" s="318"/>
    </row>
    <row r="30" spans="1:19" s="130" customFormat="1" ht="29.25" customHeight="1" thickBot="1">
      <c r="A30" s="156"/>
      <c r="B30" s="328"/>
      <c r="C30" s="374"/>
      <c r="D30" s="472" t="s">
        <v>195</v>
      </c>
      <c r="E30" s="334" t="s">
        <v>182</v>
      </c>
      <c r="F30" s="310"/>
      <c r="G30" s="163"/>
      <c r="H30" s="164"/>
      <c r="I30" s="185">
        <v>900000</v>
      </c>
      <c r="J30" s="615">
        <v>128803.02</v>
      </c>
      <c r="K30" s="299"/>
      <c r="L30" s="70"/>
      <c r="M30" s="269"/>
      <c r="N30" s="270"/>
      <c r="O30" s="272"/>
      <c r="P30" s="376"/>
      <c r="Q30" s="435">
        <v>685703.42</v>
      </c>
      <c r="R30" s="448">
        <f t="shared" si="9"/>
        <v>0.761892688888889</v>
      </c>
      <c r="S30" s="318"/>
    </row>
    <row r="31" spans="1:19" s="130" customFormat="1" ht="33" customHeight="1" thickBot="1">
      <c r="A31" s="156"/>
      <c r="B31" s="328"/>
      <c r="C31" s="365"/>
      <c r="D31" s="471" t="s">
        <v>196</v>
      </c>
      <c r="E31" s="357" t="s">
        <v>182</v>
      </c>
      <c r="F31" s="310"/>
      <c r="G31" s="163"/>
      <c r="H31" s="164"/>
      <c r="I31" s="163">
        <v>50000</v>
      </c>
      <c r="J31" s="616">
        <v>50000</v>
      </c>
      <c r="K31" s="128"/>
      <c r="L31" s="363"/>
      <c r="M31" s="281"/>
      <c r="N31" s="282"/>
      <c r="O31" s="358"/>
      <c r="P31" s="364"/>
      <c r="Q31" s="436">
        <v>13319.52</v>
      </c>
      <c r="R31" s="452">
        <f t="shared" si="9"/>
        <v>0.2663904</v>
      </c>
      <c r="S31" s="318"/>
    </row>
    <row r="32" spans="1:19" s="113" customFormat="1" ht="27" customHeight="1" thickBot="1">
      <c r="A32" s="131"/>
      <c r="B32" s="132" t="s">
        <v>60</v>
      </c>
      <c r="C32" s="382" t="s">
        <v>60</v>
      </c>
      <c r="D32" s="383" t="s">
        <v>61</v>
      </c>
      <c r="E32" s="383"/>
      <c r="F32" s="384"/>
      <c r="G32" s="385" t="e">
        <f>SUBTOTAL(9,#REF!)</f>
        <v>#REF!</v>
      </c>
      <c r="H32" s="385" t="e">
        <f>SUBTOTAL(9,#REF!)</f>
        <v>#REF!</v>
      </c>
      <c r="I32" s="385">
        <f aca="true" t="shared" si="10" ref="I32:P32">SUBTOTAL(9,I33:I39)</f>
        <v>3996000</v>
      </c>
      <c r="J32" s="385">
        <f t="shared" si="10"/>
        <v>3996000</v>
      </c>
      <c r="K32" s="385">
        <f t="shared" si="10"/>
        <v>0</v>
      </c>
      <c r="L32" s="385">
        <f t="shared" si="10"/>
        <v>-3696000</v>
      </c>
      <c r="M32" s="385">
        <f t="shared" si="10"/>
        <v>100000</v>
      </c>
      <c r="N32" s="385">
        <f t="shared" si="10"/>
        <v>100000</v>
      </c>
      <c r="O32" s="385">
        <f t="shared" si="10"/>
        <v>0</v>
      </c>
      <c r="P32" s="385">
        <f t="shared" si="10"/>
        <v>-100000</v>
      </c>
      <c r="Q32" s="437">
        <f>Q33+Q38</f>
        <v>1756137.38</v>
      </c>
      <c r="R32" s="453">
        <f t="shared" si="9"/>
        <v>0.4394738188188188</v>
      </c>
      <c r="S32" s="316"/>
    </row>
    <row r="33" spans="1:19" s="123" customFormat="1" ht="30.75" customHeight="1">
      <c r="A33" s="134"/>
      <c r="B33" s="115" t="s">
        <v>62</v>
      </c>
      <c r="C33" s="360" t="s">
        <v>62</v>
      </c>
      <c r="D33" s="356" t="s">
        <v>63</v>
      </c>
      <c r="E33" s="335"/>
      <c r="F33" s="117"/>
      <c r="G33" s="135" t="e">
        <f>SUBTOTAL(9,#REF!)</f>
        <v>#REF!</v>
      </c>
      <c r="H33" s="135" t="e">
        <f>SUBTOTAL(9,#REF!)</f>
        <v>#REF!</v>
      </c>
      <c r="I33" s="118">
        <f>SUBTOTAL(9,I34:I37)</f>
        <v>200000</v>
      </c>
      <c r="J33" s="118">
        <f>SUBTOTAL(9,J34:J37)</f>
        <v>200000</v>
      </c>
      <c r="K33" s="118">
        <f>SUBTOTAL(9,K34:K36)</f>
        <v>0</v>
      </c>
      <c r="L33" s="135">
        <f>SUBTOTAL(9,L34:L36)</f>
        <v>0</v>
      </c>
      <c r="M33" s="267">
        <f>SUBTOTAL(9,M34:M36)</f>
        <v>0</v>
      </c>
      <c r="N33" s="135">
        <f>SUBTOTAL(9,N34:N36)</f>
        <v>0</v>
      </c>
      <c r="O33" s="135">
        <f>SUBTOTAL(9,O34:O36)</f>
        <v>0</v>
      </c>
      <c r="P33" s="325" t="e">
        <f>SUBTOTAL(9,#REF!)</f>
        <v>#REF!</v>
      </c>
      <c r="Q33" s="438">
        <f>SUBTOTAL(9,Q34:Q37)</f>
        <v>19680</v>
      </c>
      <c r="R33" s="444">
        <f t="shared" si="9"/>
        <v>0.0984</v>
      </c>
      <c r="S33" s="319"/>
    </row>
    <row r="34" spans="1:19" s="142" customFormat="1" ht="51.75" hidden="1" thickBot="1">
      <c r="A34" s="309"/>
      <c r="B34" s="312" t="s">
        <v>65</v>
      </c>
      <c r="C34" s="312"/>
      <c r="D34" s="336" t="s">
        <v>66</v>
      </c>
      <c r="E34" s="336"/>
      <c r="F34" s="310"/>
      <c r="G34" s="219">
        <f aca="true" t="shared" si="11" ref="G34:O34">SUBTOTAL(9,G36)</f>
        <v>0</v>
      </c>
      <c r="H34" s="219">
        <f t="shared" si="11"/>
        <v>0</v>
      </c>
      <c r="I34" s="219">
        <f t="shared" si="11"/>
        <v>0</v>
      </c>
      <c r="J34" s="219">
        <f t="shared" si="11"/>
        <v>0</v>
      </c>
      <c r="K34" s="219">
        <f t="shared" si="11"/>
        <v>0</v>
      </c>
      <c r="L34" s="311">
        <f t="shared" si="11"/>
        <v>0</v>
      </c>
      <c r="M34" s="281">
        <f t="shared" si="11"/>
        <v>0</v>
      </c>
      <c r="N34" s="282">
        <f t="shared" si="11"/>
        <v>0</v>
      </c>
      <c r="O34" s="273">
        <f t="shared" si="11"/>
        <v>0</v>
      </c>
      <c r="P34" s="320"/>
      <c r="Q34" s="433"/>
      <c r="R34" s="449" t="e">
        <f t="shared" si="9"/>
        <v>#DIV/0!</v>
      </c>
      <c r="S34" s="320"/>
    </row>
    <row r="35" spans="1:19" s="142" customFormat="1" ht="63.75" hidden="1">
      <c r="A35" s="156"/>
      <c r="B35" s="157" t="s">
        <v>67</v>
      </c>
      <c r="C35" s="157"/>
      <c r="D35" s="337" t="s">
        <v>68</v>
      </c>
      <c r="E35" s="337"/>
      <c r="F35" s="159"/>
      <c r="G35" s="135">
        <f aca="true" t="shared" si="12" ref="G35:O35">SUBTOTAL(9,G36)</f>
        <v>0</v>
      </c>
      <c r="H35" s="135">
        <f t="shared" si="12"/>
        <v>0</v>
      </c>
      <c r="I35" s="135">
        <f t="shared" si="12"/>
        <v>0</v>
      </c>
      <c r="J35" s="135">
        <f t="shared" si="12"/>
        <v>0</v>
      </c>
      <c r="K35" s="135">
        <f t="shared" si="12"/>
        <v>0</v>
      </c>
      <c r="L35" s="160">
        <f t="shared" si="12"/>
        <v>0</v>
      </c>
      <c r="M35" s="161">
        <f t="shared" si="12"/>
        <v>0</v>
      </c>
      <c r="N35" s="160">
        <f t="shared" si="12"/>
        <v>0</v>
      </c>
      <c r="O35" s="162">
        <f t="shared" si="12"/>
        <v>0</v>
      </c>
      <c r="P35" s="320"/>
      <c r="Q35" s="433"/>
      <c r="R35" s="449" t="e">
        <f t="shared" si="9"/>
        <v>#DIV/0!</v>
      </c>
      <c r="S35" s="320"/>
    </row>
    <row r="36" spans="1:19" s="142" customFormat="1" ht="12.75" hidden="1">
      <c r="A36" s="75"/>
      <c r="B36" s="169"/>
      <c r="C36" s="169"/>
      <c r="D36" s="338"/>
      <c r="E36" s="338"/>
      <c r="F36" s="77"/>
      <c r="G36" s="297"/>
      <c r="H36" s="264"/>
      <c r="I36" s="297">
        <f>J36+K36</f>
        <v>0</v>
      </c>
      <c r="J36" s="297"/>
      <c r="K36" s="308">
        <v>0</v>
      </c>
      <c r="L36" s="137">
        <f>M36-I36</f>
        <v>0</v>
      </c>
      <c r="M36" s="138">
        <f>N36+O36</f>
        <v>0</v>
      </c>
      <c r="N36" s="139"/>
      <c r="O36" s="140">
        <v>0</v>
      </c>
      <c r="P36" s="320"/>
      <c r="Q36" s="433"/>
      <c r="R36" s="449" t="e">
        <f t="shared" si="9"/>
        <v>#DIV/0!</v>
      </c>
      <c r="S36" s="320"/>
    </row>
    <row r="37" spans="1:19" s="142" customFormat="1" ht="50.25" customHeight="1" thickBot="1">
      <c r="A37" s="75"/>
      <c r="B37" s="169"/>
      <c r="C37" s="125"/>
      <c r="D37" s="461" t="s">
        <v>260</v>
      </c>
      <c r="E37" s="333" t="s">
        <v>200</v>
      </c>
      <c r="F37" s="77"/>
      <c r="G37" s="78"/>
      <c r="H37" s="343"/>
      <c r="I37" s="67">
        <v>200000</v>
      </c>
      <c r="J37" s="67">
        <v>200000</v>
      </c>
      <c r="K37" s="80"/>
      <c r="L37" s="423"/>
      <c r="M37" s="161"/>
      <c r="N37" s="160"/>
      <c r="O37" s="341"/>
      <c r="P37" s="320"/>
      <c r="Q37" s="433">
        <v>19680</v>
      </c>
      <c r="R37" s="448">
        <f t="shared" si="9"/>
        <v>0.0984</v>
      </c>
      <c r="S37" s="320"/>
    </row>
    <row r="38" spans="1:19" s="123" customFormat="1" ht="30" customHeight="1">
      <c r="A38" s="283"/>
      <c r="B38" s="222" t="s">
        <v>106</v>
      </c>
      <c r="C38" s="575" t="s">
        <v>106</v>
      </c>
      <c r="D38" s="576" t="s">
        <v>161</v>
      </c>
      <c r="E38" s="577"/>
      <c r="F38" s="578"/>
      <c r="G38" s="579"/>
      <c r="H38" s="579"/>
      <c r="I38" s="509">
        <f>SUBTOTAL(9,I39:I39)</f>
        <v>3796000</v>
      </c>
      <c r="J38" s="509">
        <f aca="true" t="shared" si="13" ref="J38:Q38">SUBTOTAL(9,J39:J39)</f>
        <v>3796000</v>
      </c>
      <c r="K38" s="509">
        <f t="shared" si="13"/>
        <v>0</v>
      </c>
      <c r="L38" s="580">
        <f t="shared" si="13"/>
        <v>-3696000</v>
      </c>
      <c r="M38" s="580">
        <f t="shared" si="13"/>
        <v>100000</v>
      </c>
      <c r="N38" s="580">
        <f t="shared" si="13"/>
        <v>100000</v>
      </c>
      <c r="O38" s="580">
        <f t="shared" si="13"/>
        <v>0</v>
      </c>
      <c r="P38" s="580">
        <f t="shared" si="13"/>
        <v>-100000</v>
      </c>
      <c r="Q38" s="581">
        <f t="shared" si="13"/>
        <v>1736457.38</v>
      </c>
      <c r="R38" s="516">
        <f t="shared" si="9"/>
        <v>0.4574439884088514</v>
      </c>
      <c r="S38" s="319"/>
    </row>
    <row r="39" spans="1:19" s="142" customFormat="1" ht="36.75" customHeight="1" thickBot="1">
      <c r="A39" s="309">
        <v>72</v>
      </c>
      <c r="B39" s="342"/>
      <c r="C39" s="143"/>
      <c r="D39" s="531" t="s">
        <v>197</v>
      </c>
      <c r="E39" s="528" t="s">
        <v>109</v>
      </c>
      <c r="F39" s="85"/>
      <c r="G39" s="86"/>
      <c r="H39" s="144"/>
      <c r="I39" s="86">
        <v>3796000</v>
      </c>
      <c r="J39" s="86">
        <v>3796000</v>
      </c>
      <c r="K39" s="88">
        <v>0</v>
      </c>
      <c r="L39" s="532">
        <f>M39-I39</f>
        <v>-3696000</v>
      </c>
      <c r="M39" s="166">
        <f>N39+O39</f>
        <v>100000</v>
      </c>
      <c r="N39" s="167">
        <v>100000</v>
      </c>
      <c r="O39" s="168">
        <v>0</v>
      </c>
      <c r="P39" s="533">
        <f>G39-H39-M39</f>
        <v>-100000</v>
      </c>
      <c r="Q39" s="534">
        <v>1736457.38</v>
      </c>
      <c r="R39" s="530">
        <f t="shared" si="9"/>
        <v>0.4574439884088514</v>
      </c>
      <c r="S39" s="320"/>
    </row>
    <row r="40" spans="1:19" s="113" customFormat="1" ht="48" customHeight="1" hidden="1" thickBot="1">
      <c r="A40" s="388"/>
      <c r="B40" s="389"/>
      <c r="C40" s="392"/>
      <c r="D40" s="393" t="s">
        <v>191</v>
      </c>
      <c r="E40" s="394" t="s">
        <v>172</v>
      </c>
      <c r="F40" s="390"/>
      <c r="G40" s="391"/>
      <c r="H40" s="391"/>
      <c r="I40" s="395">
        <v>20000</v>
      </c>
      <c r="J40" s="395">
        <v>20000</v>
      </c>
      <c r="K40" s="395"/>
      <c r="L40" s="395"/>
      <c r="M40" s="395"/>
      <c r="N40" s="395"/>
      <c r="O40" s="395"/>
      <c r="P40" s="395"/>
      <c r="Q40" s="439">
        <v>20000</v>
      </c>
      <c r="R40" s="454">
        <f t="shared" si="9"/>
        <v>1</v>
      </c>
      <c r="S40" s="316"/>
    </row>
    <row r="41" spans="1:19" s="123" customFormat="1" ht="27.75" customHeight="1" hidden="1">
      <c r="A41" s="134"/>
      <c r="B41" s="115" t="s">
        <v>110</v>
      </c>
      <c r="C41" s="360" t="s">
        <v>110</v>
      </c>
      <c r="D41" s="356" t="s">
        <v>174</v>
      </c>
      <c r="E41" s="335"/>
      <c r="F41" s="117"/>
      <c r="G41" s="135"/>
      <c r="H41" s="135"/>
      <c r="I41" s="118">
        <f>SUBTOTAL(9,I42:I44)</f>
        <v>140000</v>
      </c>
      <c r="J41" s="118">
        <f>SUBTOTAL(9,J42:J44)</f>
        <v>140000</v>
      </c>
      <c r="K41" s="118">
        <f aca="true" t="shared" si="14" ref="K41:P41">SUBTOTAL(9,K43:K43)</f>
        <v>0</v>
      </c>
      <c r="L41" s="118">
        <f t="shared" si="14"/>
        <v>80000</v>
      </c>
      <c r="M41" s="118">
        <f t="shared" si="14"/>
        <v>100000</v>
      </c>
      <c r="N41" s="118">
        <f t="shared" si="14"/>
        <v>100000</v>
      </c>
      <c r="O41" s="118">
        <f t="shared" si="14"/>
        <v>0</v>
      </c>
      <c r="P41" s="118">
        <f t="shared" si="14"/>
        <v>-100000</v>
      </c>
      <c r="Q41" s="428">
        <f>SUBTOTAL(9,Q42:Q44)</f>
        <v>36065.64</v>
      </c>
      <c r="R41" s="455">
        <f t="shared" si="9"/>
        <v>0.2576117142857143</v>
      </c>
      <c r="S41" s="319"/>
    </row>
    <row r="42" spans="1:19" s="123" customFormat="1" ht="23.25" customHeight="1" hidden="1">
      <c r="A42" s="353"/>
      <c r="B42" s="200"/>
      <c r="C42" s="200"/>
      <c r="D42" s="354" t="s">
        <v>187</v>
      </c>
      <c r="E42" s="354" t="s">
        <v>172</v>
      </c>
      <c r="F42" s="202"/>
      <c r="G42" s="307"/>
      <c r="H42" s="307"/>
      <c r="I42" s="355">
        <v>0</v>
      </c>
      <c r="J42" s="355">
        <v>0</v>
      </c>
      <c r="K42" s="367"/>
      <c r="L42" s="368"/>
      <c r="M42" s="367"/>
      <c r="N42" s="367"/>
      <c r="O42" s="369"/>
      <c r="P42" s="370"/>
      <c r="Q42" s="431">
        <v>0</v>
      </c>
      <c r="R42" s="447"/>
      <c r="S42" s="319"/>
    </row>
    <row r="43" spans="1:19" s="61" customFormat="1" ht="25.5" customHeight="1" hidden="1">
      <c r="A43" s="62">
        <v>54</v>
      </c>
      <c r="B43" s="306"/>
      <c r="C43" s="306"/>
      <c r="D43" s="334" t="s">
        <v>175</v>
      </c>
      <c r="E43" s="334" t="s">
        <v>188</v>
      </c>
      <c r="F43" s="66"/>
      <c r="G43" s="67"/>
      <c r="H43" s="68"/>
      <c r="I43" s="67">
        <v>20000</v>
      </c>
      <c r="J43" s="67">
        <v>20000</v>
      </c>
      <c r="K43" s="69">
        <v>0</v>
      </c>
      <c r="L43" s="145">
        <f>M43-I43</f>
        <v>80000</v>
      </c>
      <c r="M43" s="71">
        <f>N43+O43</f>
        <v>100000</v>
      </c>
      <c r="N43" s="72">
        <v>100000</v>
      </c>
      <c r="O43" s="73">
        <v>0</v>
      </c>
      <c r="P43" s="323">
        <f>G43-H43-M43</f>
        <v>-100000</v>
      </c>
      <c r="Q43" s="429">
        <v>16160.12</v>
      </c>
      <c r="R43" s="450">
        <f aca="true" t="shared" si="15" ref="R43:R52">Q43/I43</f>
        <v>0.808006</v>
      </c>
      <c r="S43" s="317"/>
    </row>
    <row r="44" spans="1:19" s="61" customFormat="1" ht="34.5" customHeight="1" hidden="1" thickBot="1">
      <c r="A44" s="156"/>
      <c r="B44" s="352"/>
      <c r="C44" s="306"/>
      <c r="D44" s="334" t="s">
        <v>190</v>
      </c>
      <c r="E44" s="334" t="s">
        <v>172</v>
      </c>
      <c r="F44" s="159"/>
      <c r="G44" s="297"/>
      <c r="H44" s="264"/>
      <c r="I44" s="67">
        <v>120000</v>
      </c>
      <c r="J44" s="67">
        <v>120000</v>
      </c>
      <c r="K44" s="69"/>
      <c r="L44" s="145"/>
      <c r="M44" s="71"/>
      <c r="N44" s="72"/>
      <c r="O44" s="196"/>
      <c r="P44" s="323"/>
      <c r="Q44" s="429">
        <v>19905.52</v>
      </c>
      <c r="R44" s="450">
        <f t="shared" si="15"/>
        <v>0.16587933333333335</v>
      </c>
      <c r="S44" s="317"/>
    </row>
    <row r="45" spans="1:19" s="61" customFormat="1" ht="22.5" customHeight="1" thickBot="1">
      <c r="A45" s="156"/>
      <c r="B45" s="352"/>
      <c r="C45" s="535" t="s">
        <v>134</v>
      </c>
      <c r="D45" s="536" t="s">
        <v>209</v>
      </c>
      <c r="E45" s="537"/>
      <c r="F45" s="475"/>
      <c r="G45" s="476"/>
      <c r="H45" s="477"/>
      <c r="I45" s="385">
        <f>SUBTOTAL(9,I46:I47)</f>
        <v>15000</v>
      </c>
      <c r="J45" s="385">
        <f>SUBTOTAL(9,J46:J47)</f>
        <v>15000</v>
      </c>
      <c r="K45" s="478"/>
      <c r="L45" s="479"/>
      <c r="M45" s="480"/>
      <c r="N45" s="480"/>
      <c r="O45" s="481"/>
      <c r="P45" s="482"/>
      <c r="Q45" s="517">
        <f>SUBTOTAL(9,Q46:Q47)</f>
        <v>4243.5</v>
      </c>
      <c r="R45" s="453">
        <f t="shared" si="15"/>
        <v>0.2829</v>
      </c>
      <c r="S45" s="317"/>
    </row>
    <row r="46" spans="1:19" s="61" customFormat="1" ht="25.5" customHeight="1">
      <c r="A46" s="156"/>
      <c r="B46" s="352"/>
      <c r="C46" s="474" t="s">
        <v>110</v>
      </c>
      <c r="D46" s="483" t="s">
        <v>210</v>
      </c>
      <c r="E46" s="333"/>
      <c r="F46" s="159"/>
      <c r="G46" s="297"/>
      <c r="H46" s="264"/>
      <c r="I46" s="509">
        <f>SUBTOTAL(9,I47:I47)</f>
        <v>15000</v>
      </c>
      <c r="J46" s="509">
        <f>SUBTOTAL(9,J47:J47)</f>
        <v>15000</v>
      </c>
      <c r="K46" s="510"/>
      <c r="L46" s="511"/>
      <c r="M46" s="512"/>
      <c r="N46" s="512"/>
      <c r="O46" s="513"/>
      <c r="P46" s="514"/>
      <c r="Q46" s="515">
        <f>SUBTOTAL(9,Q47:Q47)</f>
        <v>4243.5</v>
      </c>
      <c r="R46" s="516">
        <f t="shared" si="15"/>
        <v>0.2829</v>
      </c>
      <c r="S46" s="317"/>
    </row>
    <row r="47" spans="1:19" s="61" customFormat="1" ht="34.5" customHeight="1" thickBot="1">
      <c r="A47" s="156"/>
      <c r="B47" s="352"/>
      <c r="C47" s="538"/>
      <c r="D47" s="539" t="s">
        <v>211</v>
      </c>
      <c r="E47" s="357" t="s">
        <v>212</v>
      </c>
      <c r="F47" s="310"/>
      <c r="G47" s="163"/>
      <c r="H47" s="164"/>
      <c r="I47" s="86">
        <v>15000</v>
      </c>
      <c r="J47" s="86">
        <v>15000</v>
      </c>
      <c r="K47" s="88"/>
      <c r="L47" s="532"/>
      <c r="M47" s="166"/>
      <c r="N47" s="167"/>
      <c r="O47" s="540"/>
      <c r="P47" s="541"/>
      <c r="Q47" s="542">
        <v>4243.5</v>
      </c>
      <c r="R47" s="530">
        <f t="shared" si="15"/>
        <v>0.2829</v>
      </c>
      <c r="S47" s="317"/>
    </row>
    <row r="48" spans="1:19" s="61" customFormat="1" ht="28.5" customHeight="1" thickBot="1">
      <c r="A48" s="156"/>
      <c r="B48" s="352"/>
      <c r="C48" s="546" t="s">
        <v>65</v>
      </c>
      <c r="D48" s="547" t="s">
        <v>201</v>
      </c>
      <c r="E48" s="548"/>
      <c r="F48" s="150"/>
      <c r="G48" s="549"/>
      <c r="H48" s="550"/>
      <c r="I48" s="378">
        <f>SUBTOTAL(9,I49:I52)</f>
        <v>362730</v>
      </c>
      <c r="J48" s="378">
        <f>SUBTOTAL(9,J49:J52)</f>
        <v>362730</v>
      </c>
      <c r="K48" s="551"/>
      <c r="L48" s="552"/>
      <c r="M48" s="152"/>
      <c r="N48" s="153"/>
      <c r="O48" s="553"/>
      <c r="P48" s="554"/>
      <c r="Q48" s="378">
        <f>SUBTOTAL(9,Q49:Q52)</f>
        <v>0</v>
      </c>
      <c r="R48" s="555">
        <f t="shared" si="15"/>
        <v>0</v>
      </c>
      <c r="S48" s="317"/>
    </row>
    <row r="49" spans="1:19" s="61" customFormat="1" ht="22.5" customHeight="1">
      <c r="A49" s="156"/>
      <c r="B49" s="352"/>
      <c r="C49" s="543" t="s">
        <v>213</v>
      </c>
      <c r="D49" s="544" t="s">
        <v>214</v>
      </c>
      <c r="E49" s="340"/>
      <c r="F49" s="159"/>
      <c r="G49" s="297"/>
      <c r="H49" s="264"/>
      <c r="I49" s="509">
        <f>SUBTOTAL(9,I50:I50)</f>
        <v>62730</v>
      </c>
      <c r="J49" s="509">
        <f>SUBTOTAL(9,J50:J50)</f>
        <v>62730</v>
      </c>
      <c r="K49" s="308"/>
      <c r="L49" s="423"/>
      <c r="M49" s="161"/>
      <c r="N49" s="160"/>
      <c r="O49" s="341"/>
      <c r="P49" s="317"/>
      <c r="Q49" s="509">
        <f>SUBTOTAL(9,Q50:Q50)</f>
        <v>0</v>
      </c>
      <c r="R49" s="545">
        <f t="shared" si="15"/>
        <v>0</v>
      </c>
      <c r="S49" s="317"/>
    </row>
    <row r="50" spans="1:19" s="61" customFormat="1" ht="24" customHeight="1">
      <c r="A50" s="156"/>
      <c r="B50" s="352"/>
      <c r="C50" s="460"/>
      <c r="D50" s="462" t="s">
        <v>216</v>
      </c>
      <c r="E50" s="338" t="s">
        <v>112</v>
      </c>
      <c r="F50" s="159"/>
      <c r="G50" s="297"/>
      <c r="H50" s="264"/>
      <c r="I50" s="493">
        <v>62730</v>
      </c>
      <c r="J50" s="519">
        <v>62730</v>
      </c>
      <c r="K50" s="520"/>
      <c r="L50" s="521"/>
      <c r="M50" s="522"/>
      <c r="N50" s="523"/>
      <c r="O50" s="524"/>
      <c r="P50" s="525"/>
      <c r="Q50" s="519">
        <v>0</v>
      </c>
      <c r="R50" s="449">
        <f t="shared" si="15"/>
        <v>0</v>
      </c>
      <c r="S50" s="317"/>
    </row>
    <row r="51" spans="1:19" s="61" customFormat="1" ht="20.25" customHeight="1">
      <c r="A51" s="156"/>
      <c r="B51" s="352"/>
      <c r="C51" s="460" t="s">
        <v>215</v>
      </c>
      <c r="D51" s="484" t="s">
        <v>168</v>
      </c>
      <c r="E51" s="338"/>
      <c r="F51" s="159"/>
      <c r="G51" s="297"/>
      <c r="H51" s="264"/>
      <c r="I51" s="518">
        <f>SUBTOTAL(9,I52:I52)</f>
        <v>300000</v>
      </c>
      <c r="J51" s="518">
        <f>SUBTOTAL(9,J52:J52)</f>
        <v>300000</v>
      </c>
      <c r="K51" s="308"/>
      <c r="L51" s="423"/>
      <c r="M51" s="161"/>
      <c r="N51" s="160"/>
      <c r="O51" s="341"/>
      <c r="P51" s="317"/>
      <c r="Q51" s="518">
        <f>SUBTOTAL(9,Q52:Q52)</f>
        <v>0</v>
      </c>
      <c r="R51" s="449">
        <f t="shared" si="15"/>
        <v>0</v>
      </c>
      <c r="S51" s="317"/>
    </row>
    <row r="52" spans="1:19" s="61" customFormat="1" ht="27" customHeight="1" thickBot="1">
      <c r="A52" s="156"/>
      <c r="B52" s="352"/>
      <c r="C52" s="526"/>
      <c r="D52" s="527" t="s">
        <v>217</v>
      </c>
      <c r="E52" s="528" t="s">
        <v>182</v>
      </c>
      <c r="F52" s="159"/>
      <c r="G52" s="297"/>
      <c r="H52" s="264"/>
      <c r="I52" s="485">
        <v>300000</v>
      </c>
      <c r="J52" s="485">
        <v>300000</v>
      </c>
      <c r="K52" s="486"/>
      <c r="L52" s="487"/>
      <c r="M52" s="488"/>
      <c r="N52" s="489"/>
      <c r="O52" s="490"/>
      <c r="P52" s="279"/>
      <c r="Q52" s="485">
        <v>0</v>
      </c>
      <c r="R52" s="530">
        <f t="shared" si="15"/>
        <v>0</v>
      </c>
      <c r="S52" s="317"/>
    </row>
    <row r="53" spans="1:19" s="113" customFormat="1" ht="25.5" customHeight="1" thickBot="1">
      <c r="A53" s="131"/>
      <c r="B53" s="132" t="s">
        <v>75</v>
      </c>
      <c r="C53" s="382" t="s">
        <v>75</v>
      </c>
      <c r="D53" s="383" t="s">
        <v>162</v>
      </c>
      <c r="E53" s="383"/>
      <c r="F53" s="381"/>
      <c r="G53" s="378">
        <f>SUBTOTAL(9,G55:G55)</f>
        <v>600000</v>
      </c>
      <c r="H53" s="378">
        <f>SUBTOTAL(9,H55:H55)</f>
        <v>0</v>
      </c>
      <c r="I53" s="378">
        <f>SUBTOTAL(9,I54:I57)</f>
        <v>70000</v>
      </c>
      <c r="J53" s="378">
        <f aca="true" t="shared" si="16" ref="J53:Q53">SUBTOTAL(9,J54:J55)</f>
        <v>70000</v>
      </c>
      <c r="K53" s="378">
        <f t="shared" si="16"/>
        <v>0</v>
      </c>
      <c r="L53" s="378">
        <f t="shared" si="16"/>
        <v>530000</v>
      </c>
      <c r="M53" s="378">
        <f t="shared" si="16"/>
        <v>600000</v>
      </c>
      <c r="N53" s="378">
        <f t="shared" si="16"/>
        <v>600000</v>
      </c>
      <c r="O53" s="378">
        <f t="shared" si="16"/>
        <v>0</v>
      </c>
      <c r="P53" s="378">
        <f t="shared" si="16"/>
        <v>530000</v>
      </c>
      <c r="Q53" s="440">
        <f t="shared" si="16"/>
        <v>0</v>
      </c>
      <c r="R53" s="529"/>
      <c r="S53" s="316"/>
    </row>
    <row r="54" spans="1:19" s="123" customFormat="1" ht="20.25" customHeight="1">
      <c r="A54" s="134"/>
      <c r="B54" s="115" t="s">
        <v>77</v>
      </c>
      <c r="C54" s="360" t="s">
        <v>77</v>
      </c>
      <c r="D54" s="356" t="s">
        <v>78</v>
      </c>
      <c r="E54" s="335"/>
      <c r="F54" s="117"/>
      <c r="G54" s="135">
        <f>SUBTOTAL(9,G55:G55)</f>
        <v>600000</v>
      </c>
      <c r="H54" s="135">
        <f>SUBTOTAL(9,H55:H55)</f>
        <v>0</v>
      </c>
      <c r="I54" s="118">
        <f>SUBTOTAL(9,I55:I55)</f>
        <v>70000</v>
      </c>
      <c r="J54" s="118">
        <f>SUBTOTAL(9,J55:J55)</f>
        <v>70000</v>
      </c>
      <c r="K54" s="118">
        <f>SUBTOTAL(9,K55:K55)</f>
        <v>0</v>
      </c>
      <c r="L54" s="119">
        <f>SUBTOTAL(9,L55)</f>
        <v>530000</v>
      </c>
      <c r="M54" s="120">
        <f>SUBTOTAL(9,M55)</f>
        <v>600000</v>
      </c>
      <c r="N54" s="119">
        <f>SUBTOTAL(9,N55)</f>
        <v>600000</v>
      </c>
      <c r="O54" s="121">
        <f>SUBTOTAL(9,O55)</f>
        <v>0</v>
      </c>
      <c r="P54" s="325">
        <f>SUBTOTAL(9,P55)</f>
        <v>530000</v>
      </c>
      <c r="Q54" s="428">
        <f>SUBTOTAL(9,Q55:Q55)</f>
        <v>0</v>
      </c>
      <c r="R54" s="458"/>
      <c r="S54" s="319"/>
    </row>
    <row r="55" spans="1:19" s="142" customFormat="1" ht="22.5" customHeight="1" thickBot="1">
      <c r="A55" s="81">
        <v>39</v>
      </c>
      <c r="B55" s="143"/>
      <c r="C55" s="143"/>
      <c r="D55" s="528" t="s">
        <v>176</v>
      </c>
      <c r="E55" s="567" t="s">
        <v>173</v>
      </c>
      <c r="F55" s="85" t="s">
        <v>28</v>
      </c>
      <c r="G55" s="86">
        <v>600000</v>
      </c>
      <c r="H55" s="87">
        <v>0</v>
      </c>
      <c r="I55" s="86">
        <v>70000</v>
      </c>
      <c r="J55" s="86">
        <v>70000</v>
      </c>
      <c r="K55" s="88">
        <v>0</v>
      </c>
      <c r="L55" s="165">
        <f>M55-I55</f>
        <v>530000</v>
      </c>
      <c r="M55" s="166">
        <f>N55+O55</f>
        <v>600000</v>
      </c>
      <c r="N55" s="167">
        <v>600000</v>
      </c>
      <c r="O55" s="168">
        <v>0</v>
      </c>
      <c r="P55" s="533">
        <f>G55-(H55+I55)</f>
        <v>530000</v>
      </c>
      <c r="Q55" s="534">
        <v>0</v>
      </c>
      <c r="R55" s="568"/>
      <c r="S55" s="320"/>
    </row>
    <row r="56" spans="1:19" s="174" customFormat="1" ht="21" customHeight="1" thickBot="1">
      <c r="A56" s="172"/>
      <c r="B56" s="132" t="s">
        <v>80</v>
      </c>
      <c r="C56" s="386" t="s">
        <v>80</v>
      </c>
      <c r="D56" s="380" t="s">
        <v>81</v>
      </c>
      <c r="E56" s="380"/>
      <c r="F56" s="381"/>
      <c r="G56" s="378">
        <f aca="true" t="shared" si="17" ref="G56:Q56">SUBTOTAL(9,G58:G66)</f>
        <v>0</v>
      </c>
      <c r="H56" s="378">
        <f t="shared" si="17"/>
        <v>0</v>
      </c>
      <c r="I56" s="378">
        <f t="shared" si="17"/>
        <v>886888</v>
      </c>
      <c r="J56" s="378">
        <f t="shared" si="17"/>
        <v>771438</v>
      </c>
      <c r="K56" s="378">
        <f t="shared" si="17"/>
        <v>0</v>
      </c>
      <c r="L56" s="378">
        <f t="shared" si="17"/>
        <v>-396336</v>
      </c>
      <c r="M56" s="378">
        <f t="shared" si="17"/>
        <v>9652</v>
      </c>
      <c r="N56" s="378">
        <f t="shared" si="17"/>
        <v>9652</v>
      </c>
      <c r="O56" s="378">
        <f t="shared" si="17"/>
        <v>0</v>
      </c>
      <c r="P56" s="378">
        <f t="shared" si="17"/>
        <v>0</v>
      </c>
      <c r="Q56" s="427">
        <f t="shared" si="17"/>
        <v>42346.2</v>
      </c>
      <c r="R56" s="559">
        <f aca="true" t="shared" si="18" ref="R56:R71">Q56/I56</f>
        <v>0.04774695339208558</v>
      </c>
      <c r="S56" s="316"/>
    </row>
    <row r="57" spans="1:19" s="123" customFormat="1" ht="19.5" customHeight="1">
      <c r="A57" s="134"/>
      <c r="B57" s="115" t="s">
        <v>82</v>
      </c>
      <c r="C57" s="372" t="s">
        <v>82</v>
      </c>
      <c r="D57" s="362" t="s">
        <v>83</v>
      </c>
      <c r="E57" s="387"/>
      <c r="F57" s="202"/>
      <c r="G57" s="307" t="e">
        <f>SUBTOTAL(9,#REF!)</f>
        <v>#REF!</v>
      </c>
      <c r="H57" s="307" t="e">
        <f>SUBTOTAL(9,#REF!)</f>
        <v>#REF!</v>
      </c>
      <c r="I57" s="203">
        <f>SUBTOTAL(9,I58:I63)</f>
        <v>845900</v>
      </c>
      <c r="J57" s="203">
        <f>SUBTOTAL(9,J58:J63)</f>
        <v>730450</v>
      </c>
      <c r="K57" s="203">
        <f aca="true" t="shared" si="19" ref="K57:P57">SUBTOTAL(9,K58:K58)</f>
        <v>0</v>
      </c>
      <c r="L57" s="203">
        <f t="shared" si="19"/>
        <v>-385174</v>
      </c>
      <c r="M57" s="203">
        <f t="shared" si="19"/>
        <v>4826</v>
      </c>
      <c r="N57" s="203">
        <f t="shared" si="19"/>
        <v>4826</v>
      </c>
      <c r="O57" s="203">
        <f t="shared" si="19"/>
        <v>0</v>
      </c>
      <c r="P57" s="203">
        <f t="shared" si="19"/>
        <v>0</v>
      </c>
      <c r="Q57" s="430">
        <f>SUBTOTAL(9,Q58:Q63)</f>
        <v>17346.2</v>
      </c>
      <c r="R57" s="444">
        <f t="shared" si="18"/>
        <v>0.02050620640737676</v>
      </c>
      <c r="S57" s="319"/>
    </row>
    <row r="58" spans="1:19" s="61" customFormat="1" ht="36" customHeight="1">
      <c r="A58" s="75"/>
      <c r="B58" s="169"/>
      <c r="C58" s="125"/>
      <c r="D58" s="463" t="s">
        <v>198</v>
      </c>
      <c r="E58" s="334" t="s">
        <v>200</v>
      </c>
      <c r="F58" s="66"/>
      <c r="G58" s="67"/>
      <c r="H58" s="176"/>
      <c r="I58" s="67">
        <v>390000</v>
      </c>
      <c r="J58" s="67">
        <v>390000</v>
      </c>
      <c r="K58" s="69">
        <v>0</v>
      </c>
      <c r="L58" s="145">
        <f>M58-I58</f>
        <v>-385174</v>
      </c>
      <c r="M58" s="71">
        <f>N58+O58</f>
        <v>4826</v>
      </c>
      <c r="N58" s="72">
        <v>4826</v>
      </c>
      <c r="O58" s="73">
        <v>0</v>
      </c>
      <c r="P58" s="327"/>
      <c r="Q58" s="429">
        <v>16846.2</v>
      </c>
      <c r="R58" s="450">
        <f t="shared" si="18"/>
        <v>0.043195384615384615</v>
      </c>
      <c r="S58" s="317"/>
    </row>
    <row r="59" spans="1:19" s="61" customFormat="1" ht="43.5" customHeight="1">
      <c r="A59" s="75"/>
      <c r="B59" s="169"/>
      <c r="C59" s="125"/>
      <c r="D59" s="470" t="s">
        <v>246</v>
      </c>
      <c r="E59" s="334" t="s">
        <v>200</v>
      </c>
      <c r="F59" s="66"/>
      <c r="G59" s="67"/>
      <c r="H59" s="176"/>
      <c r="I59" s="67">
        <v>75000</v>
      </c>
      <c r="J59" s="67">
        <v>75000</v>
      </c>
      <c r="K59" s="69"/>
      <c r="L59" s="145"/>
      <c r="M59" s="71"/>
      <c r="N59" s="72"/>
      <c r="O59" s="196"/>
      <c r="P59" s="327"/>
      <c r="Q59" s="429">
        <v>500</v>
      </c>
      <c r="R59" s="450">
        <f t="shared" si="18"/>
        <v>0.006666666666666667</v>
      </c>
      <c r="S59" s="317"/>
    </row>
    <row r="60" spans="1:19" s="61" customFormat="1" ht="43.5" customHeight="1">
      <c r="A60" s="75"/>
      <c r="B60" s="169"/>
      <c r="C60" s="125"/>
      <c r="D60" s="470" t="s">
        <v>247</v>
      </c>
      <c r="E60" s="334" t="s">
        <v>200</v>
      </c>
      <c r="F60" s="66"/>
      <c r="G60" s="67"/>
      <c r="H60" s="176"/>
      <c r="I60" s="67">
        <v>20000</v>
      </c>
      <c r="J60" s="67">
        <v>20000</v>
      </c>
      <c r="K60" s="69"/>
      <c r="L60" s="145"/>
      <c r="M60" s="71"/>
      <c r="N60" s="72"/>
      <c r="O60" s="196"/>
      <c r="P60" s="327"/>
      <c r="Q60" s="429">
        <v>0</v>
      </c>
      <c r="R60" s="450">
        <f t="shared" si="18"/>
        <v>0</v>
      </c>
      <c r="S60" s="317"/>
    </row>
    <row r="61" spans="1:19" s="61" customFormat="1" ht="45.75" customHeight="1">
      <c r="A61" s="75"/>
      <c r="B61" s="169"/>
      <c r="C61" s="125"/>
      <c r="D61" s="470" t="s">
        <v>248</v>
      </c>
      <c r="E61" s="334" t="s">
        <v>200</v>
      </c>
      <c r="F61" s="66"/>
      <c r="G61" s="67"/>
      <c r="H61" s="176"/>
      <c r="I61" s="67">
        <v>80000</v>
      </c>
      <c r="J61" s="67">
        <v>80000</v>
      </c>
      <c r="K61" s="69"/>
      <c r="L61" s="145"/>
      <c r="M61" s="71"/>
      <c r="N61" s="72"/>
      <c r="O61" s="196"/>
      <c r="P61" s="327"/>
      <c r="Q61" s="429">
        <v>0</v>
      </c>
      <c r="R61" s="450">
        <f t="shared" si="18"/>
        <v>0</v>
      </c>
      <c r="S61" s="317"/>
    </row>
    <row r="62" spans="1:19" s="61" customFormat="1" ht="46.5" customHeight="1">
      <c r="A62" s="75"/>
      <c r="B62" s="169"/>
      <c r="C62" s="181"/>
      <c r="D62" s="470" t="s">
        <v>249</v>
      </c>
      <c r="E62" s="334" t="s">
        <v>200</v>
      </c>
      <c r="F62" s="66"/>
      <c r="G62" s="67"/>
      <c r="H62" s="176"/>
      <c r="I62" s="67">
        <v>50000</v>
      </c>
      <c r="J62" s="67">
        <v>50000</v>
      </c>
      <c r="K62" s="69"/>
      <c r="L62" s="145"/>
      <c r="M62" s="71"/>
      <c r="N62" s="72"/>
      <c r="O62" s="196"/>
      <c r="P62" s="327"/>
      <c r="Q62" s="429">
        <v>0</v>
      </c>
      <c r="R62" s="450">
        <f t="shared" si="18"/>
        <v>0</v>
      </c>
      <c r="S62" s="317"/>
    </row>
    <row r="63" spans="1:19" s="61" customFormat="1" ht="56.25">
      <c r="A63" s="75"/>
      <c r="B63" s="169"/>
      <c r="C63" s="169"/>
      <c r="D63" s="461" t="s">
        <v>250</v>
      </c>
      <c r="E63" s="334" t="s">
        <v>200</v>
      </c>
      <c r="F63" s="66"/>
      <c r="G63" s="67"/>
      <c r="H63" s="176"/>
      <c r="I63" s="67">
        <v>230900</v>
      </c>
      <c r="J63" s="67">
        <v>115450</v>
      </c>
      <c r="K63" s="69"/>
      <c r="L63" s="145"/>
      <c r="M63" s="71"/>
      <c r="N63" s="72"/>
      <c r="O63" s="196"/>
      <c r="P63" s="327"/>
      <c r="Q63" s="429">
        <v>0</v>
      </c>
      <c r="R63" s="450">
        <f t="shared" si="18"/>
        <v>0</v>
      </c>
      <c r="S63" s="317"/>
    </row>
    <row r="64" spans="1:19" s="123" customFormat="1" ht="27" customHeight="1">
      <c r="A64" s="283"/>
      <c r="B64" s="222" t="s">
        <v>120</v>
      </c>
      <c r="C64" s="361" t="s">
        <v>218</v>
      </c>
      <c r="D64" s="207" t="s">
        <v>219</v>
      </c>
      <c r="E64" s="339"/>
      <c r="F64" s="224"/>
      <c r="G64" s="284"/>
      <c r="H64" s="284"/>
      <c r="I64" s="225">
        <f>SUBTOTAL(9,I65:I66)</f>
        <v>40988</v>
      </c>
      <c r="J64" s="225">
        <f>SUBTOTAL(9,J65:J66)</f>
        <v>40988</v>
      </c>
      <c r="K64" s="225">
        <f aca="true" t="shared" si="20" ref="K64:P64">SUBTOTAL(9,K66:K66)</f>
        <v>0</v>
      </c>
      <c r="L64" s="225">
        <f t="shared" si="20"/>
        <v>-11162</v>
      </c>
      <c r="M64" s="225">
        <f t="shared" si="20"/>
        <v>4826</v>
      </c>
      <c r="N64" s="225">
        <f t="shared" si="20"/>
        <v>4826</v>
      </c>
      <c r="O64" s="225">
        <f t="shared" si="20"/>
        <v>0</v>
      </c>
      <c r="P64" s="225">
        <f t="shared" si="20"/>
        <v>0</v>
      </c>
      <c r="Q64" s="560">
        <f>SUBTOTAL(9,Q65:Q66)</f>
        <v>25000</v>
      </c>
      <c r="R64" s="457">
        <f t="shared" si="18"/>
        <v>0.609934615009271</v>
      </c>
      <c r="S64" s="321"/>
    </row>
    <row r="65" spans="1:19" s="123" customFormat="1" ht="27" customHeight="1">
      <c r="A65" s="491"/>
      <c r="B65" s="492"/>
      <c r="C65" s="361"/>
      <c r="D65" s="470" t="s">
        <v>220</v>
      </c>
      <c r="E65" s="375" t="s">
        <v>222</v>
      </c>
      <c r="F65" s="224"/>
      <c r="G65" s="284"/>
      <c r="H65" s="284"/>
      <c r="I65" s="493">
        <v>25000</v>
      </c>
      <c r="J65" s="493">
        <v>25000</v>
      </c>
      <c r="K65" s="493"/>
      <c r="L65" s="494"/>
      <c r="M65" s="493"/>
      <c r="N65" s="493"/>
      <c r="O65" s="495"/>
      <c r="P65" s="496"/>
      <c r="Q65" s="497">
        <v>25000</v>
      </c>
      <c r="R65" s="450">
        <f t="shared" si="18"/>
        <v>1</v>
      </c>
      <c r="S65" s="321"/>
    </row>
    <row r="66" spans="1:19" s="61" customFormat="1" ht="31.5" customHeight="1" thickBot="1">
      <c r="A66" s="75" t="s">
        <v>165</v>
      </c>
      <c r="B66" s="169"/>
      <c r="C66" s="143"/>
      <c r="D66" s="527" t="s">
        <v>221</v>
      </c>
      <c r="E66" s="528" t="s">
        <v>223</v>
      </c>
      <c r="F66" s="85"/>
      <c r="G66" s="86"/>
      <c r="H66" s="87"/>
      <c r="I66" s="86">
        <v>15988</v>
      </c>
      <c r="J66" s="86">
        <v>15988</v>
      </c>
      <c r="K66" s="88">
        <v>0</v>
      </c>
      <c r="L66" s="532">
        <f>M66-I66</f>
        <v>-11162</v>
      </c>
      <c r="M66" s="166">
        <f>N66+O66</f>
        <v>4826</v>
      </c>
      <c r="N66" s="167">
        <v>4826</v>
      </c>
      <c r="O66" s="168">
        <v>0</v>
      </c>
      <c r="P66" s="541"/>
      <c r="Q66" s="556">
        <v>0</v>
      </c>
      <c r="R66" s="557">
        <f t="shared" si="18"/>
        <v>0</v>
      </c>
      <c r="S66" s="317"/>
    </row>
    <row r="67" spans="1:19" s="188" customFormat="1" ht="33" customHeight="1" thickBot="1">
      <c r="A67" s="172"/>
      <c r="B67" s="132" t="s">
        <v>91</v>
      </c>
      <c r="C67" s="386" t="s">
        <v>91</v>
      </c>
      <c r="D67" s="380" t="s">
        <v>92</v>
      </c>
      <c r="E67" s="380"/>
      <c r="F67" s="381"/>
      <c r="G67" s="378">
        <f>SUBTOTAL(9,G69:G69)</f>
        <v>300000</v>
      </c>
      <c r="H67" s="378">
        <f>SUBTOTAL(9,H69:H69)</f>
        <v>0</v>
      </c>
      <c r="I67" s="378">
        <f>SUBTOTAL(9,I68:I82)</f>
        <v>359000</v>
      </c>
      <c r="J67" s="378">
        <f>SUBTOTAL(9,J68:J82)</f>
        <v>359000</v>
      </c>
      <c r="K67" s="378">
        <f aca="true" t="shared" si="21" ref="K67:P67">SUBTOTAL(9,K68:K69)</f>
        <v>0</v>
      </c>
      <c r="L67" s="378">
        <f t="shared" si="21"/>
        <v>220000</v>
      </c>
      <c r="M67" s="378">
        <f t="shared" si="21"/>
        <v>300000</v>
      </c>
      <c r="N67" s="378">
        <f t="shared" si="21"/>
        <v>300000</v>
      </c>
      <c r="O67" s="378">
        <f t="shared" si="21"/>
        <v>0</v>
      </c>
      <c r="P67" s="378">
        <f t="shared" si="21"/>
        <v>220000</v>
      </c>
      <c r="Q67" s="440">
        <f>SUBTOTAL(9,Q68:Q82)</f>
        <v>8.83</v>
      </c>
      <c r="R67" s="559">
        <f t="shared" si="18"/>
        <v>2.459610027855153E-05</v>
      </c>
      <c r="S67" s="316"/>
    </row>
    <row r="68" spans="1:19" s="123" customFormat="1" ht="26.25" customHeight="1">
      <c r="A68" s="283"/>
      <c r="B68" s="222" t="s">
        <v>93</v>
      </c>
      <c r="C68" s="372" t="s">
        <v>93</v>
      </c>
      <c r="D68" s="590" t="s">
        <v>94</v>
      </c>
      <c r="E68" s="335"/>
      <c r="F68" s="202"/>
      <c r="G68" s="307">
        <f>SUBTOTAL(9,G69:G69)</f>
        <v>300000</v>
      </c>
      <c r="H68" s="307">
        <f>SUBTOTAL(9,H69:H69)</f>
        <v>0</v>
      </c>
      <c r="I68" s="203">
        <f>SUBTOTAL(9,I69:I80)</f>
        <v>343000</v>
      </c>
      <c r="J68" s="203">
        <f>SUBTOTAL(9,J69:J80)</f>
        <v>343000</v>
      </c>
      <c r="K68" s="203">
        <f aca="true" t="shared" si="22" ref="K68:P68">SUBTOTAL(9,K69:K69)</f>
        <v>0</v>
      </c>
      <c r="L68" s="249">
        <f t="shared" si="22"/>
        <v>220000</v>
      </c>
      <c r="M68" s="250">
        <f t="shared" si="22"/>
        <v>300000</v>
      </c>
      <c r="N68" s="249">
        <f t="shared" si="22"/>
        <v>300000</v>
      </c>
      <c r="O68" s="251">
        <f t="shared" si="22"/>
        <v>0</v>
      </c>
      <c r="P68" s="558">
        <f t="shared" si="22"/>
        <v>220000</v>
      </c>
      <c r="Q68" s="425">
        <f>SUBTOTAL(9,Q69:Q80)</f>
        <v>8.83</v>
      </c>
      <c r="R68" s="444">
        <f t="shared" si="18"/>
        <v>2.574344023323615E-05</v>
      </c>
      <c r="S68" s="316"/>
    </row>
    <row r="69" spans="1:19" s="190" customFormat="1" ht="48" customHeight="1" thickBot="1">
      <c r="A69" s="81">
        <v>48</v>
      </c>
      <c r="B69" s="143"/>
      <c r="C69" s="125"/>
      <c r="D69" s="499" t="s">
        <v>251</v>
      </c>
      <c r="E69" s="591" t="s">
        <v>200</v>
      </c>
      <c r="F69" s="66" t="s">
        <v>28</v>
      </c>
      <c r="G69" s="68">
        <v>300000</v>
      </c>
      <c r="H69" s="68">
        <v>0</v>
      </c>
      <c r="I69" s="67">
        <v>80000</v>
      </c>
      <c r="J69" s="67">
        <v>80000</v>
      </c>
      <c r="K69" s="69">
        <v>0</v>
      </c>
      <c r="L69" s="271">
        <f>M69-I69</f>
        <v>220000</v>
      </c>
      <c r="M69" s="71">
        <f>N69+O69</f>
        <v>300000</v>
      </c>
      <c r="N69" s="72">
        <v>300000</v>
      </c>
      <c r="O69" s="73">
        <v>0</v>
      </c>
      <c r="P69" s="323">
        <f>G69-(H69+I69)</f>
        <v>220000</v>
      </c>
      <c r="Q69" s="429">
        <v>0</v>
      </c>
      <c r="R69" s="450">
        <f t="shared" si="18"/>
        <v>0</v>
      </c>
      <c r="S69" s="317"/>
    </row>
    <row r="70" spans="1:19" s="190" customFormat="1" ht="43.5" customHeight="1" thickBot="1">
      <c r="A70" s="309"/>
      <c r="B70" s="342"/>
      <c r="C70" s="125"/>
      <c r="D70" s="462" t="s">
        <v>244</v>
      </c>
      <c r="E70" s="591" t="s">
        <v>200</v>
      </c>
      <c r="F70" s="66"/>
      <c r="G70" s="68"/>
      <c r="H70" s="68"/>
      <c r="I70" s="67">
        <v>136000</v>
      </c>
      <c r="J70" s="67">
        <v>136000</v>
      </c>
      <c r="K70" s="69"/>
      <c r="L70" s="271"/>
      <c r="M70" s="71"/>
      <c r="N70" s="72"/>
      <c r="O70" s="196"/>
      <c r="P70" s="323"/>
      <c r="Q70" s="429">
        <v>0</v>
      </c>
      <c r="R70" s="450">
        <f t="shared" si="18"/>
        <v>0</v>
      </c>
      <c r="S70" s="317"/>
    </row>
    <row r="71" spans="1:19" s="190" customFormat="1" ht="36.75" customHeight="1" thickBot="1">
      <c r="A71" s="309"/>
      <c r="B71" s="342"/>
      <c r="C71" s="125"/>
      <c r="D71" s="499" t="s">
        <v>224</v>
      </c>
      <c r="E71" s="591" t="s">
        <v>200</v>
      </c>
      <c r="F71" s="66"/>
      <c r="G71" s="68"/>
      <c r="H71" s="68"/>
      <c r="I71" s="67">
        <v>25000</v>
      </c>
      <c r="J71" s="67">
        <v>25000</v>
      </c>
      <c r="K71" s="69"/>
      <c r="L71" s="271"/>
      <c r="M71" s="71"/>
      <c r="N71" s="72"/>
      <c r="O71" s="196"/>
      <c r="P71" s="323"/>
      <c r="Q71" s="429">
        <v>8.83</v>
      </c>
      <c r="R71" s="450">
        <f t="shared" si="18"/>
        <v>0.0003532</v>
      </c>
      <c r="S71" s="317"/>
    </row>
    <row r="72" spans="1:19" s="190" customFormat="1" ht="36.75" customHeight="1" thickBot="1">
      <c r="A72" s="309"/>
      <c r="B72" s="342"/>
      <c r="C72" s="125"/>
      <c r="D72" s="499" t="s">
        <v>225</v>
      </c>
      <c r="E72" s="591" t="s">
        <v>200</v>
      </c>
      <c r="F72" s="66"/>
      <c r="G72" s="68"/>
      <c r="H72" s="68"/>
      <c r="I72" s="67">
        <v>33000</v>
      </c>
      <c r="J72" s="67">
        <v>33000</v>
      </c>
      <c r="K72" s="69"/>
      <c r="L72" s="271"/>
      <c r="M72" s="71"/>
      <c r="N72" s="72"/>
      <c r="O72" s="196"/>
      <c r="P72" s="323"/>
      <c r="Q72" s="429">
        <v>0</v>
      </c>
      <c r="R72" s="450">
        <f aca="true" t="shared" si="23" ref="R72:R79">Q72/I72</f>
        <v>0</v>
      </c>
      <c r="S72" s="317"/>
    </row>
    <row r="73" spans="1:19" s="190" customFormat="1" ht="36.75" customHeight="1" thickBot="1">
      <c r="A73" s="309"/>
      <c r="B73" s="342"/>
      <c r="C73" s="125"/>
      <c r="D73" s="499" t="s">
        <v>226</v>
      </c>
      <c r="E73" s="591" t="s">
        <v>200</v>
      </c>
      <c r="F73" s="66"/>
      <c r="G73" s="68"/>
      <c r="H73" s="68"/>
      <c r="I73" s="67">
        <v>8000</v>
      </c>
      <c r="J73" s="67">
        <v>8000</v>
      </c>
      <c r="K73" s="69"/>
      <c r="L73" s="271"/>
      <c r="M73" s="71"/>
      <c r="N73" s="72"/>
      <c r="O73" s="196"/>
      <c r="P73" s="323"/>
      <c r="Q73" s="429">
        <v>0</v>
      </c>
      <c r="R73" s="450">
        <f t="shared" si="23"/>
        <v>0</v>
      </c>
      <c r="S73" s="317"/>
    </row>
    <row r="74" spans="1:19" s="190" customFormat="1" ht="36.75" customHeight="1" thickBot="1">
      <c r="A74" s="309"/>
      <c r="B74" s="342"/>
      <c r="C74" s="125"/>
      <c r="D74" s="499" t="s">
        <v>227</v>
      </c>
      <c r="E74" s="591" t="s">
        <v>200</v>
      </c>
      <c r="F74" s="66"/>
      <c r="G74" s="68"/>
      <c r="H74" s="68"/>
      <c r="I74" s="67">
        <v>10000</v>
      </c>
      <c r="J74" s="67">
        <v>10000</v>
      </c>
      <c r="K74" s="69"/>
      <c r="L74" s="271"/>
      <c r="M74" s="71"/>
      <c r="N74" s="72"/>
      <c r="O74" s="196"/>
      <c r="P74" s="323"/>
      <c r="Q74" s="429">
        <v>0</v>
      </c>
      <c r="R74" s="450">
        <f t="shared" si="23"/>
        <v>0</v>
      </c>
      <c r="S74" s="317"/>
    </row>
    <row r="75" spans="1:19" s="190" customFormat="1" ht="36.75" customHeight="1" thickBot="1">
      <c r="A75" s="309"/>
      <c r="B75" s="342"/>
      <c r="C75" s="125"/>
      <c r="D75" s="499" t="s">
        <v>228</v>
      </c>
      <c r="E75" s="591" t="s">
        <v>200</v>
      </c>
      <c r="F75" s="66"/>
      <c r="G75" s="68"/>
      <c r="H75" s="68"/>
      <c r="I75" s="67">
        <v>10000</v>
      </c>
      <c r="J75" s="67">
        <v>10000</v>
      </c>
      <c r="K75" s="69"/>
      <c r="L75" s="271"/>
      <c r="M75" s="71"/>
      <c r="N75" s="72"/>
      <c r="O75" s="196"/>
      <c r="P75" s="323"/>
      <c r="Q75" s="429">
        <v>0</v>
      </c>
      <c r="R75" s="450">
        <f t="shared" si="23"/>
        <v>0</v>
      </c>
      <c r="S75" s="317"/>
    </row>
    <row r="76" spans="1:19" s="190" customFormat="1" ht="36.75" customHeight="1" thickBot="1">
      <c r="A76" s="309"/>
      <c r="B76" s="342"/>
      <c r="C76" s="125"/>
      <c r="D76" s="499" t="s">
        <v>229</v>
      </c>
      <c r="E76" s="591" t="s">
        <v>200</v>
      </c>
      <c r="F76" s="66"/>
      <c r="G76" s="68"/>
      <c r="H76" s="68"/>
      <c r="I76" s="67">
        <v>8000</v>
      </c>
      <c r="J76" s="67">
        <v>8000</v>
      </c>
      <c r="K76" s="69"/>
      <c r="L76" s="271"/>
      <c r="M76" s="71"/>
      <c r="N76" s="72"/>
      <c r="O76" s="196"/>
      <c r="P76" s="323"/>
      <c r="Q76" s="429">
        <v>0</v>
      </c>
      <c r="R76" s="450">
        <f t="shared" si="23"/>
        <v>0</v>
      </c>
      <c r="S76" s="317"/>
    </row>
    <row r="77" spans="1:19" s="190" customFormat="1" ht="47.25" customHeight="1" thickBot="1">
      <c r="A77" s="309"/>
      <c r="B77" s="342"/>
      <c r="C77" s="125"/>
      <c r="D77" s="499" t="s">
        <v>230</v>
      </c>
      <c r="E77" s="591" t="s">
        <v>200</v>
      </c>
      <c r="F77" s="66"/>
      <c r="G77" s="68"/>
      <c r="H77" s="68"/>
      <c r="I77" s="67">
        <v>8000</v>
      </c>
      <c r="J77" s="67">
        <v>8000</v>
      </c>
      <c r="K77" s="69"/>
      <c r="L77" s="271"/>
      <c r="M77" s="71"/>
      <c r="N77" s="72"/>
      <c r="O77" s="196"/>
      <c r="P77" s="323"/>
      <c r="Q77" s="429">
        <v>0</v>
      </c>
      <c r="R77" s="450">
        <f t="shared" si="23"/>
        <v>0</v>
      </c>
      <c r="S77" s="317"/>
    </row>
    <row r="78" spans="1:19" s="190" customFormat="1" ht="37.5" customHeight="1" thickBot="1">
      <c r="A78" s="309"/>
      <c r="B78" s="342"/>
      <c r="C78" s="125"/>
      <c r="D78" s="499" t="s">
        <v>231</v>
      </c>
      <c r="E78" s="591" t="s">
        <v>200</v>
      </c>
      <c r="F78" s="66"/>
      <c r="G78" s="68"/>
      <c r="H78" s="68"/>
      <c r="I78" s="67">
        <v>8000</v>
      </c>
      <c r="J78" s="67">
        <v>8000</v>
      </c>
      <c r="K78" s="69"/>
      <c r="L78" s="271"/>
      <c r="M78" s="71"/>
      <c r="N78" s="72"/>
      <c r="O78" s="196"/>
      <c r="P78" s="323"/>
      <c r="Q78" s="429">
        <v>0</v>
      </c>
      <c r="R78" s="450">
        <f t="shared" si="23"/>
        <v>0</v>
      </c>
      <c r="S78" s="317"/>
    </row>
    <row r="79" spans="1:19" s="190" customFormat="1" ht="37.5" customHeight="1" thickBot="1">
      <c r="A79" s="309"/>
      <c r="B79" s="342"/>
      <c r="C79" s="125"/>
      <c r="D79" s="499" t="s">
        <v>232</v>
      </c>
      <c r="E79" s="591" t="s">
        <v>200</v>
      </c>
      <c r="F79" s="66"/>
      <c r="G79" s="68"/>
      <c r="H79" s="68"/>
      <c r="I79" s="67">
        <v>8000</v>
      </c>
      <c r="J79" s="67">
        <v>8000</v>
      </c>
      <c r="K79" s="69"/>
      <c r="L79" s="271"/>
      <c r="M79" s="71"/>
      <c r="N79" s="72"/>
      <c r="O79" s="196"/>
      <c r="P79" s="323"/>
      <c r="Q79" s="429">
        <v>0</v>
      </c>
      <c r="R79" s="450">
        <f t="shared" si="23"/>
        <v>0</v>
      </c>
      <c r="S79" s="317"/>
    </row>
    <row r="80" spans="1:19" s="190" customFormat="1" ht="36.75" customHeight="1" thickBot="1">
      <c r="A80" s="309"/>
      <c r="B80" s="342"/>
      <c r="C80" s="125"/>
      <c r="D80" s="470" t="s">
        <v>233</v>
      </c>
      <c r="E80" s="334" t="s">
        <v>200</v>
      </c>
      <c r="F80" s="66"/>
      <c r="G80" s="68"/>
      <c r="H80" s="68"/>
      <c r="I80" s="67">
        <v>9000</v>
      </c>
      <c r="J80" s="67">
        <v>9000</v>
      </c>
      <c r="K80" s="69"/>
      <c r="L80" s="271"/>
      <c r="M80" s="71"/>
      <c r="N80" s="72"/>
      <c r="O80" s="196"/>
      <c r="P80" s="323"/>
      <c r="Q80" s="429">
        <v>0</v>
      </c>
      <c r="R80" s="450">
        <f>Q80/I80</f>
        <v>0</v>
      </c>
      <c r="S80" s="317"/>
    </row>
    <row r="81" spans="1:19" s="190" customFormat="1" ht="24" customHeight="1" thickBot="1">
      <c r="A81" s="309"/>
      <c r="B81" s="342"/>
      <c r="C81" s="371" t="s">
        <v>189</v>
      </c>
      <c r="D81" s="377" t="s">
        <v>168</v>
      </c>
      <c r="E81" s="334"/>
      <c r="F81" s="66"/>
      <c r="G81" s="68"/>
      <c r="H81" s="68"/>
      <c r="I81" s="203">
        <f>SUBTOTAL(9,I82:I82)</f>
        <v>16000</v>
      </c>
      <c r="J81" s="203">
        <f>SUBTOTAL(9,J82:J82)</f>
        <v>16000</v>
      </c>
      <c r="K81" s="299"/>
      <c r="L81" s="366"/>
      <c r="M81" s="269"/>
      <c r="N81" s="270"/>
      <c r="O81" s="272"/>
      <c r="P81" s="327"/>
      <c r="Q81" s="425">
        <f>SUBTOTAL(9,Q82:Q82)</f>
        <v>0</v>
      </c>
      <c r="R81" s="450">
        <f>Q81/I81</f>
        <v>0</v>
      </c>
      <c r="S81" s="317"/>
    </row>
    <row r="82" spans="1:19" s="190" customFormat="1" ht="47.25" customHeight="1" thickBot="1">
      <c r="A82" s="309"/>
      <c r="B82" s="342"/>
      <c r="C82" s="125"/>
      <c r="D82" s="594" t="s">
        <v>234</v>
      </c>
      <c r="E82" s="334" t="s">
        <v>200</v>
      </c>
      <c r="F82" s="66"/>
      <c r="G82" s="68"/>
      <c r="H82" s="68"/>
      <c r="I82" s="67">
        <v>16000</v>
      </c>
      <c r="J82" s="67">
        <v>16000</v>
      </c>
      <c r="K82" s="69"/>
      <c r="L82" s="271"/>
      <c r="M82" s="71"/>
      <c r="N82" s="72"/>
      <c r="O82" s="196"/>
      <c r="P82" s="323"/>
      <c r="Q82" s="429">
        <v>0</v>
      </c>
      <c r="R82" s="450">
        <f>Q82/I82</f>
        <v>0</v>
      </c>
      <c r="S82" s="317"/>
    </row>
    <row r="83" spans="1:19" s="188" customFormat="1" ht="30" customHeight="1" thickBot="1">
      <c r="A83" s="172"/>
      <c r="B83" s="132" t="s">
        <v>167</v>
      </c>
      <c r="C83" s="382" t="s">
        <v>167</v>
      </c>
      <c r="D83" s="383" t="s">
        <v>166</v>
      </c>
      <c r="E83" s="383"/>
      <c r="F83" s="384"/>
      <c r="G83" s="385"/>
      <c r="H83" s="385"/>
      <c r="I83" s="385">
        <f>SUBTOTAL(9,I84:I87)</f>
        <v>240000</v>
      </c>
      <c r="J83" s="385">
        <f>SUBTOTAL(9,J84:J87)</f>
        <v>240000</v>
      </c>
      <c r="K83" s="385">
        <f aca="true" t="shared" si="24" ref="K83:P83">SUBTOTAL(9,K84:K85)</f>
        <v>0</v>
      </c>
      <c r="L83" s="385">
        <f t="shared" si="24"/>
        <v>0</v>
      </c>
      <c r="M83" s="385">
        <f t="shared" si="24"/>
        <v>0</v>
      </c>
      <c r="N83" s="385">
        <f t="shared" si="24"/>
        <v>0</v>
      </c>
      <c r="O83" s="385">
        <f t="shared" si="24"/>
        <v>0</v>
      </c>
      <c r="P83" s="385">
        <f t="shared" si="24"/>
        <v>0</v>
      </c>
      <c r="Q83" s="592">
        <f>SUBTOTAL(9,Q84:Q87)</f>
        <v>0</v>
      </c>
      <c r="R83" s="593">
        <f aca="true" t="shared" si="25" ref="R83:R94">Q83/I83</f>
        <v>0</v>
      </c>
      <c r="S83" s="316"/>
    </row>
    <row r="84" spans="1:19" s="350" customFormat="1" ht="21" customHeight="1">
      <c r="A84" s="283"/>
      <c r="B84" s="222" t="s">
        <v>169</v>
      </c>
      <c r="C84" s="372" t="s">
        <v>169</v>
      </c>
      <c r="D84" s="407" t="s">
        <v>168</v>
      </c>
      <c r="E84" s="387"/>
      <c r="F84" s="202"/>
      <c r="G84" s="203"/>
      <c r="H84" s="203"/>
      <c r="I84" s="203">
        <f>SUBTOTAL(9,I85:I87)</f>
        <v>240000</v>
      </c>
      <c r="J84" s="203">
        <f>SUBTOTAL(9,J85:J87)</f>
        <v>240000</v>
      </c>
      <c r="K84" s="203">
        <f aca="true" t="shared" si="26" ref="K84:P84">SUBTOTAL(9,K85:K85)</f>
        <v>0</v>
      </c>
      <c r="L84" s="249">
        <f t="shared" si="26"/>
        <v>0</v>
      </c>
      <c r="M84" s="250">
        <f t="shared" si="26"/>
        <v>0</v>
      </c>
      <c r="N84" s="249">
        <f t="shared" si="26"/>
        <v>0</v>
      </c>
      <c r="O84" s="251">
        <f t="shared" si="26"/>
        <v>0</v>
      </c>
      <c r="P84" s="558">
        <f t="shared" si="26"/>
        <v>0</v>
      </c>
      <c r="Q84" s="425">
        <f>SUBTOTAL(9,Q85:Q87)</f>
        <v>0</v>
      </c>
      <c r="R84" s="571">
        <f t="shared" si="25"/>
        <v>0</v>
      </c>
      <c r="S84" s="349"/>
    </row>
    <row r="85" spans="1:19" s="123" customFormat="1" ht="60.75" customHeight="1" thickBot="1">
      <c r="A85" s="81">
        <v>86</v>
      </c>
      <c r="B85" s="143"/>
      <c r="C85" s="125"/>
      <c r="D85" s="470" t="s">
        <v>235</v>
      </c>
      <c r="E85" s="334" t="s">
        <v>200</v>
      </c>
      <c r="F85" s="184"/>
      <c r="G85" s="176"/>
      <c r="H85" s="176"/>
      <c r="I85" s="185">
        <v>200000</v>
      </c>
      <c r="J85" s="185">
        <v>200000</v>
      </c>
      <c r="K85" s="299">
        <v>0</v>
      </c>
      <c r="L85" s="366"/>
      <c r="M85" s="269"/>
      <c r="N85" s="270"/>
      <c r="O85" s="301"/>
      <c r="P85" s="327"/>
      <c r="Q85" s="441">
        <v>0</v>
      </c>
      <c r="R85" s="456">
        <f t="shared" si="25"/>
        <v>0</v>
      </c>
      <c r="S85" s="321"/>
    </row>
    <row r="86" spans="1:19" s="123" customFormat="1" ht="25.5" customHeight="1" thickBot="1">
      <c r="A86" s="309"/>
      <c r="B86" s="342"/>
      <c r="C86" s="125"/>
      <c r="D86" s="470" t="s">
        <v>236</v>
      </c>
      <c r="E86" s="498" t="s">
        <v>200</v>
      </c>
      <c r="F86" s="159"/>
      <c r="G86" s="264"/>
      <c r="H86" s="264"/>
      <c r="I86" s="67">
        <v>30000</v>
      </c>
      <c r="J86" s="67">
        <v>30000</v>
      </c>
      <c r="K86" s="69"/>
      <c r="L86" s="271"/>
      <c r="M86" s="71"/>
      <c r="N86" s="72"/>
      <c r="O86" s="196"/>
      <c r="P86" s="323"/>
      <c r="Q86" s="473">
        <v>0</v>
      </c>
      <c r="R86" s="456">
        <f t="shared" si="25"/>
        <v>0</v>
      </c>
      <c r="S86" s="321"/>
    </row>
    <row r="87" spans="1:19" s="123" customFormat="1" ht="28.5" customHeight="1" thickBot="1">
      <c r="A87" s="309"/>
      <c r="B87" s="342"/>
      <c r="C87" s="342"/>
      <c r="D87" s="462" t="s">
        <v>237</v>
      </c>
      <c r="E87" s="334" t="s">
        <v>200</v>
      </c>
      <c r="F87" s="159"/>
      <c r="G87" s="264"/>
      <c r="H87" s="264"/>
      <c r="I87" s="297">
        <v>10000</v>
      </c>
      <c r="J87" s="297">
        <v>10000</v>
      </c>
      <c r="K87" s="308"/>
      <c r="L87" s="189"/>
      <c r="M87" s="161"/>
      <c r="N87" s="160"/>
      <c r="O87" s="341"/>
      <c r="P87" s="317"/>
      <c r="Q87" s="442">
        <v>0</v>
      </c>
      <c r="R87" s="456">
        <f t="shared" si="25"/>
        <v>0</v>
      </c>
      <c r="S87" s="321"/>
    </row>
    <row r="88" spans="1:19" s="188" customFormat="1" ht="23.25" customHeight="1" thickBot="1">
      <c r="A88" s="172"/>
      <c r="B88" s="132" t="s">
        <v>97</v>
      </c>
      <c r="C88" s="382" t="s">
        <v>97</v>
      </c>
      <c r="D88" s="386" t="s">
        <v>199</v>
      </c>
      <c r="E88" s="386"/>
      <c r="F88" s="381"/>
      <c r="G88" s="378" t="e">
        <f>SUBTOTAL(9,#REF!)</f>
        <v>#REF!</v>
      </c>
      <c r="H88" s="378" t="e">
        <f>SUBTOTAL(9,#REF!)</f>
        <v>#REF!</v>
      </c>
      <c r="I88" s="378">
        <f>SUBTOTAL(9,I89:I103)</f>
        <v>412000</v>
      </c>
      <c r="J88" s="378">
        <f>SUBTOTAL(9,J89:J103)</f>
        <v>412000</v>
      </c>
      <c r="K88" s="378">
        <f aca="true" t="shared" si="27" ref="K88:P88">SUBTOTAL(9,K91:K92)</f>
        <v>0</v>
      </c>
      <c r="L88" s="378">
        <f t="shared" si="27"/>
        <v>0</v>
      </c>
      <c r="M88" s="378">
        <f t="shared" si="27"/>
        <v>0</v>
      </c>
      <c r="N88" s="378">
        <f t="shared" si="27"/>
        <v>0</v>
      </c>
      <c r="O88" s="378">
        <f t="shared" si="27"/>
        <v>0</v>
      </c>
      <c r="P88" s="378">
        <f t="shared" si="27"/>
        <v>0</v>
      </c>
      <c r="Q88" s="566">
        <f>SUBTOTAL(9,Q89:Q103)</f>
        <v>49835</v>
      </c>
      <c r="R88" s="446">
        <f t="shared" si="25"/>
        <v>0.12095873786407767</v>
      </c>
      <c r="S88" s="316"/>
    </row>
    <row r="89" spans="1:19" s="188" customFormat="1" ht="21.75" customHeight="1">
      <c r="A89" s="500"/>
      <c r="B89" s="501"/>
      <c r="C89" s="502" t="s">
        <v>99</v>
      </c>
      <c r="D89" s="502" t="s">
        <v>100</v>
      </c>
      <c r="E89" s="502"/>
      <c r="F89" s="504"/>
      <c r="G89" s="505"/>
      <c r="H89" s="505"/>
      <c r="I89" s="225">
        <f>SUBTOTAL(9,I90:I90)</f>
        <v>32000</v>
      </c>
      <c r="J89" s="225">
        <f aca="true" t="shared" si="28" ref="J89:Q89">SUBTOTAL(9,J90:J90)</f>
        <v>32000</v>
      </c>
      <c r="K89" s="225">
        <f t="shared" si="28"/>
        <v>0</v>
      </c>
      <c r="L89" s="225">
        <f t="shared" si="28"/>
        <v>0</v>
      </c>
      <c r="M89" s="225">
        <f t="shared" si="28"/>
        <v>0</v>
      </c>
      <c r="N89" s="225">
        <f t="shared" si="28"/>
        <v>0</v>
      </c>
      <c r="O89" s="225">
        <f t="shared" si="28"/>
        <v>0</v>
      </c>
      <c r="P89" s="225">
        <f t="shared" si="28"/>
        <v>0</v>
      </c>
      <c r="Q89" s="225">
        <f t="shared" si="28"/>
        <v>32000</v>
      </c>
      <c r="R89" s="456">
        <f t="shared" si="25"/>
        <v>1</v>
      </c>
      <c r="S89" s="316"/>
    </row>
    <row r="90" spans="1:19" s="188" customFormat="1" ht="27" customHeight="1">
      <c r="A90" s="500"/>
      <c r="B90" s="501"/>
      <c r="C90" s="503"/>
      <c r="D90" s="499" t="s">
        <v>238</v>
      </c>
      <c r="E90" s="573" t="s">
        <v>245</v>
      </c>
      <c r="F90" s="562"/>
      <c r="G90" s="563"/>
      <c r="H90" s="563"/>
      <c r="I90" s="564">
        <v>32000</v>
      </c>
      <c r="J90" s="564">
        <v>32000</v>
      </c>
      <c r="K90" s="564"/>
      <c r="L90" s="564"/>
      <c r="M90" s="564"/>
      <c r="N90" s="564"/>
      <c r="O90" s="564"/>
      <c r="P90" s="564"/>
      <c r="Q90" s="565">
        <v>32000</v>
      </c>
      <c r="R90" s="447">
        <f t="shared" si="25"/>
        <v>1</v>
      </c>
      <c r="S90" s="316"/>
    </row>
    <row r="91" spans="1:19" s="350" customFormat="1" ht="21.75" customHeight="1">
      <c r="A91" s="283"/>
      <c r="B91" s="222" t="s">
        <v>170</v>
      </c>
      <c r="C91" s="372" t="s">
        <v>170</v>
      </c>
      <c r="D91" s="407" t="s">
        <v>168</v>
      </c>
      <c r="E91" s="387"/>
      <c r="F91" s="202"/>
      <c r="G91" s="203"/>
      <c r="H91" s="203"/>
      <c r="I91" s="203">
        <f>SUBTOTAL(9,I92:I94)</f>
        <v>380000</v>
      </c>
      <c r="J91" s="203">
        <f>SUBTOTAL(9,J92:J94)</f>
        <v>380000</v>
      </c>
      <c r="K91" s="203">
        <f aca="true" t="shared" si="29" ref="K91:P91">SUBTOTAL(9,K92:K92)</f>
        <v>0</v>
      </c>
      <c r="L91" s="203">
        <f t="shared" si="29"/>
        <v>0</v>
      </c>
      <c r="M91" s="203">
        <f t="shared" si="29"/>
        <v>0</v>
      </c>
      <c r="N91" s="203">
        <f t="shared" si="29"/>
        <v>0</v>
      </c>
      <c r="O91" s="203">
        <f t="shared" si="29"/>
        <v>0</v>
      </c>
      <c r="P91" s="203">
        <f t="shared" si="29"/>
        <v>0</v>
      </c>
      <c r="Q91" s="425">
        <f>SUBTOTAL(9,Q92:Q94)</f>
        <v>17835</v>
      </c>
      <c r="R91" s="444">
        <f t="shared" si="25"/>
        <v>0.04693421052631579</v>
      </c>
      <c r="S91" s="349"/>
    </row>
    <row r="92" spans="1:19" s="61" customFormat="1" ht="37.5" customHeight="1">
      <c r="A92" s="62">
        <v>69</v>
      </c>
      <c r="B92" s="125"/>
      <c r="C92" s="195"/>
      <c r="D92" s="470" t="s">
        <v>239</v>
      </c>
      <c r="E92" s="334" t="s">
        <v>200</v>
      </c>
      <c r="F92" s="184"/>
      <c r="G92" s="185"/>
      <c r="H92" s="176"/>
      <c r="I92" s="185">
        <v>20000</v>
      </c>
      <c r="J92" s="185">
        <v>20000</v>
      </c>
      <c r="K92" s="299"/>
      <c r="L92" s="300"/>
      <c r="M92" s="269"/>
      <c r="N92" s="270"/>
      <c r="O92" s="301"/>
      <c r="P92" s="327"/>
      <c r="Q92" s="441">
        <v>0</v>
      </c>
      <c r="R92" s="447">
        <f t="shared" si="25"/>
        <v>0</v>
      </c>
      <c r="S92" s="317"/>
    </row>
    <row r="93" spans="1:19" s="61" customFormat="1" ht="27.75" customHeight="1">
      <c r="A93" s="420"/>
      <c r="B93" s="421"/>
      <c r="C93" s="195"/>
      <c r="D93" s="470" t="s">
        <v>240</v>
      </c>
      <c r="E93" s="334" t="s">
        <v>200</v>
      </c>
      <c r="F93" s="184"/>
      <c r="G93" s="185"/>
      <c r="H93" s="176"/>
      <c r="I93" s="185">
        <v>60000</v>
      </c>
      <c r="J93" s="185">
        <v>60000</v>
      </c>
      <c r="K93" s="299"/>
      <c r="L93" s="300"/>
      <c r="M93" s="269"/>
      <c r="N93" s="270"/>
      <c r="O93" s="272"/>
      <c r="P93" s="327"/>
      <c r="Q93" s="441">
        <v>17835</v>
      </c>
      <c r="R93" s="447">
        <f t="shared" si="25"/>
        <v>0.29725</v>
      </c>
      <c r="S93" s="317"/>
    </row>
    <row r="94" spans="1:19" s="61" customFormat="1" ht="39" customHeight="1">
      <c r="A94" s="420"/>
      <c r="B94" s="421"/>
      <c r="C94" s="125"/>
      <c r="D94" s="604" t="s">
        <v>241</v>
      </c>
      <c r="E94" s="334" t="s">
        <v>200</v>
      </c>
      <c r="F94" s="66"/>
      <c r="G94" s="67"/>
      <c r="H94" s="68"/>
      <c r="I94" s="67">
        <v>300000</v>
      </c>
      <c r="J94" s="67">
        <v>300000</v>
      </c>
      <c r="K94" s="69"/>
      <c r="L94" s="68"/>
      <c r="M94" s="71"/>
      <c r="N94" s="72"/>
      <c r="O94" s="208"/>
      <c r="P94" s="191"/>
      <c r="Q94" s="429">
        <v>0</v>
      </c>
      <c r="R94" s="561">
        <f t="shared" si="25"/>
        <v>0</v>
      </c>
      <c r="S94" s="317"/>
    </row>
    <row r="95" spans="1:19" s="7" customFormat="1" ht="0.75" customHeight="1">
      <c r="A95" s="710"/>
      <c r="B95" s="711"/>
      <c r="C95" s="711"/>
      <c r="D95" s="712"/>
      <c r="E95" s="711"/>
      <c r="F95" s="711"/>
      <c r="G95" s="711"/>
      <c r="H95" s="711"/>
      <c r="I95" s="711"/>
      <c r="J95" s="711"/>
      <c r="K95" s="711"/>
      <c r="L95" s="711"/>
      <c r="M95" s="711"/>
      <c r="N95" s="711"/>
      <c r="O95" s="711"/>
      <c r="P95" s="711"/>
      <c r="Q95" s="405"/>
      <c r="R95" s="406"/>
      <c r="S95" s="313"/>
    </row>
    <row r="96" spans="1:29" s="7" customFormat="1" ht="45.75" customHeight="1">
      <c r="A96" s="347"/>
      <c r="B96" s="8"/>
      <c r="C96" s="8"/>
      <c r="D96" s="8"/>
      <c r="E96" s="8"/>
      <c r="F96" s="8"/>
      <c r="G96" s="8"/>
      <c r="H96" s="8"/>
      <c r="I96" s="260"/>
      <c r="K96" s="622"/>
      <c r="L96" s="622"/>
      <c r="M96" s="622"/>
      <c r="N96" s="622"/>
      <c r="O96" s="623"/>
      <c r="P96" s="623"/>
      <c r="Q96" s="623"/>
      <c r="R96" s="623"/>
      <c r="S96" s="623"/>
      <c r="T96" s="623"/>
      <c r="U96" s="623"/>
      <c r="V96" s="623"/>
      <c r="W96" s="623"/>
      <c r="X96" s="623"/>
      <c r="Y96" s="623"/>
      <c r="Z96" s="623"/>
      <c r="AA96" s="623"/>
      <c r="AB96" s="623"/>
      <c r="AC96" s="623"/>
    </row>
    <row r="97" spans="8:19" ht="12.75">
      <c r="H97" s="257"/>
      <c r="L97" s="258"/>
      <c r="P97" s="259"/>
      <c r="Q97" s="330"/>
      <c r="R97" s="332"/>
      <c r="S97" s="259"/>
    </row>
    <row r="98" spans="8:19" ht="12.75">
      <c r="H98" s="257"/>
      <c r="L98" s="258"/>
      <c r="P98" s="259"/>
      <c r="Q98" s="330"/>
      <c r="R98" s="332"/>
      <c r="S98" s="259"/>
    </row>
    <row r="99" spans="8:19" ht="12.75">
      <c r="H99" s="257"/>
      <c r="L99" s="258"/>
      <c r="P99" s="259"/>
      <c r="Q99" s="330"/>
      <c r="R99" s="332"/>
      <c r="S99" s="259"/>
    </row>
    <row r="100" spans="8:19" ht="12.75">
      <c r="H100" s="257"/>
      <c r="L100" s="258"/>
      <c r="P100" s="259"/>
      <c r="Q100" s="330"/>
      <c r="R100" s="332"/>
      <c r="S100" s="259"/>
    </row>
    <row r="101" spans="8:19" ht="12.75">
      <c r="H101" s="257"/>
      <c r="L101" s="258"/>
      <c r="P101" s="259"/>
      <c r="Q101" s="330"/>
      <c r="R101" s="332"/>
      <c r="S101" s="259"/>
    </row>
    <row r="102" spans="8:19" ht="12.75">
      <c r="H102" s="257"/>
      <c r="L102" s="258"/>
      <c r="P102" s="259"/>
      <c r="Q102" s="330"/>
      <c r="R102" s="332"/>
      <c r="S102" s="259"/>
    </row>
    <row r="103" spans="8:19" ht="12.75">
      <c r="H103" s="257"/>
      <c r="L103" s="258"/>
      <c r="P103" s="259"/>
      <c r="Q103" s="330"/>
      <c r="R103" s="332"/>
      <c r="S103" s="259"/>
    </row>
    <row r="104" spans="8:19" ht="12.75">
      <c r="H104" s="257"/>
      <c r="L104" s="258"/>
      <c r="P104" s="259"/>
      <c r="Q104" s="330"/>
      <c r="R104" s="332"/>
      <c r="S104" s="259"/>
    </row>
    <row r="105" spans="8:19" ht="12.75">
      <c r="H105" s="257"/>
      <c r="L105" s="258"/>
      <c r="P105" s="259"/>
      <c r="Q105" s="330"/>
      <c r="R105" s="332"/>
      <c r="S105" s="259"/>
    </row>
    <row r="106" spans="8:19" ht="12.75">
      <c r="H106" s="257"/>
      <c r="L106" s="258"/>
      <c r="P106" s="259"/>
      <c r="Q106" s="330"/>
      <c r="R106" s="332"/>
      <c r="S106" s="259"/>
    </row>
    <row r="107" spans="8:19" ht="12.75">
      <c r="H107" s="257"/>
      <c r="L107" s="258"/>
      <c r="P107" s="259"/>
      <c r="Q107" s="330"/>
      <c r="R107" s="332"/>
      <c r="S107" s="259"/>
    </row>
    <row r="108" spans="8:19" ht="12.75">
      <c r="H108" s="257"/>
      <c r="L108" s="258"/>
      <c r="P108" s="259"/>
      <c r="Q108" s="330"/>
      <c r="R108" s="332"/>
      <c r="S108" s="259"/>
    </row>
    <row r="109" spans="8:19" ht="12.75">
      <c r="H109" s="257"/>
      <c r="L109" s="258"/>
      <c r="P109" s="259"/>
      <c r="Q109" s="330"/>
      <c r="R109" s="332"/>
      <c r="S109" s="259"/>
    </row>
    <row r="110" spans="8:19" ht="12.75">
      <c r="H110" s="257"/>
      <c r="L110" s="258"/>
      <c r="P110" s="259"/>
      <c r="Q110" s="330"/>
      <c r="R110" s="332"/>
      <c r="S110" s="259"/>
    </row>
    <row r="111" spans="8:19" ht="12.75">
      <c r="H111" s="257"/>
      <c r="L111" s="258"/>
      <c r="P111" s="259"/>
      <c r="Q111" s="330"/>
      <c r="R111" s="332"/>
      <c r="S111" s="259"/>
    </row>
    <row r="112" spans="8:19" ht="12.75">
      <c r="H112" s="257"/>
      <c r="L112" s="258"/>
      <c r="P112" s="259"/>
      <c r="Q112" s="330"/>
      <c r="R112" s="332"/>
      <c r="S112" s="259"/>
    </row>
    <row r="113" spans="8:19" ht="12.75">
      <c r="H113" s="257"/>
      <c r="L113" s="258"/>
      <c r="P113" s="259"/>
      <c r="Q113" s="330"/>
      <c r="R113" s="332"/>
      <c r="S113" s="259"/>
    </row>
    <row r="114" spans="8:19" ht="12.75">
      <c r="H114" s="257"/>
      <c r="L114" s="258"/>
      <c r="P114" s="259"/>
      <c r="Q114" s="330"/>
      <c r="R114" s="332"/>
      <c r="S114" s="259"/>
    </row>
    <row r="115" spans="8:19" ht="12.75">
      <c r="H115" s="257"/>
      <c r="L115" s="258"/>
      <c r="P115" s="259"/>
      <c r="Q115" s="330"/>
      <c r="R115" s="332"/>
      <c r="S115" s="259"/>
    </row>
    <row r="116" spans="8:19" ht="12.75">
      <c r="H116" s="257"/>
      <c r="L116" s="258"/>
      <c r="P116" s="259"/>
      <c r="Q116" s="330"/>
      <c r="R116" s="332"/>
      <c r="S116" s="259"/>
    </row>
    <row r="117" spans="8:19" ht="12.75">
      <c r="H117" s="257"/>
      <c r="L117" s="258"/>
      <c r="P117" s="259"/>
      <c r="Q117" s="330"/>
      <c r="R117" s="332"/>
      <c r="S117" s="259"/>
    </row>
    <row r="118" spans="8:19" ht="12.75">
      <c r="H118" s="257"/>
      <c r="L118" s="258"/>
      <c r="P118" s="259"/>
      <c r="Q118" s="330"/>
      <c r="R118" s="332"/>
      <c r="S118" s="259"/>
    </row>
    <row r="119" spans="8:19" ht="12.75">
      <c r="H119" s="257"/>
      <c r="L119" s="258"/>
      <c r="P119" s="259"/>
      <c r="Q119" s="330"/>
      <c r="R119" s="332"/>
      <c r="S119" s="259"/>
    </row>
    <row r="120" spans="8:19" ht="12.75">
      <c r="H120" s="257"/>
      <c r="L120" s="258"/>
      <c r="P120" s="259"/>
      <c r="Q120" s="330"/>
      <c r="R120" s="332"/>
      <c r="S120" s="259"/>
    </row>
    <row r="121" spans="8:19" ht="12.75">
      <c r="H121" s="257"/>
      <c r="L121" s="258"/>
      <c r="P121" s="259"/>
      <c r="Q121" s="330"/>
      <c r="R121" s="332"/>
      <c r="S121" s="259"/>
    </row>
    <row r="122" spans="8:19" ht="12.75">
      <c r="H122" s="257"/>
      <c r="L122" s="258"/>
      <c r="P122" s="259"/>
      <c r="Q122" s="330"/>
      <c r="R122" s="332"/>
      <c r="S122" s="259"/>
    </row>
    <row r="123" spans="8:19" ht="12.75">
      <c r="H123" s="257"/>
      <c r="L123" s="258"/>
      <c r="P123" s="259"/>
      <c r="Q123" s="330"/>
      <c r="R123" s="332"/>
      <c r="S123" s="259"/>
    </row>
    <row r="124" spans="8:19" ht="12.75">
      <c r="H124" s="257"/>
      <c r="L124" s="258"/>
      <c r="P124" s="259"/>
      <c r="Q124" s="330"/>
      <c r="R124" s="332"/>
      <c r="S124" s="259"/>
    </row>
    <row r="125" spans="8:19" ht="12.75">
      <c r="H125" s="257"/>
      <c r="L125" s="258"/>
      <c r="P125" s="259"/>
      <c r="Q125" s="330"/>
      <c r="R125" s="332"/>
      <c r="S125" s="259"/>
    </row>
    <row r="126" spans="8:19" ht="12.75">
      <c r="H126" s="257"/>
      <c r="L126" s="258"/>
      <c r="P126" s="259"/>
      <c r="Q126" s="330"/>
      <c r="R126" s="332"/>
      <c r="S126" s="259"/>
    </row>
    <row r="127" spans="8:19" ht="12.75">
      <c r="H127" s="257"/>
      <c r="L127" s="258"/>
      <c r="P127" s="259"/>
      <c r="Q127" s="330"/>
      <c r="R127" s="332"/>
      <c r="S127" s="259"/>
    </row>
    <row r="128" spans="8:19" ht="12.75">
      <c r="H128" s="257"/>
      <c r="L128" s="258"/>
      <c r="P128" s="259"/>
      <c r="Q128" s="330"/>
      <c r="R128" s="332"/>
      <c r="S128" s="259"/>
    </row>
    <row r="129" spans="8:19" ht="12.75">
      <c r="H129" s="257"/>
      <c r="L129" s="258"/>
      <c r="P129" s="259"/>
      <c r="Q129" s="330"/>
      <c r="R129" s="332"/>
      <c r="S129" s="259"/>
    </row>
    <row r="130" spans="8:19" ht="12.75">
      <c r="H130" s="257"/>
      <c r="L130" s="258"/>
      <c r="P130" s="259"/>
      <c r="Q130" s="330"/>
      <c r="R130" s="332"/>
      <c r="S130" s="259"/>
    </row>
    <row r="131" spans="8:19" ht="12.75">
      <c r="H131" s="257"/>
      <c r="L131" s="258"/>
      <c r="P131" s="259"/>
      <c r="Q131" s="330"/>
      <c r="R131" s="332"/>
      <c r="S131" s="259"/>
    </row>
    <row r="132" spans="8:19" ht="12.75">
      <c r="H132" s="257"/>
      <c r="L132" s="258"/>
      <c r="P132" s="259"/>
      <c r="Q132" s="330"/>
      <c r="R132" s="332"/>
      <c r="S132" s="259"/>
    </row>
    <row r="133" spans="8:19" ht="12.75">
      <c r="H133" s="257"/>
      <c r="L133" s="258"/>
      <c r="P133" s="259"/>
      <c r="Q133" s="330"/>
      <c r="R133" s="332"/>
      <c r="S133" s="259"/>
    </row>
    <row r="134" spans="8:19" ht="12.75">
      <c r="H134" s="257"/>
      <c r="L134" s="258"/>
      <c r="P134" s="259"/>
      <c r="Q134" s="330"/>
      <c r="R134" s="332"/>
      <c r="S134" s="259"/>
    </row>
    <row r="135" spans="8:19" ht="12.75">
      <c r="H135" s="257"/>
      <c r="L135" s="258"/>
      <c r="P135" s="259"/>
      <c r="Q135" s="330"/>
      <c r="R135" s="332"/>
      <c r="S135" s="259"/>
    </row>
    <row r="136" spans="8:19" ht="12.75">
      <c r="H136" s="257"/>
      <c r="L136" s="258"/>
      <c r="P136" s="259"/>
      <c r="Q136" s="330"/>
      <c r="R136" s="332"/>
      <c r="S136" s="259"/>
    </row>
    <row r="137" spans="8:19" ht="12.75">
      <c r="H137" s="257"/>
      <c r="L137" s="258"/>
      <c r="P137" s="259"/>
      <c r="Q137" s="330"/>
      <c r="R137" s="332"/>
      <c r="S137" s="259"/>
    </row>
    <row r="138" spans="8:19" ht="12.75">
      <c r="H138" s="257"/>
      <c r="L138" s="258"/>
      <c r="P138" s="259"/>
      <c r="Q138" s="330"/>
      <c r="R138" s="332"/>
      <c r="S138" s="259"/>
    </row>
    <row r="139" spans="8:19" ht="12.75">
      <c r="H139" s="257"/>
      <c r="L139" s="258"/>
      <c r="P139" s="259"/>
      <c r="Q139" s="330"/>
      <c r="R139" s="332"/>
      <c r="S139" s="259"/>
    </row>
    <row r="140" spans="8:19" ht="12.75">
      <c r="H140" s="257"/>
      <c r="L140" s="258"/>
      <c r="P140" s="259"/>
      <c r="Q140" s="330"/>
      <c r="R140" s="332"/>
      <c r="S140" s="259"/>
    </row>
    <row r="141" spans="8:19" ht="12.75">
      <c r="H141" s="257"/>
      <c r="L141" s="258"/>
      <c r="P141" s="259"/>
      <c r="Q141" s="330"/>
      <c r="R141" s="332"/>
      <c r="S141" s="259"/>
    </row>
    <row r="142" spans="8:19" ht="12.75">
      <c r="H142" s="257"/>
      <c r="L142" s="258"/>
      <c r="P142" s="259"/>
      <c r="Q142" s="330"/>
      <c r="R142" s="332"/>
      <c r="S142" s="259"/>
    </row>
    <row r="143" spans="8:19" ht="12.75">
      <c r="H143" s="257"/>
      <c r="L143" s="258"/>
      <c r="P143" s="259"/>
      <c r="Q143" s="330"/>
      <c r="R143" s="332"/>
      <c r="S143" s="259"/>
    </row>
    <row r="144" spans="8:19" ht="12.75">
      <c r="H144" s="257"/>
      <c r="L144" s="258"/>
      <c r="P144" s="259"/>
      <c r="Q144" s="330"/>
      <c r="R144" s="332"/>
      <c r="S144" s="259"/>
    </row>
    <row r="145" spans="8:19" ht="12.75">
      <c r="H145" s="257"/>
      <c r="L145" s="258"/>
      <c r="P145" s="259"/>
      <c r="Q145" s="330"/>
      <c r="R145" s="332"/>
      <c r="S145" s="259"/>
    </row>
    <row r="146" spans="8:19" ht="12.75">
      <c r="H146" s="257"/>
      <c r="L146" s="258"/>
      <c r="P146" s="259"/>
      <c r="Q146" s="330"/>
      <c r="R146" s="332"/>
      <c r="S146" s="259"/>
    </row>
    <row r="147" spans="8:19" ht="12.75">
      <c r="H147" s="257"/>
      <c r="L147" s="258"/>
      <c r="P147" s="259"/>
      <c r="Q147" s="330"/>
      <c r="R147" s="332"/>
      <c r="S147" s="259"/>
    </row>
    <row r="148" spans="8:19" ht="12.75">
      <c r="H148" s="257"/>
      <c r="L148" s="258"/>
      <c r="P148" s="259"/>
      <c r="Q148" s="330"/>
      <c r="R148" s="332"/>
      <c r="S148" s="259"/>
    </row>
    <row r="149" spans="8:19" ht="12.75">
      <c r="H149" s="257"/>
      <c r="L149" s="258"/>
      <c r="P149" s="259"/>
      <c r="Q149" s="330"/>
      <c r="R149" s="332"/>
      <c r="S149" s="259"/>
    </row>
    <row r="150" spans="8:19" ht="12.75">
      <c r="H150" s="257"/>
      <c r="L150" s="258"/>
      <c r="P150" s="259"/>
      <c r="Q150" s="330"/>
      <c r="R150" s="332"/>
      <c r="S150" s="259"/>
    </row>
    <row r="151" spans="8:19" ht="12.75">
      <c r="H151" s="257"/>
      <c r="L151" s="258"/>
      <c r="P151" s="259"/>
      <c r="Q151" s="330"/>
      <c r="R151" s="332"/>
      <c r="S151" s="259"/>
    </row>
    <row r="152" spans="8:19" ht="12.75">
      <c r="H152" s="257"/>
      <c r="L152" s="258"/>
      <c r="P152" s="259"/>
      <c r="Q152" s="330"/>
      <c r="R152" s="332"/>
      <c r="S152" s="259"/>
    </row>
    <row r="153" spans="8:19" ht="12.75">
      <c r="H153" s="257"/>
      <c r="L153" s="258"/>
      <c r="P153" s="259"/>
      <c r="Q153" s="330"/>
      <c r="R153" s="332"/>
      <c r="S153" s="259"/>
    </row>
    <row r="154" spans="8:19" ht="12.75">
      <c r="H154" s="257"/>
      <c r="L154" s="258"/>
      <c r="P154" s="259"/>
      <c r="Q154" s="330"/>
      <c r="R154" s="332"/>
      <c r="S154" s="259"/>
    </row>
    <row r="155" spans="8:19" ht="12.75">
      <c r="H155" s="257"/>
      <c r="L155" s="258"/>
      <c r="P155" s="259"/>
      <c r="Q155" s="330"/>
      <c r="R155" s="332"/>
      <c r="S155" s="259"/>
    </row>
    <row r="156" spans="8:19" ht="12.75">
      <c r="H156" s="257"/>
      <c r="L156" s="258"/>
      <c r="P156" s="259"/>
      <c r="Q156" s="330"/>
      <c r="R156" s="332"/>
      <c r="S156" s="259"/>
    </row>
    <row r="157" spans="8:19" ht="12.75">
      <c r="H157" s="257"/>
      <c r="L157" s="258"/>
      <c r="P157" s="259"/>
      <c r="Q157" s="330"/>
      <c r="R157" s="332"/>
      <c r="S157" s="259"/>
    </row>
    <row r="158" spans="8:19" ht="12.75">
      <c r="H158" s="257"/>
      <c r="L158" s="258"/>
      <c r="P158" s="259"/>
      <c r="Q158" s="330"/>
      <c r="R158" s="332"/>
      <c r="S158" s="259"/>
    </row>
    <row r="159" spans="8:19" ht="12.75">
      <c r="H159" s="257"/>
      <c r="L159" s="258"/>
      <c r="P159" s="259"/>
      <c r="Q159" s="330"/>
      <c r="R159" s="332"/>
      <c r="S159" s="259"/>
    </row>
    <row r="160" spans="8:19" ht="12.75">
      <c r="H160" s="257"/>
      <c r="L160" s="258"/>
      <c r="P160" s="259"/>
      <c r="Q160" s="330"/>
      <c r="R160" s="332"/>
      <c r="S160" s="259"/>
    </row>
    <row r="161" spans="8:19" ht="12.75">
      <c r="H161" s="257"/>
      <c r="L161" s="258"/>
      <c r="P161" s="259"/>
      <c r="Q161" s="330"/>
      <c r="R161" s="332"/>
      <c r="S161" s="259"/>
    </row>
    <row r="162" spans="8:19" ht="12.75">
      <c r="H162" s="257"/>
      <c r="L162" s="258"/>
      <c r="P162" s="259"/>
      <c r="Q162" s="330"/>
      <c r="R162" s="332"/>
      <c r="S162" s="259"/>
    </row>
    <row r="163" spans="8:19" ht="12.75">
      <c r="H163" s="257"/>
      <c r="L163" s="258"/>
      <c r="P163" s="259"/>
      <c r="Q163" s="330"/>
      <c r="R163" s="332"/>
      <c r="S163" s="259"/>
    </row>
    <row r="164" spans="8:19" ht="12.75">
      <c r="H164" s="257"/>
      <c r="L164" s="258"/>
      <c r="P164" s="259"/>
      <c r="Q164" s="330"/>
      <c r="R164" s="332"/>
      <c r="S164" s="259"/>
    </row>
    <row r="165" spans="8:19" ht="12.75">
      <c r="H165" s="257"/>
      <c r="L165" s="258"/>
      <c r="P165" s="259"/>
      <c r="Q165" s="330"/>
      <c r="R165" s="332"/>
      <c r="S165" s="259"/>
    </row>
    <row r="166" spans="8:19" ht="12.75">
      <c r="H166" s="257"/>
      <c r="L166" s="258"/>
      <c r="P166" s="259"/>
      <c r="Q166" s="330"/>
      <c r="R166" s="332"/>
      <c r="S166" s="259"/>
    </row>
    <row r="167" spans="8:19" ht="12.75">
      <c r="H167" s="257"/>
      <c r="L167" s="258"/>
      <c r="P167" s="259"/>
      <c r="Q167" s="330"/>
      <c r="R167" s="332"/>
      <c r="S167" s="259"/>
    </row>
    <row r="168" spans="8:19" ht="12.75">
      <c r="H168" s="257"/>
      <c r="L168" s="258"/>
      <c r="P168" s="259"/>
      <c r="Q168" s="330"/>
      <c r="R168" s="332"/>
      <c r="S168" s="259"/>
    </row>
    <row r="169" spans="8:19" ht="12.75">
      <c r="H169" s="257"/>
      <c r="L169" s="258"/>
      <c r="P169" s="259"/>
      <c r="Q169" s="330"/>
      <c r="R169" s="332"/>
      <c r="S169" s="259"/>
    </row>
    <row r="170" spans="8:19" ht="12.75">
      <c r="H170" s="257"/>
      <c r="L170" s="258"/>
      <c r="P170" s="259"/>
      <c r="Q170" s="330"/>
      <c r="R170" s="332"/>
      <c r="S170" s="259"/>
    </row>
    <row r="171" spans="8:19" ht="12.75">
      <c r="H171" s="257"/>
      <c r="L171" s="258"/>
      <c r="P171" s="259"/>
      <c r="Q171" s="330"/>
      <c r="R171" s="332"/>
      <c r="S171" s="259"/>
    </row>
    <row r="172" spans="8:19" ht="12.75">
      <c r="H172" s="257"/>
      <c r="L172" s="258"/>
      <c r="P172" s="259"/>
      <c r="Q172" s="330"/>
      <c r="R172" s="332"/>
      <c r="S172" s="259"/>
    </row>
    <row r="173" spans="8:19" ht="12.75">
      <c r="H173" s="257"/>
      <c r="L173" s="258"/>
      <c r="P173" s="259"/>
      <c r="Q173" s="330"/>
      <c r="R173" s="332"/>
      <c r="S173" s="259"/>
    </row>
    <row r="174" spans="8:19" ht="12.75">
      <c r="H174" s="257"/>
      <c r="L174" s="258"/>
      <c r="P174" s="259"/>
      <c r="Q174" s="330"/>
      <c r="R174" s="332"/>
      <c r="S174" s="259"/>
    </row>
    <row r="175" spans="8:19" ht="12.75">
      <c r="H175" s="257"/>
      <c r="L175" s="258"/>
      <c r="P175" s="259"/>
      <c r="Q175" s="330"/>
      <c r="R175" s="332"/>
      <c r="S175" s="259"/>
    </row>
    <row r="176" spans="8:19" ht="12.75">
      <c r="H176" s="257"/>
      <c r="L176" s="258"/>
      <c r="P176" s="259"/>
      <c r="Q176" s="330"/>
      <c r="R176" s="332"/>
      <c r="S176" s="259"/>
    </row>
    <row r="177" spans="8:19" ht="12.75">
      <c r="H177" s="257"/>
      <c r="L177" s="258"/>
      <c r="P177" s="259"/>
      <c r="Q177" s="330"/>
      <c r="R177" s="332"/>
      <c r="S177" s="259"/>
    </row>
    <row r="178" spans="8:19" ht="12.75">
      <c r="H178" s="257"/>
      <c r="L178" s="258"/>
      <c r="P178" s="259"/>
      <c r="Q178" s="330"/>
      <c r="R178" s="332"/>
      <c r="S178" s="259"/>
    </row>
    <row r="179" spans="8:19" ht="12.75">
      <c r="H179" s="257"/>
      <c r="L179" s="258"/>
      <c r="P179" s="259"/>
      <c r="Q179" s="330"/>
      <c r="R179" s="332"/>
      <c r="S179" s="259"/>
    </row>
    <row r="180" spans="8:12" ht="12.75">
      <c r="H180" s="257"/>
      <c r="L180" s="258"/>
    </row>
    <row r="181" spans="8:12" ht="12.75">
      <c r="H181" s="257"/>
      <c r="L181" s="258"/>
    </row>
    <row r="182" spans="8:12" ht="12.75">
      <c r="H182" s="257"/>
      <c r="L182" s="258"/>
    </row>
    <row r="183" spans="8:12" ht="12.75">
      <c r="H183" s="257"/>
      <c r="L183" s="258"/>
    </row>
    <row r="184" spans="8:12" ht="12.75">
      <c r="H184" s="257"/>
      <c r="L184" s="258"/>
    </row>
    <row r="185" spans="8:12" ht="12.75">
      <c r="H185" s="257"/>
      <c r="L185" s="258"/>
    </row>
    <row r="186" spans="8:12" ht="12.75">
      <c r="H186" s="257"/>
      <c r="L186" s="258"/>
    </row>
    <row r="187" spans="8:12" ht="12.75">
      <c r="H187" s="257"/>
      <c r="L187" s="258"/>
    </row>
    <row r="188" spans="8:12" ht="12.75">
      <c r="H188" s="257"/>
      <c r="L188" s="258"/>
    </row>
    <row r="189" spans="8:12" ht="12.75">
      <c r="H189" s="257"/>
      <c r="L189" s="258"/>
    </row>
    <row r="190" spans="8:12" ht="12.75">
      <c r="H190" s="257"/>
      <c r="L190" s="258"/>
    </row>
    <row r="191" spans="8:12" ht="12.75">
      <c r="H191" s="257"/>
      <c r="L191" s="258"/>
    </row>
    <row r="192" spans="8:12" ht="12.75">
      <c r="H192" s="257"/>
      <c r="L192" s="258"/>
    </row>
    <row r="193" spans="8:12" ht="12.75">
      <c r="H193" s="257"/>
      <c r="L193" s="258"/>
    </row>
    <row r="194" spans="8:12" ht="12.75">
      <c r="H194" s="257"/>
      <c r="L194" s="258"/>
    </row>
    <row r="195" spans="8:12" ht="12.75">
      <c r="H195" s="257"/>
      <c r="L195" s="258"/>
    </row>
    <row r="196" spans="8:12" ht="12.75">
      <c r="H196" s="257"/>
      <c r="L196" s="258"/>
    </row>
    <row r="197" ht="12.75">
      <c r="H197" s="257"/>
    </row>
    <row r="198" ht="12.75">
      <c r="H198" s="257"/>
    </row>
    <row r="199" ht="12.75">
      <c r="H199" s="257"/>
    </row>
    <row r="200" ht="12.75">
      <c r="H200" s="257"/>
    </row>
    <row r="201" ht="12.75">
      <c r="H201" s="257"/>
    </row>
    <row r="202" ht="12.75">
      <c r="H202" s="257"/>
    </row>
    <row r="203" ht="12.75">
      <c r="H203" s="257"/>
    </row>
    <row r="204" ht="12.75">
      <c r="H204" s="257"/>
    </row>
    <row r="205" ht="12.75">
      <c r="H205" s="257"/>
    </row>
    <row r="206" ht="12.75">
      <c r="H206" s="257"/>
    </row>
    <row r="207" ht="12.75">
      <c r="H207" s="257"/>
    </row>
    <row r="208" ht="12.75">
      <c r="H208" s="257"/>
    </row>
    <row r="209" ht="12.75">
      <c r="H209" s="257"/>
    </row>
    <row r="210" ht="12.75">
      <c r="H210" s="257"/>
    </row>
    <row r="211" ht="12.75">
      <c r="H211" s="257"/>
    </row>
    <row r="212" ht="12.75">
      <c r="H212" s="257"/>
    </row>
    <row r="213" ht="12.75">
      <c r="H213" s="257"/>
    </row>
    <row r="214" ht="12.75">
      <c r="H214" s="257"/>
    </row>
    <row r="215" ht="12.75">
      <c r="H215" s="257"/>
    </row>
    <row r="216" ht="12.75">
      <c r="H216" s="257"/>
    </row>
    <row r="217" ht="12.75">
      <c r="H217" s="257"/>
    </row>
    <row r="218" ht="12.75">
      <c r="H218" s="257"/>
    </row>
    <row r="219" ht="12.75">
      <c r="H219" s="257"/>
    </row>
    <row r="220" ht="12.75">
      <c r="H220" s="257"/>
    </row>
    <row r="221" ht="12.75">
      <c r="H221" s="257"/>
    </row>
    <row r="222" ht="12.75">
      <c r="H222" s="257"/>
    </row>
    <row r="223" ht="12.75">
      <c r="H223" s="257"/>
    </row>
    <row r="224" ht="12.75">
      <c r="H224" s="257"/>
    </row>
    <row r="225" ht="12.75">
      <c r="H225" s="257"/>
    </row>
    <row r="226" ht="12.75">
      <c r="H226" s="257"/>
    </row>
    <row r="227" ht="12.75">
      <c r="H227" s="257"/>
    </row>
    <row r="228" ht="12.75">
      <c r="H228" s="257"/>
    </row>
    <row r="229" ht="12.75">
      <c r="H229" s="257"/>
    </row>
    <row r="230" ht="12.75">
      <c r="H230" s="257"/>
    </row>
    <row r="231" ht="12.75">
      <c r="H231" s="257"/>
    </row>
    <row r="232" ht="12.75">
      <c r="H232" s="257"/>
    </row>
    <row r="233" ht="12.75">
      <c r="H233" s="257"/>
    </row>
    <row r="234" ht="12.75">
      <c r="H234" s="257"/>
    </row>
    <row r="235" ht="12.75">
      <c r="H235" s="257"/>
    </row>
    <row r="236" ht="12.75">
      <c r="H236" s="257"/>
    </row>
    <row r="237" ht="12.75">
      <c r="H237" s="257"/>
    </row>
    <row r="238" ht="12.75">
      <c r="H238" s="257"/>
    </row>
    <row r="239" ht="12.75">
      <c r="H239" s="257"/>
    </row>
    <row r="240" ht="12.75">
      <c r="H240" s="257"/>
    </row>
    <row r="241" ht="12.75">
      <c r="H241" s="257"/>
    </row>
    <row r="242" ht="12.75">
      <c r="H242" s="257"/>
    </row>
    <row r="243" ht="12.75">
      <c r="H243" s="257"/>
    </row>
    <row r="244" ht="12.75">
      <c r="H244" s="257"/>
    </row>
    <row r="245" ht="12.75">
      <c r="H245" s="257"/>
    </row>
    <row r="246" ht="12.75">
      <c r="H246" s="257"/>
    </row>
    <row r="247" ht="12.75">
      <c r="H247" s="257"/>
    </row>
    <row r="248" ht="12.75">
      <c r="H248" s="257"/>
    </row>
    <row r="249" ht="12.75">
      <c r="H249" s="257"/>
    </row>
    <row r="250" ht="12.75">
      <c r="H250" s="257"/>
    </row>
    <row r="251" ht="12.75">
      <c r="H251" s="257"/>
    </row>
    <row r="252" ht="12.75">
      <c r="H252" s="257"/>
    </row>
    <row r="253" ht="12.75">
      <c r="H253" s="257"/>
    </row>
    <row r="254" ht="12.75">
      <c r="H254" s="257"/>
    </row>
    <row r="255" ht="12.75">
      <c r="H255" s="257"/>
    </row>
    <row r="256" ht="12.75">
      <c r="H256" s="257"/>
    </row>
    <row r="257" ht="12.75">
      <c r="H257" s="257"/>
    </row>
    <row r="258" ht="12.75">
      <c r="H258" s="257"/>
    </row>
    <row r="259" ht="12.75">
      <c r="H259" s="257"/>
    </row>
    <row r="260" ht="12.75">
      <c r="H260" s="257"/>
    </row>
    <row r="261" ht="12.75">
      <c r="H261" s="257"/>
    </row>
    <row r="262" ht="12.75">
      <c r="H262" s="257"/>
    </row>
    <row r="263" ht="12.75">
      <c r="H263" s="257"/>
    </row>
    <row r="264" ht="12.75">
      <c r="H264" s="257"/>
    </row>
    <row r="265" ht="12.75">
      <c r="H265" s="257"/>
    </row>
    <row r="266" ht="12.75">
      <c r="H266" s="257"/>
    </row>
    <row r="267" ht="12.75">
      <c r="H267" s="257"/>
    </row>
    <row r="268" ht="12.75">
      <c r="H268" s="257"/>
    </row>
    <row r="269" ht="12.75">
      <c r="H269" s="257"/>
    </row>
    <row r="270" ht="12.75">
      <c r="H270" s="257"/>
    </row>
    <row r="271" ht="12.75">
      <c r="H271" s="257"/>
    </row>
    <row r="272" ht="12.75">
      <c r="H272" s="257"/>
    </row>
    <row r="273" ht="12.75">
      <c r="H273" s="257"/>
    </row>
    <row r="274" ht="12.75">
      <c r="H274" s="257"/>
    </row>
    <row r="275" ht="12.75">
      <c r="H275" s="257"/>
    </row>
    <row r="276" ht="12.75">
      <c r="H276" s="257"/>
    </row>
    <row r="277" ht="12.75">
      <c r="H277" s="257"/>
    </row>
    <row r="278" ht="12.75">
      <c r="H278" s="257"/>
    </row>
    <row r="279" ht="12.75">
      <c r="H279" s="257"/>
    </row>
    <row r="280" ht="12.75">
      <c r="H280" s="257"/>
    </row>
    <row r="281" ht="12.75">
      <c r="H281" s="257"/>
    </row>
    <row r="282" ht="12.75">
      <c r="H282" s="257"/>
    </row>
    <row r="283" ht="12.75">
      <c r="H283" s="257"/>
    </row>
    <row r="284" ht="12.75">
      <c r="H284" s="257"/>
    </row>
    <row r="285" ht="12.75">
      <c r="H285" s="257"/>
    </row>
    <row r="286" ht="12.75">
      <c r="H286" s="257"/>
    </row>
    <row r="287" ht="12.75">
      <c r="H287" s="257"/>
    </row>
    <row r="288" ht="12.75">
      <c r="H288" s="257"/>
    </row>
    <row r="289" ht="12.75">
      <c r="H289" s="257"/>
    </row>
    <row r="290" ht="12.75">
      <c r="H290" s="257"/>
    </row>
    <row r="291" ht="12.75">
      <c r="H291" s="257"/>
    </row>
    <row r="292" ht="12.75">
      <c r="H292" s="257"/>
    </row>
    <row r="293" ht="12.75">
      <c r="H293" s="257"/>
    </row>
    <row r="294" ht="12.75">
      <c r="H294" s="257"/>
    </row>
    <row r="295" ht="12.75">
      <c r="H295" s="257"/>
    </row>
    <row r="296" ht="12.75">
      <c r="H296" s="257"/>
    </row>
    <row r="297" ht="12.75">
      <c r="H297" s="257"/>
    </row>
    <row r="298" ht="12.75">
      <c r="H298" s="257"/>
    </row>
    <row r="299" ht="12.75">
      <c r="H299" s="257"/>
    </row>
    <row r="300" ht="12.75">
      <c r="H300" s="257"/>
    </row>
    <row r="301" ht="12.75">
      <c r="H301" s="257"/>
    </row>
    <row r="302" ht="12.75">
      <c r="H302" s="257"/>
    </row>
    <row r="303" ht="12.75">
      <c r="H303" s="257"/>
    </row>
    <row r="304" ht="12.75">
      <c r="H304" s="257"/>
    </row>
    <row r="305" ht="12.75">
      <c r="H305" s="257"/>
    </row>
    <row r="306" ht="12.75">
      <c r="H306" s="257"/>
    </row>
    <row r="307" ht="12.75">
      <c r="H307" s="257"/>
    </row>
    <row r="308" ht="12.75">
      <c r="H308" s="257"/>
    </row>
    <row r="309" ht="12.75">
      <c r="H309" s="257"/>
    </row>
    <row r="310" ht="12.75">
      <c r="H310" s="257"/>
    </row>
    <row r="311" ht="12.75">
      <c r="H311" s="257"/>
    </row>
    <row r="312" ht="12.75">
      <c r="H312" s="257"/>
    </row>
    <row r="313" ht="12.75">
      <c r="H313" s="257"/>
    </row>
    <row r="314" ht="12.75">
      <c r="H314" s="257"/>
    </row>
    <row r="315" ht="12.75">
      <c r="H315" s="257"/>
    </row>
    <row r="316" ht="12.75">
      <c r="H316" s="257"/>
    </row>
    <row r="317" ht="12.75">
      <c r="H317" s="257"/>
    </row>
    <row r="318" ht="12.75">
      <c r="H318" s="257"/>
    </row>
    <row r="319" ht="12.75">
      <c r="H319" s="257"/>
    </row>
    <row r="320" ht="12.75">
      <c r="H320" s="257"/>
    </row>
    <row r="321" ht="12.75">
      <c r="H321" s="257"/>
    </row>
    <row r="322" ht="12.75">
      <c r="H322" s="257"/>
    </row>
    <row r="323" ht="12.75">
      <c r="H323" s="257"/>
    </row>
    <row r="324" ht="12.75">
      <c r="H324" s="257"/>
    </row>
    <row r="325" ht="12.75">
      <c r="H325" s="257"/>
    </row>
    <row r="326" ht="12.75">
      <c r="H326" s="257"/>
    </row>
    <row r="327" ht="12.75">
      <c r="H327" s="257"/>
    </row>
    <row r="328" ht="12.75">
      <c r="H328" s="257"/>
    </row>
    <row r="329" ht="12.75">
      <c r="H329" s="257"/>
    </row>
    <row r="330" ht="12.75">
      <c r="H330" s="257"/>
    </row>
    <row r="331" ht="12.75">
      <c r="H331" s="257"/>
    </row>
    <row r="332" ht="12.75">
      <c r="H332" s="257"/>
    </row>
    <row r="333" ht="12.75">
      <c r="H333" s="257"/>
    </row>
    <row r="334" ht="12.75">
      <c r="H334" s="257"/>
    </row>
    <row r="335" ht="12.75">
      <c r="H335" s="257"/>
    </row>
    <row r="336" ht="12.75">
      <c r="H336" s="257"/>
    </row>
    <row r="337" ht="12.75">
      <c r="H337" s="257"/>
    </row>
    <row r="338" ht="12.75">
      <c r="H338" s="257"/>
    </row>
    <row r="339" ht="12.75">
      <c r="H339" s="257"/>
    </row>
    <row r="340" ht="12.75">
      <c r="H340" s="257"/>
    </row>
    <row r="341" ht="12.75">
      <c r="H341" s="257"/>
    </row>
    <row r="342" ht="12.75">
      <c r="H342" s="257"/>
    </row>
    <row r="343" ht="12.75">
      <c r="H343" s="257"/>
    </row>
    <row r="344" ht="12.75">
      <c r="H344" s="257"/>
    </row>
    <row r="345" ht="12.75">
      <c r="H345" s="257"/>
    </row>
    <row r="346" ht="12.75">
      <c r="H346" s="257"/>
    </row>
    <row r="347" ht="12.75">
      <c r="H347" s="257"/>
    </row>
    <row r="348" ht="12.75">
      <c r="H348" s="257"/>
    </row>
    <row r="349" ht="12.75">
      <c r="H349" s="257"/>
    </row>
    <row r="350" ht="12.75">
      <c r="H350" s="257"/>
    </row>
    <row r="351" ht="12.75">
      <c r="H351" s="257"/>
    </row>
    <row r="352" ht="12.75">
      <c r="H352" s="257"/>
    </row>
    <row r="353" ht="12.75">
      <c r="H353" s="257"/>
    </row>
    <row r="354" ht="12.75">
      <c r="H354" s="257"/>
    </row>
    <row r="355" ht="12.75">
      <c r="H355" s="257"/>
    </row>
    <row r="356" ht="12.75">
      <c r="H356" s="257"/>
    </row>
    <row r="357" ht="12.75">
      <c r="H357" s="257"/>
    </row>
    <row r="358" ht="12.75">
      <c r="H358" s="257"/>
    </row>
    <row r="359" ht="12.75">
      <c r="H359" s="257"/>
    </row>
    <row r="360" ht="12.75">
      <c r="H360" s="257"/>
    </row>
    <row r="361" ht="12.75">
      <c r="H361" s="257"/>
    </row>
    <row r="362" ht="12.75">
      <c r="H362" s="257"/>
    </row>
    <row r="363" ht="12.75">
      <c r="H363" s="257"/>
    </row>
    <row r="364" ht="12.75">
      <c r="H364" s="257"/>
    </row>
    <row r="365" ht="12.75">
      <c r="H365" s="257"/>
    </row>
    <row r="366" ht="12.75">
      <c r="H366" s="257"/>
    </row>
    <row r="367" ht="12.75">
      <c r="H367" s="257"/>
    </row>
    <row r="368" ht="12.75">
      <c r="H368" s="257"/>
    </row>
    <row r="369" ht="12.75">
      <c r="H369" s="257"/>
    </row>
    <row r="370" ht="12.75">
      <c r="H370" s="257"/>
    </row>
    <row r="371" ht="12.75">
      <c r="H371" s="257"/>
    </row>
    <row r="372" ht="12.75">
      <c r="H372" s="257"/>
    </row>
    <row r="373" ht="12.75">
      <c r="H373" s="257"/>
    </row>
    <row r="374" ht="12.75">
      <c r="H374" s="257"/>
    </row>
    <row r="375" ht="12.75">
      <c r="H375" s="257"/>
    </row>
    <row r="376" ht="12.75">
      <c r="H376" s="257"/>
    </row>
    <row r="377" ht="12.75">
      <c r="H377" s="257"/>
    </row>
    <row r="378" ht="12.75">
      <c r="H378" s="257"/>
    </row>
    <row r="379" ht="12.75">
      <c r="H379" s="257"/>
    </row>
    <row r="380" ht="12.75">
      <c r="H380" s="257"/>
    </row>
    <row r="381" ht="12.75">
      <c r="H381" s="257"/>
    </row>
    <row r="382" ht="12.75">
      <c r="H382" s="257"/>
    </row>
    <row r="383" ht="12.75">
      <c r="H383" s="257"/>
    </row>
    <row r="384" ht="12.75">
      <c r="H384" s="257"/>
    </row>
    <row r="385" ht="12.75">
      <c r="H385" s="257"/>
    </row>
    <row r="386" ht="12.75">
      <c r="H386" s="257"/>
    </row>
    <row r="387" ht="12.75">
      <c r="H387" s="257"/>
    </row>
    <row r="388" ht="12.75">
      <c r="H388" s="257"/>
    </row>
    <row r="389" ht="12.75">
      <c r="H389" s="257"/>
    </row>
    <row r="390" ht="12.75">
      <c r="H390" s="257"/>
    </row>
    <row r="391" ht="12.75">
      <c r="H391" s="257"/>
    </row>
    <row r="392" ht="12.75">
      <c r="H392" s="257"/>
    </row>
    <row r="393" ht="12.75">
      <c r="H393" s="257"/>
    </row>
    <row r="394" ht="12.75">
      <c r="H394" s="257"/>
    </row>
    <row r="395" ht="12.75">
      <c r="H395" s="257"/>
    </row>
    <row r="396" ht="12.75">
      <c r="H396" s="257"/>
    </row>
    <row r="397" ht="12.75">
      <c r="H397" s="257"/>
    </row>
    <row r="398" ht="12.75">
      <c r="H398" s="257"/>
    </row>
    <row r="399" ht="12.75">
      <c r="H399" s="257"/>
    </row>
    <row r="400" ht="12.75">
      <c r="H400" s="257"/>
    </row>
    <row r="401" ht="12.75">
      <c r="H401" s="257"/>
    </row>
    <row r="402" ht="12.75">
      <c r="H402" s="257"/>
    </row>
    <row r="403" ht="12.75">
      <c r="H403" s="257"/>
    </row>
    <row r="404" ht="12.75">
      <c r="H404" s="257"/>
    </row>
    <row r="405" ht="12.75">
      <c r="H405" s="257"/>
    </row>
    <row r="406" ht="12.75">
      <c r="H406" s="257"/>
    </row>
    <row r="407" ht="12.75">
      <c r="H407" s="257"/>
    </row>
    <row r="408" ht="12.75">
      <c r="H408" s="257"/>
    </row>
    <row r="409" ht="12.75">
      <c r="H409" s="257"/>
    </row>
    <row r="410" ht="12.75">
      <c r="H410" s="257"/>
    </row>
    <row r="411" ht="12.75">
      <c r="H411" s="257"/>
    </row>
    <row r="412" ht="12.75">
      <c r="H412" s="257"/>
    </row>
    <row r="413" ht="12.75">
      <c r="H413" s="257"/>
    </row>
    <row r="414" ht="12.75">
      <c r="H414" s="257"/>
    </row>
    <row r="415" ht="12.75">
      <c r="H415" s="257"/>
    </row>
    <row r="416" ht="12.75">
      <c r="H416" s="257"/>
    </row>
    <row r="417" ht="12.75">
      <c r="H417" s="257"/>
    </row>
    <row r="418" ht="12.75">
      <c r="H418" s="257"/>
    </row>
    <row r="419" ht="12.75">
      <c r="H419" s="257"/>
    </row>
    <row r="420" ht="12.75">
      <c r="H420" s="257"/>
    </row>
    <row r="421" ht="12.75">
      <c r="H421" s="257"/>
    </row>
    <row r="422" ht="12.75">
      <c r="H422" s="257"/>
    </row>
    <row r="423" ht="12.75">
      <c r="H423" s="257"/>
    </row>
    <row r="424" ht="12.75">
      <c r="H424" s="257"/>
    </row>
    <row r="425" ht="12.75">
      <c r="H425" s="257"/>
    </row>
    <row r="426" ht="12.75">
      <c r="H426" s="257"/>
    </row>
    <row r="427" ht="12.75">
      <c r="H427" s="257"/>
    </row>
    <row r="428" ht="12.75">
      <c r="H428" s="257"/>
    </row>
    <row r="429" ht="12.75">
      <c r="H429" s="257"/>
    </row>
    <row r="430" ht="12.75">
      <c r="H430" s="257"/>
    </row>
    <row r="431" ht="12.75">
      <c r="H431" s="257"/>
    </row>
    <row r="432" ht="12.75">
      <c r="H432" s="257"/>
    </row>
    <row r="433" ht="12.75">
      <c r="H433" s="257"/>
    </row>
    <row r="434" ht="12.75">
      <c r="H434" s="257"/>
    </row>
    <row r="435" ht="12.75">
      <c r="H435" s="257"/>
    </row>
    <row r="436" ht="12.75">
      <c r="H436" s="257"/>
    </row>
    <row r="437" ht="12.75">
      <c r="H437" s="257"/>
    </row>
    <row r="438" ht="12.75">
      <c r="H438" s="257"/>
    </row>
    <row r="439" ht="12.75">
      <c r="H439" s="257"/>
    </row>
    <row r="440" ht="12.75">
      <c r="H440" s="257"/>
    </row>
    <row r="441" ht="12.75">
      <c r="H441" s="257"/>
    </row>
    <row r="442" ht="12.75">
      <c r="H442" s="257"/>
    </row>
    <row r="443" ht="12.75">
      <c r="H443" s="257"/>
    </row>
    <row r="444" ht="12.75">
      <c r="H444" s="257"/>
    </row>
    <row r="445" ht="12.75">
      <c r="H445" s="257"/>
    </row>
    <row r="446" ht="12.75">
      <c r="H446" s="257"/>
    </row>
    <row r="447" ht="12.75">
      <c r="H447" s="257"/>
    </row>
    <row r="448" ht="12.75">
      <c r="H448" s="257"/>
    </row>
    <row r="449" ht="12.75">
      <c r="H449" s="257"/>
    </row>
    <row r="450" ht="12.75">
      <c r="H450" s="257"/>
    </row>
    <row r="451" ht="12.75">
      <c r="H451" s="257"/>
    </row>
    <row r="452" ht="12.75">
      <c r="H452" s="257"/>
    </row>
    <row r="453" ht="12.75">
      <c r="H453" s="257"/>
    </row>
    <row r="454" ht="12.75">
      <c r="H454" s="257"/>
    </row>
    <row r="455" ht="12.75">
      <c r="H455" s="257"/>
    </row>
    <row r="456" ht="12.75">
      <c r="H456" s="257"/>
    </row>
    <row r="457" ht="12.75">
      <c r="H457" s="257"/>
    </row>
    <row r="458" ht="12.75">
      <c r="H458" s="257"/>
    </row>
    <row r="459" ht="12.75">
      <c r="H459" s="257"/>
    </row>
    <row r="460" ht="12.75">
      <c r="H460" s="257"/>
    </row>
    <row r="461" ht="12.75">
      <c r="H461" s="257"/>
    </row>
    <row r="462" ht="12.75">
      <c r="H462" s="257"/>
    </row>
    <row r="463" ht="12.75">
      <c r="H463" s="257"/>
    </row>
    <row r="464" ht="12.75">
      <c r="H464" s="257"/>
    </row>
    <row r="465" ht="12.75">
      <c r="H465" s="257"/>
    </row>
    <row r="466" ht="12.75">
      <c r="H466" s="257"/>
    </row>
    <row r="467" ht="12.75">
      <c r="H467" s="257"/>
    </row>
    <row r="468" ht="12.75">
      <c r="H468" s="257"/>
    </row>
    <row r="469" ht="12.75">
      <c r="H469" s="257"/>
    </row>
    <row r="470" ht="12.75">
      <c r="H470" s="257"/>
    </row>
    <row r="471" ht="12.75">
      <c r="H471" s="257"/>
    </row>
    <row r="472" ht="12.75">
      <c r="H472" s="257"/>
    </row>
    <row r="473" ht="12.75">
      <c r="H473" s="257"/>
    </row>
    <row r="474" ht="12.75">
      <c r="H474" s="257"/>
    </row>
    <row r="475" ht="12.75">
      <c r="H475" s="257"/>
    </row>
    <row r="476" ht="12.75">
      <c r="H476" s="257"/>
    </row>
    <row r="477" ht="12.75">
      <c r="H477" s="257"/>
    </row>
    <row r="478" ht="12.75">
      <c r="H478" s="257"/>
    </row>
    <row r="479" ht="12.75">
      <c r="H479" s="257"/>
    </row>
    <row r="480" ht="12.75">
      <c r="H480" s="257"/>
    </row>
    <row r="481" ht="12.75">
      <c r="H481" s="257"/>
    </row>
    <row r="482" ht="12.75">
      <c r="H482" s="257"/>
    </row>
    <row r="483" ht="12.75">
      <c r="H483" s="257"/>
    </row>
    <row r="484" ht="12.75">
      <c r="H484" s="257"/>
    </row>
    <row r="485" ht="12.75">
      <c r="H485" s="257"/>
    </row>
    <row r="486" ht="12.75">
      <c r="H486" s="257"/>
    </row>
    <row r="487" ht="12.75">
      <c r="H487" s="257"/>
    </row>
    <row r="488" ht="12.75">
      <c r="H488" s="257"/>
    </row>
    <row r="489" ht="12.75">
      <c r="H489" s="257"/>
    </row>
    <row r="490" ht="12.75">
      <c r="H490" s="257"/>
    </row>
    <row r="491" ht="12.75">
      <c r="H491" s="257"/>
    </row>
    <row r="492" ht="12.75">
      <c r="H492" s="257"/>
    </row>
    <row r="493" ht="12.75">
      <c r="H493" s="257"/>
    </row>
    <row r="494" ht="12.75">
      <c r="H494" s="257"/>
    </row>
    <row r="495" ht="12.75">
      <c r="H495" s="257"/>
    </row>
    <row r="496" ht="12.75">
      <c r="H496" s="257"/>
    </row>
    <row r="497" ht="12.75">
      <c r="H497" s="257"/>
    </row>
    <row r="498" ht="12.75">
      <c r="H498" s="257"/>
    </row>
    <row r="499" ht="12.75">
      <c r="H499" s="257"/>
    </row>
    <row r="500" ht="12.75">
      <c r="H500" s="257"/>
    </row>
    <row r="501" ht="12.75">
      <c r="H501" s="257"/>
    </row>
    <row r="502" ht="12.75">
      <c r="H502" s="257"/>
    </row>
    <row r="503" ht="12.75">
      <c r="H503" s="257"/>
    </row>
    <row r="504" ht="12.75">
      <c r="H504" s="257"/>
    </row>
    <row r="505" ht="12.75">
      <c r="H505" s="257"/>
    </row>
    <row r="506" ht="12.75">
      <c r="H506" s="257"/>
    </row>
    <row r="507" ht="12.75">
      <c r="H507" s="257"/>
    </row>
    <row r="508" ht="12.75">
      <c r="H508" s="257"/>
    </row>
    <row r="509" ht="12.75">
      <c r="H509" s="257"/>
    </row>
    <row r="510" ht="12.75">
      <c r="H510" s="257"/>
    </row>
    <row r="511" ht="12.75">
      <c r="H511" s="257"/>
    </row>
    <row r="512" ht="12.75">
      <c r="H512" s="257"/>
    </row>
    <row r="513" ht="12.75">
      <c r="H513" s="257"/>
    </row>
    <row r="514" ht="12.75">
      <c r="H514" s="257"/>
    </row>
    <row r="515" ht="12.75">
      <c r="H515" s="257"/>
    </row>
    <row r="516" ht="12.75">
      <c r="H516" s="257"/>
    </row>
    <row r="517" ht="12.75">
      <c r="H517" s="257"/>
    </row>
    <row r="518" ht="12.75">
      <c r="H518" s="257"/>
    </row>
    <row r="519" ht="12.75">
      <c r="H519" s="257"/>
    </row>
    <row r="520" ht="12.75">
      <c r="H520" s="257"/>
    </row>
    <row r="521" ht="12.75">
      <c r="H521" s="257"/>
    </row>
    <row r="522" ht="12.75">
      <c r="H522" s="257"/>
    </row>
    <row r="523" ht="12.75">
      <c r="H523" s="257"/>
    </row>
    <row r="524" ht="12.75">
      <c r="H524" s="257"/>
    </row>
    <row r="525" ht="12.75">
      <c r="H525" s="257"/>
    </row>
    <row r="526" ht="12.75">
      <c r="H526" s="257"/>
    </row>
    <row r="527" ht="12.75">
      <c r="H527" s="257"/>
    </row>
    <row r="528" ht="12.75">
      <c r="H528" s="257"/>
    </row>
    <row r="529" ht="12.75">
      <c r="H529" s="257"/>
    </row>
    <row r="530" ht="12.75">
      <c r="H530" s="257"/>
    </row>
    <row r="531" ht="12.75">
      <c r="H531" s="257"/>
    </row>
    <row r="532" ht="12.75">
      <c r="H532" s="257"/>
    </row>
    <row r="533" ht="12.75">
      <c r="H533" s="257"/>
    </row>
    <row r="534" ht="12.75">
      <c r="H534" s="257"/>
    </row>
    <row r="535" ht="12.75">
      <c r="H535" s="257"/>
    </row>
    <row r="536" ht="12.75">
      <c r="H536" s="257"/>
    </row>
    <row r="537" ht="12.75">
      <c r="H537" s="257"/>
    </row>
    <row r="538" ht="12.75">
      <c r="H538" s="257"/>
    </row>
    <row r="539" ht="12.75">
      <c r="H539" s="257"/>
    </row>
    <row r="540" ht="12.75">
      <c r="H540" s="257"/>
    </row>
    <row r="541" ht="12.75">
      <c r="H541" s="257"/>
    </row>
    <row r="542" ht="12.75">
      <c r="H542" s="257"/>
    </row>
    <row r="543" ht="12.75">
      <c r="H543" s="257"/>
    </row>
    <row r="544" ht="12.75">
      <c r="H544" s="257"/>
    </row>
    <row r="545" ht="12.75">
      <c r="H545" s="257"/>
    </row>
    <row r="546" ht="12.75">
      <c r="H546" s="257"/>
    </row>
    <row r="547" ht="12.75">
      <c r="H547" s="257"/>
    </row>
    <row r="548" ht="12.75">
      <c r="H548" s="257"/>
    </row>
    <row r="549" ht="12.75">
      <c r="H549" s="257"/>
    </row>
    <row r="550" ht="12.75">
      <c r="H550" s="257"/>
    </row>
    <row r="551" ht="12.75">
      <c r="H551" s="257"/>
    </row>
    <row r="552" ht="12.75">
      <c r="H552" s="257"/>
    </row>
    <row r="553" ht="12.75">
      <c r="H553" s="257"/>
    </row>
    <row r="554" ht="12.75">
      <c r="H554" s="257"/>
    </row>
    <row r="555" ht="12.75">
      <c r="H555" s="257"/>
    </row>
    <row r="556" ht="12.75">
      <c r="H556" s="257"/>
    </row>
    <row r="557" ht="12.75">
      <c r="H557" s="257"/>
    </row>
    <row r="558" ht="12.75">
      <c r="H558" s="257"/>
    </row>
    <row r="559" ht="12.75">
      <c r="H559" s="257"/>
    </row>
    <row r="560" ht="12.75">
      <c r="H560" s="257"/>
    </row>
    <row r="561" ht="12.75">
      <c r="H561" s="257"/>
    </row>
    <row r="562" ht="12.75">
      <c r="H562" s="257"/>
    </row>
    <row r="563" ht="12.75">
      <c r="H563" s="257"/>
    </row>
    <row r="564" ht="12.75">
      <c r="H564" s="257"/>
    </row>
    <row r="565" ht="12.75">
      <c r="H565" s="257"/>
    </row>
    <row r="566" ht="12.75">
      <c r="H566" s="257"/>
    </row>
    <row r="567" ht="12.75">
      <c r="H567" s="257"/>
    </row>
    <row r="568" ht="12.75">
      <c r="H568" s="257"/>
    </row>
    <row r="569" ht="12.75">
      <c r="H569" s="257"/>
    </row>
    <row r="570" ht="12.75">
      <c r="H570" s="257"/>
    </row>
    <row r="571" ht="12.75">
      <c r="H571" s="257"/>
    </row>
    <row r="572" ht="12.75">
      <c r="H572" s="257"/>
    </row>
    <row r="573" ht="12.75">
      <c r="H573" s="257"/>
    </row>
    <row r="574" ht="12.75">
      <c r="H574" s="257"/>
    </row>
    <row r="575" ht="12.75">
      <c r="H575" s="257"/>
    </row>
    <row r="576" ht="12.75">
      <c r="H576" s="257"/>
    </row>
    <row r="577" ht="12.75">
      <c r="H577" s="257"/>
    </row>
    <row r="578" ht="12.75">
      <c r="H578" s="257"/>
    </row>
    <row r="579" ht="12.75">
      <c r="H579" s="257"/>
    </row>
    <row r="580" ht="12.75">
      <c r="H580" s="257"/>
    </row>
    <row r="581" ht="12.75">
      <c r="H581" s="257"/>
    </row>
    <row r="582" ht="12.75">
      <c r="H582" s="257"/>
    </row>
    <row r="583" ht="12.75">
      <c r="H583" s="257"/>
    </row>
    <row r="584" ht="12.75">
      <c r="H584" s="257"/>
    </row>
    <row r="585" ht="12.75">
      <c r="H585" s="257"/>
    </row>
    <row r="586" ht="12.75">
      <c r="H586" s="257"/>
    </row>
    <row r="587" ht="12.75">
      <c r="H587" s="257"/>
    </row>
    <row r="588" ht="12.75">
      <c r="H588" s="257"/>
    </row>
    <row r="589" ht="12.75">
      <c r="H589" s="257"/>
    </row>
    <row r="590" ht="12.75">
      <c r="H590" s="257"/>
    </row>
    <row r="591" ht="12.75">
      <c r="H591" s="257"/>
    </row>
    <row r="592" ht="12.75">
      <c r="H592" s="257"/>
    </row>
    <row r="593" ht="12.75">
      <c r="H593" s="257"/>
    </row>
    <row r="594" ht="12.75">
      <c r="H594" s="257"/>
    </row>
    <row r="595" ht="12.75">
      <c r="H595" s="257"/>
    </row>
    <row r="596" ht="12.75">
      <c r="H596" s="257"/>
    </row>
    <row r="597" ht="12.75">
      <c r="H597" s="257"/>
    </row>
    <row r="598" ht="12.75">
      <c r="H598" s="257"/>
    </row>
    <row r="599" ht="12.75">
      <c r="H599" s="257"/>
    </row>
    <row r="600" ht="12.75">
      <c r="H600" s="257"/>
    </row>
    <row r="601" ht="12.75">
      <c r="H601" s="257"/>
    </row>
    <row r="602" ht="12.75">
      <c r="H602" s="257"/>
    </row>
    <row r="603" ht="12.75">
      <c r="H603" s="257"/>
    </row>
    <row r="604" ht="12.75">
      <c r="H604" s="257"/>
    </row>
    <row r="605" ht="12.75">
      <c r="H605" s="257"/>
    </row>
    <row r="606" ht="12.75">
      <c r="H606" s="257"/>
    </row>
    <row r="607" ht="12.75">
      <c r="H607" s="257"/>
    </row>
    <row r="608" ht="12.75">
      <c r="H608" s="257"/>
    </row>
    <row r="609" ht="12.75">
      <c r="H609" s="257"/>
    </row>
    <row r="610" ht="12.75">
      <c r="H610" s="257"/>
    </row>
    <row r="611" ht="12.75">
      <c r="H611" s="257"/>
    </row>
    <row r="612" ht="12.75">
      <c r="H612" s="257"/>
    </row>
    <row r="613" ht="12.75">
      <c r="H613" s="257"/>
    </row>
    <row r="614" ht="12.75">
      <c r="H614" s="257"/>
    </row>
    <row r="615" ht="12.75">
      <c r="H615" s="257"/>
    </row>
    <row r="616" ht="12.75">
      <c r="H616" s="257"/>
    </row>
    <row r="617" ht="12.75">
      <c r="H617" s="257"/>
    </row>
    <row r="618" ht="12.75">
      <c r="H618" s="257"/>
    </row>
    <row r="619" ht="12.75">
      <c r="H619" s="257"/>
    </row>
    <row r="620" ht="12.75">
      <c r="H620" s="257"/>
    </row>
    <row r="621" ht="12.75">
      <c r="H621" s="257"/>
    </row>
    <row r="622" ht="12.75">
      <c r="H622" s="257"/>
    </row>
    <row r="623" ht="12.75">
      <c r="H623" s="257"/>
    </row>
    <row r="624" ht="12.75">
      <c r="H624" s="257"/>
    </row>
    <row r="625" ht="12.75">
      <c r="H625" s="257"/>
    </row>
    <row r="626" ht="12.75">
      <c r="H626" s="257"/>
    </row>
    <row r="627" ht="12.75">
      <c r="H627" s="257"/>
    </row>
    <row r="628" ht="12.75">
      <c r="H628" s="257"/>
    </row>
    <row r="629" ht="12.75">
      <c r="H629" s="257"/>
    </row>
    <row r="630" ht="12.75">
      <c r="H630" s="257"/>
    </row>
    <row r="631" ht="12.75">
      <c r="H631" s="257"/>
    </row>
    <row r="632" ht="12.75">
      <c r="H632" s="257"/>
    </row>
    <row r="633" ht="12.75">
      <c r="H633" s="257"/>
    </row>
    <row r="634" ht="12.75">
      <c r="H634" s="257"/>
    </row>
    <row r="635" ht="12.75">
      <c r="H635" s="257"/>
    </row>
    <row r="636" ht="12.75">
      <c r="H636" s="257"/>
    </row>
    <row r="637" ht="12.75">
      <c r="H637" s="257"/>
    </row>
    <row r="638" ht="12.75">
      <c r="H638" s="257"/>
    </row>
    <row r="639" ht="12.75">
      <c r="H639" s="257"/>
    </row>
    <row r="640" ht="12.75">
      <c r="H640" s="257"/>
    </row>
    <row r="641" ht="12.75">
      <c r="H641" s="257"/>
    </row>
    <row r="642" ht="12.75">
      <c r="H642" s="257"/>
    </row>
    <row r="643" ht="12.75">
      <c r="H643" s="257"/>
    </row>
    <row r="644" ht="12.75">
      <c r="H644" s="257"/>
    </row>
    <row r="645" ht="12.75">
      <c r="H645" s="257"/>
    </row>
    <row r="646" ht="12.75">
      <c r="H646" s="257"/>
    </row>
    <row r="647" ht="12.75">
      <c r="H647" s="257"/>
    </row>
    <row r="648" ht="12.75">
      <c r="H648" s="257"/>
    </row>
    <row r="649" ht="12.75">
      <c r="H649" s="257"/>
    </row>
    <row r="650" ht="12.75">
      <c r="H650" s="257"/>
    </row>
    <row r="651" ht="12.75">
      <c r="H651" s="257"/>
    </row>
    <row r="652" ht="12.75">
      <c r="H652" s="257"/>
    </row>
    <row r="653" ht="12.75">
      <c r="H653" s="257"/>
    </row>
    <row r="654" ht="12.75">
      <c r="H654" s="257"/>
    </row>
    <row r="655" ht="12.75">
      <c r="H655" s="257"/>
    </row>
    <row r="656" ht="12.75">
      <c r="H656" s="257"/>
    </row>
    <row r="657" ht="12.75">
      <c r="H657" s="257"/>
    </row>
    <row r="658" ht="12.75">
      <c r="H658" s="257"/>
    </row>
    <row r="659" ht="12.75">
      <c r="H659" s="257"/>
    </row>
    <row r="660" ht="12.75">
      <c r="H660" s="257"/>
    </row>
    <row r="661" ht="12.75">
      <c r="H661" s="257"/>
    </row>
    <row r="662" ht="12.75">
      <c r="H662" s="257"/>
    </row>
    <row r="663" ht="12.75">
      <c r="H663" s="257"/>
    </row>
    <row r="664" ht="12.75">
      <c r="H664" s="257"/>
    </row>
    <row r="665" ht="12.75">
      <c r="H665" s="257"/>
    </row>
    <row r="666" ht="12.75">
      <c r="H666" s="257"/>
    </row>
    <row r="667" ht="12.75">
      <c r="H667" s="257"/>
    </row>
    <row r="668" ht="12.75">
      <c r="H668" s="257"/>
    </row>
    <row r="669" ht="12.75">
      <c r="H669" s="257"/>
    </row>
    <row r="670" ht="12.75">
      <c r="H670" s="257"/>
    </row>
    <row r="671" ht="12.75">
      <c r="H671" s="257"/>
    </row>
    <row r="672" ht="12.75">
      <c r="H672" s="257"/>
    </row>
    <row r="673" ht="12.75">
      <c r="H673" s="257"/>
    </row>
    <row r="674" ht="12.75">
      <c r="H674" s="257"/>
    </row>
    <row r="675" ht="12.75">
      <c r="H675" s="257"/>
    </row>
    <row r="676" ht="12.75">
      <c r="H676" s="257"/>
    </row>
    <row r="677" ht="12.75">
      <c r="H677" s="257"/>
    </row>
    <row r="678" ht="12.75">
      <c r="H678" s="257"/>
    </row>
    <row r="679" ht="12.75">
      <c r="H679" s="257"/>
    </row>
    <row r="680" ht="12.75">
      <c r="H680" s="257"/>
    </row>
    <row r="681" ht="12.75">
      <c r="H681" s="257"/>
    </row>
    <row r="682" ht="12.75">
      <c r="H682" s="257"/>
    </row>
    <row r="683" ht="12.75">
      <c r="H683" s="257"/>
    </row>
    <row r="684" ht="12.75">
      <c r="H684" s="257"/>
    </row>
    <row r="685" ht="12.75">
      <c r="H685" s="257"/>
    </row>
    <row r="686" ht="12.75">
      <c r="H686" s="257"/>
    </row>
    <row r="687" ht="12.75">
      <c r="H687" s="257"/>
    </row>
    <row r="688" ht="12.75">
      <c r="H688" s="257"/>
    </row>
    <row r="689" ht="12.75">
      <c r="H689" s="257"/>
    </row>
    <row r="690" ht="12.75">
      <c r="H690" s="257"/>
    </row>
    <row r="691" ht="12.75">
      <c r="H691" s="257"/>
    </row>
    <row r="692" ht="12.75">
      <c r="H692" s="257"/>
    </row>
  </sheetData>
  <sheetProtection/>
  <mergeCells count="22">
    <mergeCell ref="Q6:Q8"/>
    <mergeCell ref="A95:P95"/>
    <mergeCell ref="A6:A8"/>
    <mergeCell ref="B6:B8"/>
    <mergeCell ref="A10:D10"/>
    <mergeCell ref="D6:D8"/>
    <mergeCell ref="J3:Q4"/>
    <mergeCell ref="K96:N96"/>
    <mergeCell ref="O96:AC96"/>
    <mergeCell ref="J7:K7"/>
    <mergeCell ref="M7:M8"/>
    <mergeCell ref="R6:R8"/>
    <mergeCell ref="H6:H8"/>
    <mergeCell ref="I6:K6"/>
    <mergeCell ref="P6:P8"/>
    <mergeCell ref="I7:I8"/>
    <mergeCell ref="A5:R5"/>
    <mergeCell ref="G6:G8"/>
    <mergeCell ref="L6:L8"/>
    <mergeCell ref="N7:O7"/>
    <mergeCell ref="E6:E8"/>
    <mergeCell ref="M6:O6"/>
  </mergeCells>
  <printOptions/>
  <pageMargins left="0.7086614173228346" right="0.7086614173228346" top="0.6692913385826772" bottom="0.37401574803149606" header="0.31496062992125984" footer="0.31496062992125984"/>
  <pageSetup fitToHeight="8" horizontalDpi="600" verticalDpi="600" orientation="portrait" paperSize="9" r:id="rId1"/>
  <headerFooter alignWithMargins="0">
    <oddHeader xml:space="preserve">&amp;R.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IS</cp:lastModifiedBy>
  <cp:lastPrinted>2012-08-29T09:33:16Z</cp:lastPrinted>
  <dcterms:created xsi:type="dcterms:W3CDTF">2007-03-14T10:33:35Z</dcterms:created>
  <dcterms:modified xsi:type="dcterms:W3CDTF">2012-08-29T09:39:58Z</dcterms:modified>
  <cp:category/>
  <cp:version/>
  <cp:contentType/>
  <cp:contentStatus/>
</cp:coreProperties>
</file>