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ochody" sheetId="1" r:id="rId1"/>
    <sheet name="Arkusz3" sheetId="2" r:id="rId2"/>
  </sheets>
  <definedNames>
    <definedName name="_xlnm.Print_Titles" localSheetId="0">'dochody'!$9:$12</definedName>
  </definedNames>
  <calcPr fullCalcOnLoad="1"/>
</workbook>
</file>

<file path=xl/sharedStrings.xml><?xml version="1.0" encoding="utf-8"?>
<sst xmlns="http://schemas.openxmlformats.org/spreadsheetml/2006/main" count="118" uniqueCount="96">
  <si>
    <t>w tym:</t>
  </si>
  <si>
    <t>Wyszczególnienie</t>
  </si>
  <si>
    <t>wykonanie</t>
  </si>
  <si>
    <t>Dz</t>
  </si>
  <si>
    <t>ogółem</t>
  </si>
  <si>
    <t>010</t>
  </si>
  <si>
    <t>ROLNICTWO  I  ŁOWIECTWO</t>
  </si>
  <si>
    <t>GOSPODARKA  MIESZKANIOWA</t>
  </si>
  <si>
    <t>Pozostałe odsetki</t>
  </si>
  <si>
    <t>Wpływy z opłat za zarząd, użytkowanie i użytkowanie wieczyste nieruchomości</t>
  </si>
  <si>
    <t>Wpływy z tytułu przekształcenia prawa użytkowania  wieczystego przysługującego osobom fizyczn. w prawo własności</t>
  </si>
  <si>
    <t>Wpływy z różnych dochodów</t>
  </si>
  <si>
    <t>ADMINISTRACJA  PUBLICZNA</t>
  </si>
  <si>
    <t>Dotacje celowe otrzymane z budżetu państwa na realizację zadań bieżących z zakresu administracji rządowej oraz innych zadań zleconych gminie ustawami</t>
  </si>
  <si>
    <t xml:space="preserve">Dochody jednostek samorządu terytorialnego związane z realizacją zadań z zakresu administracji rządowej oraz innych zadań zleconych ustawami </t>
  </si>
  <si>
    <t>URZĘDY NACZELNYCH ORGANÓW WŁADZY PAŃSTWOWEJ, KONTROLI I OCHRONY PRAWA ORAZ SĄDOWNICTWA</t>
  </si>
  <si>
    <t>Dotacje celowe otrzymane z budżetu państwa na realizację zadań bieżących z zakresu administracji rządowej oraz innych zadań zleconych gminie  ustawami</t>
  </si>
  <si>
    <t>BEZPIECZEŃSTWO PUBLICZNE I OCHRONA PRZECIWPOŻAROWA</t>
  </si>
  <si>
    <t>DOCHODY OD OSÓB PRAWNYCH, OD OSÓB FIZYCZNYCH I OD INNYCH JEDNOSTEK NIE POSIADAJĄCYCH OSOBOWOŚCI PRAWNEJ ORAZ WYDATKI  ZWIĄZANE Z  ICH POBOREM</t>
  </si>
  <si>
    <t>Podatek od działalności gospodarczej osób fizycznych, opłacany w formie karty podatkowej</t>
  </si>
  <si>
    <t>Podatek od nieruchomości</t>
  </si>
  <si>
    <t>Podatek rolny</t>
  </si>
  <si>
    <t>Podatek leśny</t>
  </si>
  <si>
    <t>Podatek od środków transportowych</t>
  </si>
  <si>
    <t>Podatek od spadków i darowizn</t>
  </si>
  <si>
    <t>Podatek od czynności cywilno prawnych</t>
  </si>
  <si>
    <t>Odsetki od nieterminowych wpłat z tytułu podatków i opłat</t>
  </si>
  <si>
    <t>Podatek dochodowy od osób fizycznych</t>
  </si>
  <si>
    <t>Podatek dochodowy od osób prawnych</t>
  </si>
  <si>
    <t>RÓŻNE  ROZLICZENIA</t>
  </si>
  <si>
    <t>Subwencje ogólne z budżetu państwa</t>
  </si>
  <si>
    <t xml:space="preserve"> Pozostałe odsetki</t>
  </si>
  <si>
    <t>OŚWIATA I WYCHOWANIE</t>
  </si>
  <si>
    <t>Wpływy z usług</t>
  </si>
  <si>
    <t>KULTURA I OCHRONA DZIEDZICTWA NARODOWEGO</t>
  </si>
  <si>
    <t>OGÓŁEM  DOCHODY</t>
  </si>
  <si>
    <t>Nadwyżki z lat ubiegłych</t>
  </si>
  <si>
    <t>Przychody z zaciągniętych pożyczek i kredytów na rynku krajowym</t>
  </si>
  <si>
    <t>`</t>
  </si>
  <si>
    <t>Wpływy z usług (ksero,ogł.na tabl.oglosz)</t>
  </si>
  <si>
    <t>I</t>
  </si>
  <si>
    <t>pożyczka z WFOŚiGW</t>
  </si>
  <si>
    <t>Plan wg</t>
  </si>
  <si>
    <t>uchwały na</t>
  </si>
  <si>
    <t>Plan po</t>
  </si>
  <si>
    <t>zmianach</t>
  </si>
  <si>
    <t>%</t>
  </si>
  <si>
    <t>Dotacje celowe  otrzym. z budżetu państwa na realizację własnych zadań bieżących gmin</t>
  </si>
  <si>
    <t>Wpływy z tytułu odpłatnego nabycia prawa własności oraz z prawa użytkowania wieczystego nieruchomości</t>
  </si>
  <si>
    <t>Rekompensaty utraconych dochodów w podatkach i opłatach lokalnych</t>
  </si>
  <si>
    <t>Dotacje celowe otrzymane z gminy na zadania bieżące realizowane na podstawie porozumień (umów) między jednostkami samorządu terytoraialnego</t>
  </si>
  <si>
    <t>Wpływy z opłat za koncesje i licencje</t>
  </si>
  <si>
    <t xml:space="preserve">Wpływy z usług </t>
  </si>
  <si>
    <t>Inne źródła (wolne środki)</t>
  </si>
  <si>
    <t>POMOC SPOŁECZNA</t>
  </si>
  <si>
    <t>EDUKACYJNA OPIEKA WYCHOWAWCZA</t>
  </si>
  <si>
    <t>Grzywny, mandaty i inne kary pieniężne od osób fizycznych</t>
  </si>
  <si>
    <t>GOSPODARKA KOMUNALNA I OCHRONA ŚRODOWISKA</t>
  </si>
  <si>
    <t>bieżące</t>
  </si>
  <si>
    <t>majatkowe</t>
  </si>
  <si>
    <t>5 : 4</t>
  </si>
  <si>
    <t>Grzywny i inne kary pieniężne od osób prawnych i innych jednostek organizacyjnych</t>
  </si>
  <si>
    <t>Wpływy z różnych opłat</t>
  </si>
  <si>
    <t>Dochody z najmu i dzierżawy składników majątkowych Skarbu Państwa,jednostek samorządu terytorialnego lub innych jednostek zaliczanych do sektora finansów publicznych oraz innych umów o podobnym charakterze</t>
  </si>
  <si>
    <t>Wpływy z różnych dochodów (wynagr. dla płatnika z U.S.)</t>
  </si>
  <si>
    <t>Wpływy z opłaty za wydawanie zezwoleń na sprzedaż alkoholu</t>
  </si>
  <si>
    <t>Wpływy z innych lokalnych opłat pobieranych przez jednostki samorządu terytorialnego na podstawie odrębnych ustaw</t>
  </si>
  <si>
    <t>Wpływy z tytułu zwrotów wypłaconych świadczeń z funduszu alimentacyjnego</t>
  </si>
  <si>
    <t>Grzywny,mandaty i inne kary pieniężne od osób fizycznych</t>
  </si>
  <si>
    <t>Dochody z najmu i dzierżawy składników majątkowych Skarbu Państwa,jednostek samorządu terytorialnego  lub innych jednostek zaliczanych do sektora finansów publicznych oraz innych umów o podobnym charakterze</t>
  </si>
  <si>
    <t>Dochody z najmu i dzierżawy składników majątkowych Skarbu Państwa jednostek samorządu terytorialnego lub innych jednostek zaliczanych do sektora finansów publicznych oraz innych umów o podobnym charakterze</t>
  </si>
  <si>
    <t>Środki na dofinansowanie własnych zadań bieżących gmin (związków gmin), powiatów (związków powiatów), samorządów województw, pozyskane z innych źródeł</t>
  </si>
  <si>
    <t>TRANSPORT  I ŁĄCZNOŚĆ</t>
  </si>
  <si>
    <t>Wpływy z opłaty skarbowej</t>
  </si>
  <si>
    <t>Wpływy z dywidend</t>
  </si>
  <si>
    <t>Otrzymane spadki,zapisy i darowizny w postaci pieniężnej</t>
  </si>
  <si>
    <t>Wpływy ze zwrotów dotacji oraz płaności, w tym wykorzystanych niezgodnie z przeznaczeniem lub wykorzystanych z naruszeniem procedur, o których mowa w art. 184 ustawy, pobranych nienależnie lub w nadmiernej wysokości</t>
  </si>
  <si>
    <t xml:space="preserve">Dochody </t>
  </si>
  <si>
    <t>II</t>
  </si>
  <si>
    <t>ŁĄCZNIE DOCHODY I PRZYCHODY</t>
  </si>
  <si>
    <t>Przychody związane z finansowaniem niedoboru i rozdysponowaniem nadwyżki budżetowej</t>
  </si>
  <si>
    <t>050</t>
  </si>
  <si>
    <t>RYBOŁÓWSTWO I RYBACTWO</t>
  </si>
  <si>
    <t>Dotacje celowe w ramach programów finansowanych z udziałem środków europejskich oraz środków, o których mowa w art.5 ust. 1 pkt 2 oraz ust. 3 pkt 5 i 6 ustawy, lub płatności w ramach budżetu środków europejskich</t>
  </si>
  <si>
    <t>Wpływy z innych lokalnych opłat pobieranych przez jednostki samorządu terytorialnego na podstawie odrębnych ustaw    (renty planistyczne,opłaty adiacenckie,)</t>
  </si>
  <si>
    <t>Wpływy z opłaty produktowej</t>
  </si>
  <si>
    <t>2011 r.</t>
  </si>
  <si>
    <t>INFORMACJA Z WYKONANIA DOCHODÓW GMINY ZA PÓŁROCZE 2011 ROKU</t>
  </si>
  <si>
    <t>DZIAŁALNOŚĆ USŁUGOWA</t>
  </si>
  <si>
    <t>Dotacje celowe otrzymane z budżetu państwa na zadania bieżące realizowane przez gminę na podstawie porozumień z organami administracji rządowej</t>
  </si>
  <si>
    <t>OBRONA NARODOWA</t>
  </si>
  <si>
    <t xml:space="preserve">KULTURA FIZYCZNA </t>
  </si>
  <si>
    <t>Wpływy ze sprzedaży składników majątkowych</t>
  </si>
  <si>
    <t>Wpływy z tytułu pomocy finansowej udzielonej między jednostkami samorządu yerytorialnego na dofinasowanie własnych zadań inwestycyjnych i zakupów inwestycyjnych</t>
  </si>
  <si>
    <t>Wpływy ze zwrotów dotacji oraz płatności, w tym wykorzystanych niezgodnie z przeznaczeniem lub wykorzystanych z naruszeniem procedur</t>
  </si>
  <si>
    <t>Tabela Nr 1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</si>
</sst>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#,##0.00_ ;\-#,##0.00\ "/>
    <numFmt numFmtId="167" formatCode="[$-415]d\ mmmm\ yyyy"/>
    <numFmt numFmtId="168" formatCode="0.000"/>
    <numFmt numFmtId="169" formatCode="0.0"/>
    <numFmt numFmtId="170" formatCode="#,##0.0"/>
    <numFmt numFmtId="171" formatCode="#,##0_ ;\-#,##0\ "/>
    <numFmt numFmtId="172" formatCode="#,##0.000"/>
  </numFmts>
  <fonts count="60">
    <font>
      <sz val="10"/>
      <name val="Arial CE"/>
      <family val="0"/>
    </font>
    <font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Arial CE"/>
      <family val="0"/>
    </font>
    <font>
      <b/>
      <sz val="12"/>
      <name val="Times New Roman CE"/>
      <family val="1"/>
    </font>
    <font>
      <sz val="14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b/>
      <sz val="11"/>
      <name val="Times New Roman CE"/>
      <family val="0"/>
    </font>
    <font>
      <i/>
      <sz val="11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10"/>
      <name val="Arial CE"/>
      <family val="0"/>
    </font>
    <font>
      <b/>
      <i/>
      <sz val="11"/>
      <name val="Times New Roman CE"/>
      <family val="1"/>
    </font>
    <font>
      <b/>
      <i/>
      <sz val="10"/>
      <name val="Arial CE"/>
      <family val="0"/>
    </font>
    <font>
      <b/>
      <i/>
      <sz val="10"/>
      <name val="Times New Roman CE"/>
      <family val="0"/>
    </font>
    <font>
      <sz val="9"/>
      <name val="Times New Roman CE"/>
      <family val="1"/>
    </font>
    <font>
      <sz val="9"/>
      <name val="Arial CE"/>
      <family val="0"/>
    </font>
    <font>
      <b/>
      <sz val="14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i/>
      <sz val="10"/>
      <name val="Arial"/>
      <family val="2"/>
    </font>
    <font>
      <sz val="11"/>
      <name val="Arial CE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3" fontId="11" fillId="0" borderId="14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2" fillId="0" borderId="14" xfId="0" applyNumberFormat="1" applyFont="1" applyBorder="1" applyAlignment="1">
      <alignment horizontal="left" vertical="top" wrapText="1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3" fontId="11" fillId="0" borderId="16" xfId="0" applyNumberFormat="1" applyFont="1" applyBorder="1" applyAlignment="1">
      <alignment horizontal="right"/>
    </xf>
    <xf numFmtId="0" fontId="11" fillId="0" borderId="17" xfId="0" applyFont="1" applyBorder="1" applyAlignment="1">
      <alignment horizontal="center"/>
    </xf>
    <xf numFmtId="3" fontId="11" fillId="0" borderId="18" xfId="0" applyNumberFormat="1" applyFont="1" applyBorder="1" applyAlignment="1">
      <alignment horizontal="right"/>
    </xf>
    <xf numFmtId="49" fontId="2" fillId="0" borderId="16" xfId="0" applyNumberFormat="1" applyFont="1" applyBorder="1" applyAlignment="1">
      <alignment horizontal="left" vertical="top" wrapText="1"/>
    </xf>
    <xf numFmtId="0" fontId="11" fillId="0" borderId="19" xfId="0" applyFont="1" applyBorder="1" applyAlignment="1">
      <alignment horizontal="center"/>
    </xf>
    <xf numFmtId="3" fontId="11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right"/>
    </xf>
    <xf numFmtId="0" fontId="11" fillId="0" borderId="12" xfId="0" applyFont="1" applyBorder="1" applyAlignment="1">
      <alignment horizontal="center"/>
    </xf>
    <xf numFmtId="0" fontId="12" fillId="0" borderId="0" xfId="0" applyFont="1" applyBorder="1" applyAlignment="1">
      <alignment/>
    </xf>
    <xf numFmtId="3" fontId="11" fillId="0" borderId="21" xfId="0" applyNumberFormat="1" applyFont="1" applyBorder="1" applyAlignment="1">
      <alignment horizontal="right"/>
    </xf>
    <xf numFmtId="0" fontId="13" fillId="0" borderId="0" xfId="0" applyFont="1" applyBorder="1" applyAlignment="1">
      <alignment/>
    </xf>
    <xf numFmtId="0" fontId="9" fillId="0" borderId="17" xfId="0" applyFont="1" applyFill="1" applyBorder="1" applyAlignment="1">
      <alignment horizontal="center"/>
    </xf>
    <xf numFmtId="3" fontId="11" fillId="0" borderId="22" xfId="0" applyNumberFormat="1" applyFont="1" applyFill="1" applyBorder="1" applyAlignment="1">
      <alignment horizontal="right"/>
    </xf>
    <xf numFmtId="49" fontId="9" fillId="0" borderId="15" xfId="0" applyNumberFormat="1" applyFont="1" applyBorder="1" applyAlignment="1">
      <alignment horizontal="center"/>
    </xf>
    <xf numFmtId="3" fontId="15" fillId="0" borderId="16" xfId="0" applyNumberFormat="1" applyFont="1" applyBorder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/>
    </xf>
    <xf numFmtId="49" fontId="2" fillId="0" borderId="20" xfId="0" applyNumberFormat="1" applyFont="1" applyBorder="1" applyAlignment="1">
      <alignment horizontal="left" vertical="top" wrapText="1"/>
    </xf>
    <xf numFmtId="0" fontId="9" fillId="0" borderId="15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1" fontId="7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4" fillId="0" borderId="1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1" fontId="3" fillId="0" borderId="23" xfId="0" applyNumberFormat="1" applyFont="1" applyBorder="1" applyAlignment="1">
      <alignment shrinkToFit="1"/>
    </xf>
    <xf numFmtId="1" fontId="3" fillId="0" borderId="25" xfId="0" applyNumberFormat="1" applyFont="1" applyBorder="1" applyAlignment="1">
      <alignment horizontal="center" shrinkToFit="1"/>
    </xf>
    <xf numFmtId="2" fontId="2" fillId="0" borderId="27" xfId="0" applyNumberFormat="1" applyFont="1" applyFill="1" applyBorder="1" applyAlignment="1">
      <alignment horizontal="right"/>
    </xf>
    <xf numFmtId="2" fontId="2" fillId="0" borderId="28" xfId="0" applyNumberFormat="1" applyFont="1" applyFill="1" applyBorder="1" applyAlignment="1">
      <alignment horizontal="right"/>
    </xf>
    <xf numFmtId="49" fontId="9" fillId="0" borderId="17" xfId="0" applyNumberFormat="1" applyFont="1" applyBorder="1" applyAlignment="1">
      <alignment horizontal="center"/>
    </xf>
    <xf numFmtId="3" fontId="10" fillId="0" borderId="29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 horizontal="left" vertical="top" wrapText="1"/>
    </xf>
    <xf numFmtId="49" fontId="2" fillId="0" borderId="30" xfId="0" applyNumberFormat="1" applyFont="1" applyBorder="1" applyAlignment="1">
      <alignment horizontal="left" vertical="top" wrapText="1"/>
    </xf>
    <xf numFmtId="0" fontId="3" fillId="0" borderId="22" xfId="0" applyFont="1" applyBorder="1" applyAlignment="1">
      <alignment horizontal="left" wrapText="1"/>
    </xf>
    <xf numFmtId="0" fontId="15" fillId="0" borderId="29" xfId="0" applyFont="1" applyBorder="1" applyAlignment="1">
      <alignment horizontal="left" wrapText="1"/>
    </xf>
    <xf numFmtId="49" fontId="2" fillId="0" borderId="21" xfId="0" applyNumberFormat="1" applyFont="1" applyBorder="1" applyAlignment="1">
      <alignment horizontal="left" vertical="top" wrapText="1"/>
    </xf>
    <xf numFmtId="49" fontId="2" fillId="0" borderId="29" xfId="0" applyNumberFormat="1" applyFont="1" applyBorder="1" applyAlignment="1">
      <alignment horizontal="left" vertical="top" wrapText="1"/>
    </xf>
    <xf numFmtId="49" fontId="3" fillId="0" borderId="24" xfId="0" applyNumberFormat="1" applyFont="1" applyBorder="1" applyAlignment="1">
      <alignment horizontal="center" wrapText="1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49" fontId="2" fillId="0" borderId="31" xfId="0" applyNumberFormat="1" applyFont="1" applyBorder="1" applyAlignment="1">
      <alignment horizontal="left" vertical="top" wrapText="1"/>
    </xf>
    <xf numFmtId="4" fontId="11" fillId="0" borderId="16" xfId="42" applyNumberFormat="1" applyFont="1" applyBorder="1" applyAlignment="1">
      <alignment horizontal="right"/>
    </xf>
    <xf numFmtId="4" fontId="11" fillId="0" borderId="21" xfId="42" applyNumberFormat="1" applyFont="1" applyBorder="1" applyAlignment="1">
      <alignment horizontal="right"/>
    </xf>
    <xf numFmtId="4" fontId="11" fillId="0" borderId="20" xfId="42" applyNumberFormat="1" applyFont="1" applyBorder="1" applyAlignment="1">
      <alignment horizontal="right"/>
    </xf>
    <xf numFmtId="4" fontId="11" fillId="0" borderId="18" xfId="42" applyNumberFormat="1" applyFont="1" applyBorder="1" applyAlignment="1">
      <alignment horizontal="right"/>
    </xf>
    <xf numFmtId="4" fontId="11" fillId="0" borderId="14" xfId="42" applyNumberFormat="1" applyFont="1" applyBorder="1" applyAlignment="1">
      <alignment horizontal="right"/>
    </xf>
    <xf numFmtId="4" fontId="11" fillId="0" borderId="32" xfId="42" applyNumberFormat="1" applyFont="1" applyBorder="1" applyAlignment="1">
      <alignment horizontal="right"/>
    </xf>
    <xf numFmtId="4" fontId="11" fillId="0" borderId="33" xfId="42" applyNumberFormat="1" applyFont="1" applyBorder="1" applyAlignment="1">
      <alignment horizontal="right"/>
    </xf>
    <xf numFmtId="4" fontId="11" fillId="0" borderId="34" xfId="42" applyNumberFormat="1" applyFont="1" applyBorder="1" applyAlignment="1">
      <alignment horizontal="right"/>
    </xf>
    <xf numFmtId="4" fontId="11" fillId="0" borderId="30" xfId="42" applyNumberFormat="1" applyFont="1" applyBorder="1" applyAlignment="1">
      <alignment horizontal="right"/>
    </xf>
    <xf numFmtId="4" fontId="11" fillId="0" borderId="22" xfId="42" applyNumberFormat="1" applyFont="1" applyFill="1" applyBorder="1" applyAlignment="1">
      <alignment horizontal="right"/>
    </xf>
    <xf numFmtId="4" fontId="10" fillId="0" borderId="35" xfId="42" applyNumberFormat="1" applyFont="1" applyBorder="1" applyAlignment="1">
      <alignment horizontal="right"/>
    </xf>
    <xf numFmtId="4" fontId="15" fillId="0" borderId="16" xfId="42" applyNumberFormat="1" applyFont="1" applyBorder="1" applyAlignment="1">
      <alignment/>
    </xf>
    <xf numFmtId="3" fontId="11" fillId="0" borderId="20" xfId="0" applyNumberFormat="1" applyFont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36" xfId="0" applyFont="1" applyFill="1" applyBorder="1" applyAlignment="1">
      <alignment horizontal="center"/>
    </xf>
    <xf numFmtId="0" fontId="9" fillId="33" borderId="37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2" fillId="0" borderId="29" xfId="0" applyFont="1" applyBorder="1" applyAlignment="1">
      <alignment horizontal="left" wrapText="1"/>
    </xf>
    <xf numFmtId="0" fontId="14" fillId="33" borderId="38" xfId="0" applyFont="1" applyFill="1" applyBorder="1" applyAlignment="1">
      <alignment horizontal="center"/>
    </xf>
    <xf numFmtId="4" fontId="11" fillId="0" borderId="16" xfId="42" applyNumberFormat="1" applyFont="1" applyBorder="1" applyAlignment="1">
      <alignment horizontal="right"/>
    </xf>
    <xf numFmtId="0" fontId="14" fillId="0" borderId="36" xfId="0" applyFont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4" fillId="33" borderId="17" xfId="0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3" fontId="11" fillId="0" borderId="18" xfId="0" applyNumberFormat="1" applyFont="1" applyFill="1" applyBorder="1" applyAlignment="1">
      <alignment horizontal="right"/>
    </xf>
    <xf numFmtId="0" fontId="14" fillId="33" borderId="17" xfId="0" applyFont="1" applyFill="1" applyBorder="1" applyAlignment="1">
      <alignment/>
    </xf>
    <xf numFmtId="2" fontId="11" fillId="0" borderId="39" xfId="0" applyNumberFormat="1" applyFont="1" applyFill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3" fontId="23" fillId="0" borderId="16" xfId="0" applyNumberFormat="1" applyFont="1" applyBorder="1" applyAlignment="1">
      <alignment/>
    </xf>
    <xf numFmtId="4" fontId="23" fillId="0" borderId="16" xfId="42" applyNumberFormat="1" applyFont="1" applyBorder="1" applyAlignment="1">
      <alignment/>
    </xf>
    <xf numFmtId="2" fontId="11" fillId="0" borderId="28" xfId="0" applyNumberFormat="1" applyFont="1" applyFill="1" applyBorder="1" applyAlignment="1">
      <alignment horizontal="right"/>
    </xf>
    <xf numFmtId="3" fontId="24" fillId="0" borderId="18" xfId="0" applyNumberFormat="1" applyFont="1" applyBorder="1" applyAlignment="1">
      <alignment/>
    </xf>
    <xf numFmtId="4" fontId="24" fillId="0" borderId="18" xfId="42" applyNumberFormat="1" applyFont="1" applyBorder="1" applyAlignment="1">
      <alignment/>
    </xf>
    <xf numFmtId="2" fontId="24" fillId="0" borderId="39" xfId="0" applyNumberFormat="1" applyFont="1" applyFill="1" applyBorder="1" applyAlignment="1">
      <alignment horizontal="right"/>
    </xf>
    <xf numFmtId="3" fontId="24" fillId="0" borderId="16" xfId="0" applyNumberFormat="1" applyFont="1" applyBorder="1" applyAlignment="1">
      <alignment/>
    </xf>
    <xf numFmtId="4" fontId="24" fillId="0" borderId="16" xfId="42" applyNumberFormat="1" applyFont="1" applyBorder="1" applyAlignment="1">
      <alignment/>
    </xf>
    <xf numFmtId="2" fontId="24" fillId="0" borderId="28" xfId="0" applyNumberFormat="1" applyFont="1" applyFill="1" applyBorder="1" applyAlignment="1">
      <alignment horizontal="right"/>
    </xf>
    <xf numFmtId="3" fontId="24" fillId="0" borderId="14" xfId="0" applyNumberFormat="1" applyFont="1" applyBorder="1" applyAlignment="1">
      <alignment/>
    </xf>
    <xf numFmtId="3" fontId="24" fillId="0" borderId="21" xfId="0" applyNumberFormat="1" applyFont="1" applyBorder="1" applyAlignment="1">
      <alignment/>
    </xf>
    <xf numFmtId="4" fontId="24" fillId="0" borderId="41" xfId="42" applyNumberFormat="1" applyFont="1" applyBorder="1" applyAlignment="1">
      <alignment/>
    </xf>
    <xf numFmtId="2" fontId="24" fillId="0" borderId="42" xfId="0" applyNumberFormat="1" applyFont="1" applyFill="1" applyBorder="1" applyAlignment="1">
      <alignment horizontal="right"/>
    </xf>
    <xf numFmtId="4" fontId="24" fillId="0" borderId="43" xfId="42" applyNumberFormat="1" applyFont="1" applyBorder="1" applyAlignment="1">
      <alignment/>
    </xf>
    <xf numFmtId="3" fontId="24" fillId="0" borderId="32" xfId="0" applyNumberFormat="1" applyFont="1" applyBorder="1" applyAlignment="1">
      <alignment/>
    </xf>
    <xf numFmtId="4" fontId="24" fillId="0" borderId="32" xfId="42" applyNumberFormat="1" applyFont="1" applyBorder="1" applyAlignment="1">
      <alignment/>
    </xf>
    <xf numFmtId="3" fontId="24" fillId="0" borderId="20" xfId="0" applyNumberFormat="1" applyFont="1" applyBorder="1" applyAlignment="1">
      <alignment/>
    </xf>
    <xf numFmtId="4" fontId="24" fillId="0" borderId="20" xfId="42" applyNumberFormat="1" applyFont="1" applyBorder="1" applyAlignment="1">
      <alignment horizontal="right"/>
    </xf>
    <xf numFmtId="4" fontId="24" fillId="0" borderId="20" xfId="42" applyNumberFormat="1" applyFont="1" applyBorder="1" applyAlignment="1">
      <alignment/>
    </xf>
    <xf numFmtId="2" fontId="11" fillId="0" borderId="27" xfId="0" applyNumberFormat="1" applyFont="1" applyFill="1" applyBorder="1" applyAlignment="1">
      <alignment horizontal="right"/>
    </xf>
    <xf numFmtId="4" fontId="11" fillId="0" borderId="18" xfId="42" applyNumberFormat="1" applyFont="1" applyFill="1" applyBorder="1" applyAlignment="1">
      <alignment horizontal="right"/>
    </xf>
    <xf numFmtId="2" fontId="11" fillId="0" borderId="28" xfId="0" applyNumberFormat="1" applyFont="1" applyFill="1" applyBorder="1" applyAlignment="1">
      <alignment horizontal="right"/>
    </xf>
    <xf numFmtId="3" fontId="11" fillId="0" borderId="29" xfId="0" applyNumberFormat="1" applyFont="1" applyBorder="1" applyAlignment="1">
      <alignment horizontal="right"/>
    </xf>
    <xf numFmtId="3" fontId="16" fillId="0" borderId="18" xfId="0" applyNumberFormat="1" applyFont="1" applyBorder="1" applyAlignment="1">
      <alignment horizontal="right"/>
    </xf>
    <xf numFmtId="4" fontId="16" fillId="0" borderId="18" xfId="0" applyNumberFormat="1" applyFont="1" applyBorder="1" applyAlignment="1">
      <alignment horizontal="right"/>
    </xf>
    <xf numFmtId="2" fontId="16" fillId="0" borderId="28" xfId="0" applyNumberFormat="1" applyFont="1" applyFill="1" applyBorder="1" applyAlignment="1">
      <alignment horizontal="right"/>
    </xf>
    <xf numFmtId="3" fontId="24" fillId="0" borderId="16" xfId="0" applyNumberFormat="1" applyFont="1" applyBorder="1" applyAlignment="1">
      <alignment horizontal="right"/>
    </xf>
    <xf numFmtId="4" fontId="24" fillId="0" borderId="16" xfId="42" applyNumberFormat="1" applyFont="1" applyBorder="1" applyAlignment="1">
      <alignment horizontal="right"/>
    </xf>
    <xf numFmtId="3" fontId="11" fillId="0" borderId="18" xfId="0" applyNumberFormat="1" applyFont="1" applyFill="1" applyBorder="1" applyAlignment="1">
      <alignment horizontal="right"/>
    </xf>
    <xf numFmtId="4" fontId="11" fillId="0" borderId="18" xfId="42" applyNumberFormat="1" applyFont="1" applyFill="1" applyBorder="1" applyAlignment="1">
      <alignment horizontal="right"/>
    </xf>
    <xf numFmtId="4" fontId="11" fillId="0" borderId="32" xfId="42" applyNumberFormat="1" applyFont="1" applyFill="1" applyBorder="1" applyAlignment="1">
      <alignment horizontal="right"/>
    </xf>
    <xf numFmtId="4" fontId="11" fillId="0" borderId="29" xfId="42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left" vertical="top" wrapText="1"/>
    </xf>
    <xf numFmtId="3" fontId="3" fillId="10" borderId="44" xfId="0" applyNumberFormat="1" applyFont="1" applyFill="1" applyBorder="1" applyAlignment="1">
      <alignment horizontal="right"/>
    </xf>
    <xf numFmtId="4" fontId="3" fillId="10" borderId="44" xfId="42" applyNumberFormat="1" applyFont="1" applyFill="1" applyBorder="1" applyAlignment="1">
      <alignment horizontal="right"/>
    </xf>
    <xf numFmtId="2" fontId="3" fillId="10" borderId="45" xfId="0" applyNumberFormat="1" applyFont="1" applyFill="1" applyBorder="1" applyAlignment="1">
      <alignment horizontal="right"/>
    </xf>
    <xf numFmtId="0" fontId="9" fillId="10" borderId="10" xfId="0" applyFont="1" applyFill="1" applyBorder="1" applyAlignment="1">
      <alignment horizontal="center"/>
    </xf>
    <xf numFmtId="49" fontId="2" fillId="0" borderId="44" xfId="0" applyNumberFormat="1" applyFont="1" applyBorder="1" applyAlignment="1">
      <alignment horizontal="left" vertical="top" wrapText="1"/>
    </xf>
    <xf numFmtId="0" fontId="3" fillId="10" borderId="46" xfId="0" applyFont="1" applyFill="1" applyBorder="1" applyAlignment="1">
      <alignment horizontal="left" wrapText="1"/>
    </xf>
    <xf numFmtId="2" fontId="14" fillId="0" borderId="39" xfId="0" applyNumberFormat="1" applyFont="1" applyFill="1" applyBorder="1" applyAlignment="1">
      <alignment horizontal="right"/>
    </xf>
    <xf numFmtId="4" fontId="24" fillId="0" borderId="30" xfId="42" applyNumberFormat="1" applyFont="1" applyBorder="1" applyAlignment="1">
      <alignment/>
    </xf>
    <xf numFmtId="4" fontId="24" fillId="0" borderId="33" xfId="42" applyNumberFormat="1" applyFont="1" applyBorder="1" applyAlignment="1">
      <alignment horizontal="right"/>
    </xf>
    <xf numFmtId="4" fontId="24" fillId="0" borderId="33" xfId="42" applyNumberFormat="1" applyFont="1" applyBorder="1" applyAlignment="1">
      <alignment/>
    </xf>
    <xf numFmtId="4" fontId="11" fillId="0" borderId="32" xfId="42" applyNumberFormat="1" applyFont="1" applyFill="1" applyBorder="1" applyAlignment="1">
      <alignment horizontal="right"/>
    </xf>
    <xf numFmtId="4" fontId="24" fillId="0" borderId="30" xfId="42" applyNumberFormat="1" applyFont="1" applyBorder="1" applyAlignment="1">
      <alignment horizontal="right"/>
    </xf>
    <xf numFmtId="4" fontId="23" fillId="0" borderId="30" xfId="42" applyNumberFormat="1" applyFont="1" applyBorder="1" applyAlignment="1">
      <alignment/>
    </xf>
    <xf numFmtId="4" fontId="15" fillId="0" borderId="30" xfId="42" applyNumberFormat="1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3" fontId="3" fillId="16" borderId="44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 horizontal="center"/>
    </xf>
    <xf numFmtId="49" fontId="2" fillId="0" borderId="20" xfId="0" applyNumberFormat="1" applyFont="1" applyBorder="1" applyAlignment="1">
      <alignment horizontal="left" vertical="top" wrapText="1"/>
    </xf>
    <xf numFmtId="49" fontId="2" fillId="0" borderId="47" xfId="0" applyNumberFormat="1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/>
    </xf>
    <xf numFmtId="49" fontId="2" fillId="0" borderId="41" xfId="0" applyNumberFormat="1" applyFont="1" applyBorder="1" applyAlignment="1">
      <alignment horizontal="left" vertical="top" wrapText="1"/>
    </xf>
    <xf numFmtId="3" fontId="24" fillId="0" borderId="43" xfId="0" applyNumberFormat="1" applyFont="1" applyBorder="1" applyAlignment="1">
      <alignment/>
    </xf>
    <xf numFmtId="2" fontId="24" fillId="0" borderId="40" xfId="0" applyNumberFormat="1" applyFont="1" applyFill="1" applyBorder="1" applyAlignment="1">
      <alignment horizontal="right"/>
    </xf>
    <xf numFmtId="0" fontId="9" fillId="33" borderId="48" xfId="0" applyFont="1" applyFill="1" applyBorder="1" applyAlignment="1">
      <alignment horizontal="center"/>
    </xf>
    <xf numFmtId="0" fontId="9" fillId="33" borderId="38" xfId="0" applyFont="1" applyFill="1" applyBorder="1" applyAlignment="1">
      <alignment horizontal="center"/>
    </xf>
    <xf numFmtId="4" fontId="3" fillId="16" borderId="44" xfId="0" applyNumberFormat="1" applyFont="1" applyFill="1" applyBorder="1" applyAlignment="1">
      <alignment horizontal="right"/>
    </xf>
    <xf numFmtId="4" fontId="11" fillId="0" borderId="16" xfId="42" applyNumberFormat="1" applyFont="1" applyFill="1" applyBorder="1" applyAlignment="1">
      <alignment horizontal="right"/>
    </xf>
    <xf numFmtId="4" fontId="2" fillId="33" borderId="34" xfId="0" applyNumberFormat="1" applyFont="1" applyFill="1" applyBorder="1" applyAlignment="1">
      <alignment horizontal="right"/>
    </xf>
    <xf numFmtId="3" fontId="11" fillId="33" borderId="16" xfId="0" applyNumberFormat="1" applyFont="1" applyFill="1" applyBorder="1" applyAlignment="1">
      <alignment horizontal="right"/>
    </xf>
    <xf numFmtId="3" fontId="11" fillId="33" borderId="34" xfId="0" applyNumberFormat="1" applyFont="1" applyFill="1" applyBorder="1" applyAlignment="1">
      <alignment horizontal="right"/>
    </xf>
    <xf numFmtId="4" fontId="11" fillId="33" borderId="34" xfId="0" applyNumberFormat="1" applyFont="1" applyFill="1" applyBorder="1" applyAlignment="1">
      <alignment horizontal="right"/>
    </xf>
    <xf numFmtId="3" fontId="24" fillId="0" borderId="41" xfId="0" applyNumberFormat="1" applyFont="1" applyBorder="1" applyAlignment="1">
      <alignment/>
    </xf>
    <xf numFmtId="49" fontId="2" fillId="0" borderId="16" xfId="0" applyNumberFormat="1" applyFont="1" applyBorder="1" applyAlignment="1">
      <alignment horizontal="left" vertical="top" wrapText="1"/>
    </xf>
    <xf numFmtId="3" fontId="11" fillId="0" borderId="16" xfId="0" applyNumberFormat="1" applyFont="1" applyBorder="1" applyAlignment="1">
      <alignment horizontal="right"/>
    </xf>
    <xf numFmtId="3" fontId="11" fillId="33" borderId="20" xfId="0" applyNumberFormat="1" applyFont="1" applyFill="1" applyBorder="1" applyAlignment="1">
      <alignment horizontal="right"/>
    </xf>
    <xf numFmtId="4" fontId="11" fillId="33" borderId="20" xfId="0" applyNumberFormat="1" applyFont="1" applyFill="1" applyBorder="1" applyAlignment="1">
      <alignment horizontal="right"/>
    </xf>
    <xf numFmtId="4" fontId="11" fillId="33" borderId="33" xfId="0" applyNumberFormat="1" applyFont="1" applyFill="1" applyBorder="1" applyAlignment="1">
      <alignment horizontal="right"/>
    </xf>
    <xf numFmtId="0" fontId="9" fillId="33" borderId="49" xfId="0" applyFont="1" applyFill="1" applyBorder="1" applyAlignment="1">
      <alignment horizontal="center"/>
    </xf>
    <xf numFmtId="3" fontId="11" fillId="0" borderId="41" xfId="0" applyNumberFormat="1" applyFont="1" applyBorder="1" applyAlignment="1">
      <alignment horizontal="right"/>
    </xf>
    <xf numFmtId="4" fontId="11" fillId="0" borderId="43" xfId="42" applyNumberFormat="1" applyFont="1" applyBorder="1" applyAlignment="1">
      <alignment horizontal="right"/>
    </xf>
    <xf numFmtId="49" fontId="3" fillId="34" borderId="16" xfId="0" applyNumberFormat="1" applyFont="1" applyFill="1" applyBorder="1" applyAlignment="1">
      <alignment horizontal="left" vertical="top" wrapText="1"/>
    </xf>
    <xf numFmtId="3" fontId="9" fillId="34" borderId="16" xfId="0" applyNumberFormat="1" applyFont="1" applyFill="1" applyBorder="1" applyAlignment="1">
      <alignment horizontal="right"/>
    </xf>
    <xf numFmtId="4" fontId="9" fillId="34" borderId="16" xfId="42" applyNumberFormat="1" applyFont="1" applyFill="1" applyBorder="1" applyAlignment="1">
      <alignment horizontal="right"/>
    </xf>
    <xf numFmtId="49" fontId="2" fillId="33" borderId="50" xfId="0" applyNumberFormat="1" applyFont="1" applyFill="1" applyBorder="1" applyAlignment="1">
      <alignment horizontal="left" vertical="top" wrapText="1"/>
    </xf>
    <xf numFmtId="3" fontId="11" fillId="33" borderId="50" xfId="0" applyNumberFormat="1" applyFont="1" applyFill="1" applyBorder="1" applyAlignment="1">
      <alignment horizontal="right"/>
    </xf>
    <xf numFmtId="4" fontId="11" fillId="33" borderId="50" xfId="42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left" vertical="top" wrapText="1"/>
    </xf>
    <xf numFmtId="4" fontId="11" fillId="33" borderId="16" xfId="42" applyNumberFormat="1" applyFont="1" applyFill="1" applyBorder="1" applyAlignment="1">
      <alignment horizontal="right"/>
    </xf>
    <xf numFmtId="0" fontId="9" fillId="33" borderId="51" xfId="0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left" vertical="top" wrapText="1"/>
    </xf>
    <xf numFmtId="3" fontId="11" fillId="0" borderId="31" xfId="0" applyNumberFormat="1" applyFont="1" applyFill="1" applyBorder="1" applyAlignment="1">
      <alignment horizontal="right"/>
    </xf>
    <xf numFmtId="4" fontId="11" fillId="0" borderId="31" xfId="42" applyNumberFormat="1" applyFont="1" applyFill="1" applyBorder="1" applyAlignment="1">
      <alignment horizontal="right"/>
    </xf>
    <xf numFmtId="4" fontId="11" fillId="0" borderId="14" xfId="42" applyNumberFormat="1" applyFont="1" applyFill="1" applyBorder="1" applyAlignment="1">
      <alignment horizontal="right"/>
    </xf>
    <xf numFmtId="3" fontId="11" fillId="0" borderId="47" xfId="0" applyNumberFormat="1" applyFont="1" applyBorder="1" applyAlignment="1">
      <alignment horizontal="right"/>
    </xf>
    <xf numFmtId="4" fontId="11" fillId="0" borderId="47" xfId="42" applyNumberFormat="1" applyFont="1" applyBorder="1" applyAlignment="1">
      <alignment horizontal="right"/>
    </xf>
    <xf numFmtId="2" fontId="11" fillId="0" borderId="52" xfId="0" applyNumberFormat="1" applyFont="1" applyFill="1" applyBorder="1" applyAlignment="1">
      <alignment horizontal="right"/>
    </xf>
    <xf numFmtId="0" fontId="3" fillId="0" borderId="53" xfId="0" applyFont="1" applyBorder="1" applyAlignment="1">
      <alignment horizontal="center"/>
    </xf>
    <xf numFmtId="1" fontId="3" fillId="0" borderId="54" xfId="0" applyNumberFormat="1" applyFont="1" applyBorder="1" applyAlignment="1">
      <alignment horizontal="center"/>
    </xf>
    <xf numFmtId="0" fontId="9" fillId="16" borderId="10" xfId="0" applyFont="1" applyFill="1" applyBorder="1" applyAlignment="1" quotePrefix="1">
      <alignment horizontal="center"/>
    </xf>
    <xf numFmtId="0" fontId="3" fillId="16" borderId="44" xfId="0" applyFont="1" applyFill="1" applyBorder="1" applyAlignment="1">
      <alignment horizontal="left" wrapText="1"/>
    </xf>
    <xf numFmtId="3" fontId="3" fillId="16" borderId="45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 horizontal="center"/>
    </xf>
    <xf numFmtId="49" fontId="3" fillId="16" borderId="44" xfId="0" applyNumberFormat="1" applyFont="1" applyFill="1" applyBorder="1" applyAlignment="1">
      <alignment horizontal="left" vertical="top" wrapText="1"/>
    </xf>
    <xf numFmtId="0" fontId="3" fillId="16" borderId="44" xfId="0" applyFont="1" applyFill="1" applyBorder="1" applyAlignment="1">
      <alignment horizontal="left" wrapText="1"/>
    </xf>
    <xf numFmtId="3" fontId="3" fillId="16" borderId="55" xfId="0" applyNumberFormat="1" applyFont="1" applyFill="1" applyBorder="1" applyAlignment="1">
      <alignment horizontal="right"/>
    </xf>
    <xf numFmtId="4" fontId="3" fillId="16" borderId="55" xfId="0" applyNumberFormat="1" applyFont="1" applyFill="1" applyBorder="1" applyAlignment="1">
      <alignment horizontal="right"/>
    </xf>
    <xf numFmtId="2" fontId="3" fillId="16" borderId="45" xfId="0" applyNumberFormat="1" applyFont="1" applyFill="1" applyBorder="1" applyAlignment="1">
      <alignment horizontal="right"/>
    </xf>
    <xf numFmtId="49" fontId="8" fillId="16" borderId="55" xfId="0" applyNumberFormat="1" applyFont="1" applyFill="1" applyBorder="1" applyAlignment="1">
      <alignment horizontal="left" vertical="top" wrapText="1"/>
    </xf>
    <xf numFmtId="2" fontId="3" fillId="16" borderId="45" xfId="0" applyNumberFormat="1" applyFont="1" applyFill="1" applyBorder="1" applyAlignment="1">
      <alignment horizontal="right"/>
    </xf>
    <xf numFmtId="49" fontId="17" fillId="0" borderId="20" xfId="0" applyNumberFormat="1" applyFont="1" applyBorder="1" applyAlignment="1">
      <alignment horizontal="left" vertical="top" wrapText="1"/>
    </xf>
    <xf numFmtId="3" fontId="11" fillId="0" borderId="41" xfId="0" applyNumberFormat="1" applyFont="1" applyBorder="1" applyAlignment="1">
      <alignment horizontal="right"/>
    </xf>
    <xf numFmtId="4" fontId="11" fillId="0" borderId="41" xfId="42" applyNumberFormat="1" applyFont="1" applyBorder="1" applyAlignment="1">
      <alignment horizontal="right"/>
    </xf>
    <xf numFmtId="2" fontId="11" fillId="0" borderId="40" xfId="0" applyNumberFormat="1" applyFont="1" applyFill="1" applyBorder="1" applyAlignment="1">
      <alignment horizontal="right"/>
    </xf>
    <xf numFmtId="3" fontId="3" fillId="16" borderId="44" xfId="0" applyNumberFormat="1" applyFont="1" applyFill="1" applyBorder="1" applyAlignment="1">
      <alignment horizontal="right"/>
    </xf>
    <xf numFmtId="0" fontId="9" fillId="16" borderId="36" xfId="0" applyFont="1" applyFill="1" applyBorder="1" applyAlignment="1">
      <alignment horizontal="center"/>
    </xf>
    <xf numFmtId="49" fontId="8" fillId="16" borderId="21" xfId="0" applyNumberFormat="1" applyFont="1" applyFill="1" applyBorder="1" applyAlignment="1">
      <alignment horizontal="left" vertical="top" wrapText="1"/>
    </xf>
    <xf numFmtId="3" fontId="3" fillId="16" borderId="21" xfId="0" applyNumberFormat="1" applyFont="1" applyFill="1" applyBorder="1" applyAlignment="1">
      <alignment horizontal="right"/>
    </xf>
    <xf numFmtId="4" fontId="3" fillId="16" borderId="21" xfId="0" applyNumberFormat="1" applyFont="1" applyFill="1" applyBorder="1" applyAlignment="1">
      <alignment horizontal="right"/>
    </xf>
    <xf numFmtId="2" fontId="3" fillId="16" borderId="42" xfId="0" applyNumberFormat="1" applyFont="1" applyFill="1" applyBorder="1" applyAlignment="1">
      <alignment horizontal="right"/>
    </xf>
    <xf numFmtId="0" fontId="9" fillId="16" borderId="56" xfId="0" applyFont="1" applyFill="1" applyBorder="1" applyAlignment="1">
      <alignment horizontal="center"/>
    </xf>
    <xf numFmtId="49" fontId="3" fillId="16" borderId="44" xfId="0" applyNumberFormat="1" applyFont="1" applyFill="1" applyBorder="1" applyAlignment="1">
      <alignment horizontal="left" vertical="top" wrapText="1"/>
    </xf>
    <xf numFmtId="3" fontId="3" fillId="16" borderId="55" xfId="0" applyNumberFormat="1" applyFont="1" applyFill="1" applyBorder="1" applyAlignment="1">
      <alignment horizontal="right"/>
    </xf>
    <xf numFmtId="4" fontId="3" fillId="16" borderId="55" xfId="0" applyNumberFormat="1" applyFont="1" applyFill="1" applyBorder="1" applyAlignment="1">
      <alignment horizontal="right"/>
    </xf>
    <xf numFmtId="3" fontId="3" fillId="16" borderId="46" xfId="0" applyNumberFormat="1" applyFont="1" applyFill="1" applyBorder="1" applyAlignment="1">
      <alignment horizontal="right"/>
    </xf>
    <xf numFmtId="4" fontId="3" fillId="16" borderId="46" xfId="0" applyNumberFormat="1" applyFont="1" applyFill="1" applyBorder="1" applyAlignment="1">
      <alignment horizontal="right"/>
    </xf>
    <xf numFmtId="0" fontId="9" fillId="16" borderId="10" xfId="0" applyFont="1" applyFill="1" applyBorder="1" applyAlignment="1">
      <alignment/>
    </xf>
    <xf numFmtId="0" fontId="14" fillId="33" borderId="19" xfId="0" applyFont="1" applyFill="1" applyBorder="1" applyAlignment="1">
      <alignment horizontal="center"/>
    </xf>
    <xf numFmtId="49" fontId="2" fillId="0" borderId="57" xfId="0" applyNumberFormat="1" applyFont="1" applyBorder="1" applyAlignment="1">
      <alignment horizontal="left" vertical="top" wrapText="1"/>
    </xf>
    <xf numFmtId="3" fontId="11" fillId="0" borderId="57" xfId="0" applyNumberFormat="1" applyFont="1" applyBorder="1" applyAlignment="1">
      <alignment horizontal="right"/>
    </xf>
    <xf numFmtId="4" fontId="11" fillId="0" borderId="57" xfId="42" applyNumberFormat="1" applyFont="1" applyBorder="1" applyAlignment="1">
      <alignment horizontal="right"/>
    </xf>
    <xf numFmtId="0" fontId="3" fillId="16" borderId="46" xfId="0" applyFont="1" applyFill="1" applyBorder="1" applyAlignment="1">
      <alignment horizontal="left" wrapText="1"/>
    </xf>
    <xf numFmtId="4" fontId="3" fillId="16" borderId="45" xfId="0" applyNumberFormat="1" applyFont="1" applyFill="1" applyBorder="1" applyAlignment="1">
      <alignment horizontal="right"/>
    </xf>
    <xf numFmtId="2" fontId="11" fillId="0" borderId="54" xfId="0" applyNumberFormat="1" applyFont="1" applyFill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4" fontId="11" fillId="0" borderId="14" xfId="42" applyNumberFormat="1" applyFont="1" applyBorder="1" applyAlignment="1">
      <alignment horizontal="right"/>
    </xf>
    <xf numFmtId="3" fontId="11" fillId="33" borderId="41" xfId="0" applyNumberFormat="1" applyFont="1" applyFill="1" applyBorder="1" applyAlignment="1">
      <alignment horizontal="right"/>
    </xf>
    <xf numFmtId="49" fontId="2" fillId="33" borderId="44" xfId="0" applyNumberFormat="1" applyFont="1" applyFill="1" applyBorder="1" applyAlignment="1">
      <alignment horizontal="left" vertical="top" wrapText="1"/>
    </xf>
    <xf numFmtId="2" fontId="11" fillId="33" borderId="43" xfId="0" applyNumberFormat="1" applyFont="1" applyFill="1" applyBorder="1" applyAlignment="1">
      <alignment horizontal="right"/>
    </xf>
    <xf numFmtId="2" fontId="11" fillId="0" borderId="27" xfId="0" applyNumberFormat="1" applyFont="1" applyFill="1" applyBorder="1" applyAlignment="1">
      <alignment horizontal="right"/>
    </xf>
    <xf numFmtId="0" fontId="11" fillId="0" borderId="48" xfId="0" applyFont="1" applyBorder="1" applyAlignment="1">
      <alignment horizontal="center"/>
    </xf>
    <xf numFmtId="4" fontId="3" fillId="16" borderId="44" xfId="0" applyNumberFormat="1" applyFont="1" applyFill="1" applyBorder="1" applyAlignment="1">
      <alignment horizontal="right"/>
    </xf>
    <xf numFmtId="3" fontId="11" fillId="33" borderId="14" xfId="0" applyNumberFormat="1" applyFont="1" applyFill="1" applyBorder="1" applyAlignment="1">
      <alignment horizontal="right"/>
    </xf>
    <xf numFmtId="4" fontId="11" fillId="33" borderId="14" xfId="0" applyNumberFormat="1" applyFont="1" applyFill="1" applyBorder="1" applyAlignment="1">
      <alignment horizontal="right"/>
    </xf>
    <xf numFmtId="2" fontId="11" fillId="33" borderId="54" xfId="0" applyNumberFormat="1" applyFont="1" applyFill="1" applyBorder="1" applyAlignment="1">
      <alignment horizontal="right"/>
    </xf>
    <xf numFmtId="0" fontId="9" fillId="33" borderId="48" xfId="0" applyFont="1" applyFill="1" applyBorder="1" applyAlignment="1">
      <alignment/>
    </xf>
    <xf numFmtId="49" fontId="2" fillId="33" borderId="31" xfId="0" applyNumberFormat="1" applyFont="1" applyFill="1" applyBorder="1" applyAlignment="1">
      <alignment horizontal="left" vertical="top" wrapText="1"/>
    </xf>
    <xf numFmtId="3" fontId="2" fillId="33" borderId="31" xfId="0" applyNumberFormat="1" applyFont="1" applyFill="1" applyBorder="1" applyAlignment="1">
      <alignment horizontal="right"/>
    </xf>
    <xf numFmtId="4" fontId="2" fillId="33" borderId="31" xfId="0" applyNumberFormat="1" applyFont="1" applyFill="1" applyBorder="1" applyAlignment="1">
      <alignment horizontal="right"/>
    </xf>
    <xf numFmtId="2" fontId="2" fillId="33" borderId="54" xfId="0" applyNumberFormat="1" applyFont="1" applyFill="1" applyBorder="1" applyAlignment="1">
      <alignment horizontal="right"/>
    </xf>
    <xf numFmtId="4" fontId="11" fillId="33" borderId="10" xfId="0" applyNumberFormat="1" applyFont="1" applyFill="1" applyBorder="1" applyAlignment="1" quotePrefix="1">
      <alignment horizontal="right"/>
    </xf>
    <xf numFmtId="0" fontId="0" fillId="0" borderId="51" xfId="0" applyFont="1" applyBorder="1" applyAlignment="1">
      <alignment/>
    </xf>
    <xf numFmtId="0" fontId="9" fillId="33" borderId="38" xfId="0" applyFont="1" applyFill="1" applyBorder="1" applyAlignment="1">
      <alignment/>
    </xf>
    <xf numFmtId="2" fontId="2" fillId="33" borderId="52" xfId="0" applyNumberFormat="1" applyFont="1" applyFill="1" applyBorder="1" applyAlignment="1">
      <alignment horizontal="right"/>
    </xf>
    <xf numFmtId="0" fontId="9" fillId="34" borderId="15" xfId="0" applyFont="1" applyFill="1" applyBorder="1" applyAlignment="1">
      <alignment/>
    </xf>
    <xf numFmtId="2" fontId="2" fillId="0" borderId="39" xfId="0" applyNumberFormat="1" applyFont="1" applyFill="1" applyBorder="1" applyAlignment="1">
      <alignment horizontal="right"/>
    </xf>
    <xf numFmtId="0" fontId="9" fillId="33" borderId="15" xfId="0" applyFont="1" applyFill="1" applyBorder="1" applyAlignment="1">
      <alignment/>
    </xf>
    <xf numFmtId="2" fontId="11" fillId="0" borderId="42" xfId="0" applyNumberFormat="1" applyFont="1" applyFill="1" applyBorder="1" applyAlignment="1">
      <alignment horizontal="right"/>
    </xf>
    <xf numFmtId="0" fontId="9" fillId="16" borderId="36" xfId="0" applyFont="1" applyFill="1" applyBorder="1" applyAlignment="1">
      <alignment horizontal="center"/>
    </xf>
    <xf numFmtId="49" fontId="3" fillId="16" borderId="41" xfId="0" applyNumberFormat="1" applyFont="1" applyFill="1" applyBorder="1" applyAlignment="1">
      <alignment horizontal="left" vertical="top" wrapText="1"/>
    </xf>
    <xf numFmtId="3" fontId="25" fillId="16" borderId="43" xfId="0" applyNumberFormat="1" applyFont="1" applyFill="1" applyBorder="1" applyAlignment="1">
      <alignment/>
    </xf>
    <xf numFmtId="0" fontId="9" fillId="16" borderId="16" xfId="0" applyFont="1" applyFill="1" applyBorder="1" applyAlignment="1">
      <alignment horizontal="center"/>
    </xf>
    <xf numFmtId="49" fontId="3" fillId="16" borderId="16" xfId="0" applyNumberFormat="1" applyFont="1" applyFill="1" applyBorder="1" applyAlignment="1">
      <alignment horizontal="left" vertical="center" wrapText="1"/>
    </xf>
    <xf numFmtId="3" fontId="3" fillId="16" borderId="16" xfId="0" applyNumberFormat="1" applyFont="1" applyFill="1" applyBorder="1" applyAlignment="1">
      <alignment horizontal="right"/>
    </xf>
    <xf numFmtId="2" fontId="3" fillId="33" borderId="45" xfId="0" applyNumberFormat="1" applyFont="1" applyFill="1" applyBorder="1" applyAlignment="1">
      <alignment horizontal="right"/>
    </xf>
    <xf numFmtId="4" fontId="3" fillId="16" borderId="16" xfId="0" applyNumberFormat="1" applyFont="1" applyFill="1" applyBorder="1" applyAlignment="1">
      <alignment horizontal="right"/>
    </xf>
    <xf numFmtId="0" fontId="9" fillId="16" borderId="53" xfId="0" applyFont="1" applyFill="1" applyBorder="1" applyAlignment="1">
      <alignment/>
    </xf>
    <xf numFmtId="49" fontId="3" fillId="16" borderId="58" xfId="0" applyNumberFormat="1" applyFont="1" applyFill="1" applyBorder="1" applyAlignment="1">
      <alignment horizontal="left" vertical="top" wrapText="1"/>
    </xf>
    <xf numFmtId="3" fontId="3" fillId="16" borderId="58" xfId="0" applyNumberFormat="1" applyFont="1" applyFill="1" applyBorder="1" applyAlignment="1">
      <alignment horizontal="right"/>
    </xf>
    <xf numFmtId="4" fontId="3" fillId="16" borderId="58" xfId="0" applyNumberFormat="1" applyFont="1" applyFill="1" applyBorder="1" applyAlignment="1">
      <alignment horizontal="right"/>
    </xf>
    <xf numFmtId="2" fontId="3" fillId="16" borderId="59" xfId="42" applyNumberFormat="1" applyFont="1" applyFill="1" applyBorder="1" applyAlignment="1">
      <alignment/>
    </xf>
    <xf numFmtId="0" fontId="9" fillId="33" borderId="16" xfId="0" applyFont="1" applyFill="1" applyBorder="1" applyAlignment="1">
      <alignment/>
    </xf>
    <xf numFmtId="4" fontId="11" fillId="33" borderId="16" xfId="0" applyNumberFormat="1" applyFont="1" applyFill="1" applyBorder="1" applyAlignment="1">
      <alignment horizontal="right"/>
    </xf>
    <xf numFmtId="2" fontId="11" fillId="33" borderId="16" xfId="42" applyNumberFormat="1" applyFont="1" applyFill="1" applyBorder="1" applyAlignment="1">
      <alignment/>
    </xf>
    <xf numFmtId="0" fontId="9" fillId="0" borderId="48" xfId="0" applyFont="1" applyFill="1" applyBorder="1" applyAlignment="1">
      <alignment horizontal="center"/>
    </xf>
    <xf numFmtId="2" fontId="11" fillId="0" borderId="54" xfId="0" applyNumberFormat="1" applyFont="1" applyFill="1" applyBorder="1" applyAlignment="1">
      <alignment horizontal="right"/>
    </xf>
    <xf numFmtId="0" fontId="14" fillId="0" borderId="38" xfId="0" applyFont="1" applyBorder="1" applyAlignment="1">
      <alignment horizontal="center"/>
    </xf>
    <xf numFmtId="49" fontId="2" fillId="0" borderId="50" xfId="0" applyNumberFormat="1" applyFont="1" applyBorder="1" applyAlignment="1">
      <alignment horizontal="left" vertical="top" wrapText="1"/>
    </xf>
    <xf numFmtId="3" fontId="24" fillId="0" borderId="50" xfId="0" applyNumberFormat="1" applyFont="1" applyBorder="1" applyAlignment="1">
      <alignment/>
    </xf>
    <xf numFmtId="4" fontId="24" fillId="0" borderId="50" xfId="42" applyNumberFormat="1" applyFont="1" applyBorder="1" applyAlignment="1">
      <alignment/>
    </xf>
    <xf numFmtId="4" fontId="24" fillId="0" borderId="60" xfId="42" applyNumberFormat="1" applyFont="1" applyBorder="1" applyAlignment="1">
      <alignment/>
    </xf>
    <xf numFmtId="0" fontId="17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3" fillId="0" borderId="61" xfId="0" applyFont="1" applyBorder="1" applyAlignment="1">
      <alignment horizontal="center" wrapText="1"/>
    </xf>
    <xf numFmtId="0" fontId="3" fillId="0" borderId="62" xfId="0" applyFont="1" applyBorder="1" applyAlignment="1">
      <alignment horizontal="center" wrapText="1"/>
    </xf>
    <xf numFmtId="0" fontId="3" fillId="0" borderId="63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SheetLayoutView="100" zoomScalePageLayoutView="0" workbookViewId="0" topLeftCell="A1">
      <selection activeCell="E2" sqref="E2"/>
    </sheetView>
  </sheetViews>
  <sheetFormatPr defaultColWidth="9.00390625" defaultRowHeight="12.75"/>
  <cols>
    <col min="1" max="1" width="4.625" style="34" customWidth="1"/>
    <col min="2" max="2" width="35.25390625" style="15" customWidth="1"/>
    <col min="3" max="3" width="14.125" style="15" customWidth="1"/>
    <col min="4" max="4" width="14.375" style="0" customWidth="1"/>
    <col min="5" max="7" width="15.00390625" style="0" customWidth="1"/>
    <col min="8" max="8" width="10.125" style="35" customWidth="1"/>
  </cols>
  <sheetData>
    <row r="1" spans="1:8" ht="15.75">
      <c r="A1" s="1"/>
      <c r="B1" s="2"/>
      <c r="C1" s="43"/>
      <c r="D1" s="43"/>
      <c r="E1" s="43"/>
      <c r="F1" s="43"/>
      <c r="G1" s="276" t="s">
        <v>95</v>
      </c>
      <c r="H1" s="44"/>
    </row>
    <row r="2" spans="1:9" ht="15.75">
      <c r="A2" s="1"/>
      <c r="B2" s="2"/>
      <c r="C2" s="45"/>
      <c r="D2" s="45"/>
      <c r="E2" s="45"/>
      <c r="F2" s="45"/>
      <c r="G2" s="45"/>
      <c r="H2" s="46"/>
      <c r="I2" s="40"/>
    </row>
    <row r="3" spans="1:8" ht="15.75">
      <c r="A3" s="1"/>
      <c r="B3" s="2"/>
      <c r="C3" s="43"/>
      <c r="D3" s="43"/>
      <c r="E3" s="43"/>
      <c r="F3" s="43"/>
      <c r="G3" s="43"/>
      <c r="H3" s="44"/>
    </row>
    <row r="4" spans="1:8" ht="16.5" customHeight="1">
      <c r="A4" s="3"/>
      <c r="B4" s="41"/>
      <c r="C4" s="4"/>
      <c r="D4" s="43"/>
      <c r="E4" s="43"/>
      <c r="F4" s="43"/>
      <c r="G4" s="43"/>
      <c r="H4" s="6"/>
    </row>
    <row r="5" spans="1:8" ht="16.5" customHeight="1">
      <c r="A5" s="3"/>
      <c r="B5" s="41"/>
      <c r="C5" s="4"/>
      <c r="D5" s="43"/>
      <c r="E5" s="43"/>
      <c r="F5" s="43"/>
      <c r="G5" s="43"/>
      <c r="H5" s="6"/>
    </row>
    <row r="6" spans="1:8" ht="16.5" customHeight="1">
      <c r="A6" s="3"/>
      <c r="B6" s="277" t="s">
        <v>87</v>
      </c>
      <c r="C6" s="277"/>
      <c r="D6" s="277"/>
      <c r="E6" s="277"/>
      <c r="F6" s="277"/>
      <c r="G6" s="277"/>
      <c r="H6" s="6"/>
    </row>
    <row r="7" spans="1:8" ht="16.5" customHeight="1">
      <c r="A7" s="3"/>
      <c r="B7" s="277"/>
      <c r="C7" s="277"/>
      <c r="D7" s="277"/>
      <c r="E7" s="277"/>
      <c r="F7" s="277"/>
      <c r="G7" s="277"/>
      <c r="H7" s="6"/>
    </row>
    <row r="8" spans="1:8" ht="16.5" customHeight="1" thickBot="1">
      <c r="A8" s="47"/>
      <c r="B8" s="42"/>
      <c r="C8" s="7"/>
      <c r="D8" s="5"/>
      <c r="E8" s="5"/>
      <c r="F8" s="5"/>
      <c r="G8" s="5"/>
      <c r="H8" s="6"/>
    </row>
    <row r="9" spans="1:8" ht="16.5" thickBot="1">
      <c r="A9" s="8"/>
      <c r="B9" s="38"/>
      <c r="C9" s="68" t="s">
        <v>42</v>
      </c>
      <c r="D9" s="9" t="s">
        <v>44</v>
      </c>
      <c r="E9" s="278" t="s">
        <v>77</v>
      </c>
      <c r="F9" s="279"/>
      <c r="G9" s="279"/>
      <c r="H9" s="55"/>
    </row>
    <row r="10" spans="1:8" ht="16.5" thickBot="1">
      <c r="A10" s="10"/>
      <c r="B10" s="49" t="s">
        <v>1</v>
      </c>
      <c r="C10" s="69" t="s">
        <v>43</v>
      </c>
      <c r="D10" s="50" t="s">
        <v>45</v>
      </c>
      <c r="E10" s="53" t="s">
        <v>2</v>
      </c>
      <c r="F10" s="280" t="s">
        <v>0</v>
      </c>
      <c r="G10" s="281"/>
      <c r="H10" s="56" t="s">
        <v>46</v>
      </c>
    </row>
    <row r="11" spans="1:8" ht="16.5" thickBot="1">
      <c r="A11" s="10" t="s">
        <v>3</v>
      </c>
      <c r="B11" s="39"/>
      <c r="C11" s="70" t="s">
        <v>86</v>
      </c>
      <c r="D11" s="52"/>
      <c r="E11" s="54" t="s">
        <v>4</v>
      </c>
      <c r="F11" s="149" t="s">
        <v>58</v>
      </c>
      <c r="G11" s="150" t="s">
        <v>59</v>
      </c>
      <c r="H11" s="67" t="s">
        <v>60</v>
      </c>
    </row>
    <row r="12" spans="1:8" ht="13.5" thickBot="1">
      <c r="A12" s="192">
        <v>1</v>
      </c>
      <c r="B12" s="11">
        <v>2</v>
      </c>
      <c r="C12" s="51">
        <v>3</v>
      </c>
      <c r="D12" s="11">
        <v>4</v>
      </c>
      <c r="E12" s="11">
        <v>5</v>
      </c>
      <c r="F12" s="11">
        <v>6</v>
      </c>
      <c r="G12" s="11">
        <v>7</v>
      </c>
      <c r="H12" s="193">
        <v>9</v>
      </c>
    </row>
    <row r="13" spans="1:8" ht="15" thickBot="1">
      <c r="A13" s="194" t="s">
        <v>5</v>
      </c>
      <c r="B13" s="195" t="s">
        <v>6</v>
      </c>
      <c r="C13" s="151">
        <f aca="true" t="shared" si="0" ref="C13:H13">C14</f>
        <v>0</v>
      </c>
      <c r="D13" s="151">
        <f t="shared" si="0"/>
        <v>3865</v>
      </c>
      <c r="E13" s="161">
        <f t="shared" si="0"/>
        <v>3865.09</v>
      </c>
      <c r="F13" s="161">
        <f t="shared" si="0"/>
        <v>3865.09</v>
      </c>
      <c r="G13" s="161">
        <f t="shared" si="0"/>
        <v>0</v>
      </c>
      <c r="H13" s="227">
        <f t="shared" si="0"/>
        <v>100.00232858990945</v>
      </c>
    </row>
    <row r="14" spans="1:8" s="15" customFormat="1" ht="39" customHeight="1" thickBot="1">
      <c r="A14" s="26"/>
      <c r="B14" s="139" t="s">
        <v>16</v>
      </c>
      <c r="C14" s="28">
        <v>0</v>
      </c>
      <c r="D14" s="28">
        <v>3865</v>
      </c>
      <c r="E14" s="73">
        <v>3865.09</v>
      </c>
      <c r="F14" s="73">
        <v>3865.09</v>
      </c>
      <c r="G14" s="101">
        <v>0</v>
      </c>
      <c r="H14" s="101">
        <f aca="true" t="shared" si="1" ref="H14:H60">E14/D14*100</f>
        <v>100.00232858990945</v>
      </c>
    </row>
    <row r="15" spans="1:8" s="15" customFormat="1" ht="17.25" customHeight="1" thickBot="1">
      <c r="A15" s="194" t="s">
        <v>81</v>
      </c>
      <c r="B15" s="198" t="s">
        <v>82</v>
      </c>
      <c r="C15" s="151">
        <f>C16</f>
        <v>0</v>
      </c>
      <c r="D15" s="151">
        <f>D16</f>
        <v>130300</v>
      </c>
      <c r="E15" s="161">
        <f>E16</f>
        <v>130300</v>
      </c>
      <c r="F15" s="161">
        <f>F16</f>
        <v>130300</v>
      </c>
      <c r="G15" s="161">
        <f>G16</f>
        <v>0</v>
      </c>
      <c r="H15" s="202">
        <f t="shared" si="1"/>
        <v>100</v>
      </c>
    </row>
    <row r="16" spans="1:8" s="15" customFormat="1" ht="78.75" customHeight="1" thickBot="1">
      <c r="A16" s="246"/>
      <c r="B16" s="232" t="s">
        <v>83</v>
      </c>
      <c r="C16" s="231">
        <v>0</v>
      </c>
      <c r="D16" s="231">
        <v>130300</v>
      </c>
      <c r="E16" s="245">
        <v>130300</v>
      </c>
      <c r="F16" s="245">
        <v>130300</v>
      </c>
      <c r="G16" s="233">
        <v>0</v>
      </c>
      <c r="H16" s="101">
        <f t="shared" si="1"/>
        <v>100</v>
      </c>
    </row>
    <row r="17" spans="1:8" s="15" customFormat="1" ht="17.25" customHeight="1" hidden="1" thickBot="1">
      <c r="A17" s="197">
        <v>600</v>
      </c>
      <c r="B17" s="198" t="s">
        <v>72</v>
      </c>
      <c r="C17" s="151" t="e">
        <f>#REF!</f>
        <v>#REF!</v>
      </c>
      <c r="D17" s="151" t="e">
        <f>#REF!</f>
        <v>#REF!</v>
      </c>
      <c r="E17" s="161" t="e">
        <f>#REF!</f>
        <v>#REF!</v>
      </c>
      <c r="F17" s="161" t="e">
        <f>#REF!</f>
        <v>#REF!</v>
      </c>
      <c r="G17" s="161" t="e">
        <f>#REF!</f>
        <v>#REF!</v>
      </c>
      <c r="H17" s="196" t="e">
        <f>#REF!</f>
        <v>#REF!</v>
      </c>
    </row>
    <row r="18" spans="1:8" s="16" customFormat="1" ht="18.75" customHeight="1" thickBot="1">
      <c r="A18" s="152">
        <v>700</v>
      </c>
      <c r="B18" s="216" t="s">
        <v>7</v>
      </c>
      <c r="C18" s="151">
        <f>C19+C20+C23+C24+C25+C26+C27+C21</f>
        <v>7983227</v>
      </c>
      <c r="D18" s="151">
        <f>D19+D20+D21+D22+D23+D24+D25+D26+D27</f>
        <v>7983227</v>
      </c>
      <c r="E18" s="161">
        <f>E19+E20+E22+E23+E24+E25+E26+E27+E21</f>
        <v>3590602.49</v>
      </c>
      <c r="F18" s="161">
        <f>F19+F20+F23+F24+F25+F26+F27+F21+F22</f>
        <v>1348649.3199999998</v>
      </c>
      <c r="G18" s="161">
        <f>G19+G20+G23+G24+G25+G26+G27+G21</f>
        <v>2241953.17</v>
      </c>
      <c r="H18" s="202">
        <f t="shared" si="1"/>
        <v>44.97683067260896</v>
      </c>
    </row>
    <row r="19" spans="1:8" s="15" customFormat="1" ht="27.75" customHeight="1">
      <c r="A19" s="19"/>
      <c r="B19" s="61" t="s">
        <v>9</v>
      </c>
      <c r="C19" s="105">
        <v>664240</v>
      </c>
      <c r="D19" s="105">
        <v>664240</v>
      </c>
      <c r="E19" s="106">
        <v>419617.51</v>
      </c>
      <c r="F19" s="117">
        <v>419617.51</v>
      </c>
      <c r="G19" s="117">
        <v>0</v>
      </c>
      <c r="H19" s="110">
        <f t="shared" si="1"/>
        <v>63.17257467180537</v>
      </c>
    </row>
    <row r="20" spans="1:8" s="15" customFormat="1" ht="64.5" customHeight="1">
      <c r="A20" s="17"/>
      <c r="B20" s="21" t="s">
        <v>84</v>
      </c>
      <c r="C20" s="108">
        <v>1060000</v>
      </c>
      <c r="D20" s="108">
        <v>1060000</v>
      </c>
      <c r="E20" s="109">
        <v>302639.16</v>
      </c>
      <c r="F20" s="142">
        <v>302639.16</v>
      </c>
      <c r="G20" s="142">
        <v>0</v>
      </c>
      <c r="H20" s="107">
        <f t="shared" si="1"/>
        <v>28.550864150943394</v>
      </c>
    </row>
    <row r="21" spans="1:8" s="15" customFormat="1" ht="36.75" customHeight="1">
      <c r="A21" s="19"/>
      <c r="B21" s="61" t="s">
        <v>61</v>
      </c>
      <c r="C21" s="105">
        <v>70000</v>
      </c>
      <c r="D21" s="105">
        <v>70000</v>
      </c>
      <c r="E21" s="106">
        <v>0</v>
      </c>
      <c r="F21" s="117">
        <v>0</v>
      </c>
      <c r="G21" s="117">
        <v>0</v>
      </c>
      <c r="H21" s="107">
        <f t="shared" si="1"/>
        <v>0</v>
      </c>
    </row>
    <row r="22" spans="1:8" s="15" customFormat="1" ht="15" customHeight="1">
      <c r="A22" s="19"/>
      <c r="B22" s="61" t="s">
        <v>62</v>
      </c>
      <c r="C22" s="105">
        <v>0</v>
      </c>
      <c r="D22" s="105">
        <v>0</v>
      </c>
      <c r="E22" s="106">
        <v>132</v>
      </c>
      <c r="F22" s="117">
        <v>132</v>
      </c>
      <c r="G22" s="117">
        <v>0</v>
      </c>
      <c r="H22" s="107"/>
    </row>
    <row r="23" spans="1:8" s="15" customFormat="1" ht="77.25" customHeight="1">
      <c r="A23" s="17"/>
      <c r="B23" s="21" t="s">
        <v>69</v>
      </c>
      <c r="C23" s="128">
        <v>186000</v>
      </c>
      <c r="D23" s="128">
        <v>186000</v>
      </c>
      <c r="E23" s="129">
        <v>517707.45</v>
      </c>
      <c r="F23" s="146">
        <v>517707.45</v>
      </c>
      <c r="G23" s="146">
        <v>0</v>
      </c>
      <c r="H23" s="107">
        <f t="shared" si="1"/>
        <v>278.33733870967745</v>
      </c>
    </row>
    <row r="24" spans="1:8" ht="38.25">
      <c r="A24" s="19"/>
      <c r="B24" s="61" t="s">
        <v>10</v>
      </c>
      <c r="C24" s="105">
        <v>22000</v>
      </c>
      <c r="D24" s="105">
        <v>22000</v>
      </c>
      <c r="E24" s="106">
        <v>24359.94</v>
      </c>
      <c r="F24" s="117">
        <v>0</v>
      </c>
      <c r="G24" s="117">
        <v>24359.94</v>
      </c>
      <c r="H24" s="110">
        <f t="shared" si="1"/>
        <v>110.727</v>
      </c>
    </row>
    <row r="25" spans="1:8" ht="38.25">
      <c r="A25" s="17"/>
      <c r="B25" s="14" t="s">
        <v>48</v>
      </c>
      <c r="C25" s="111">
        <v>5953187</v>
      </c>
      <c r="D25" s="111">
        <v>5953187</v>
      </c>
      <c r="E25" s="106">
        <v>2217593.23</v>
      </c>
      <c r="F25" s="117">
        <v>0</v>
      </c>
      <c r="G25" s="117">
        <v>2217593.23</v>
      </c>
      <c r="H25" s="110">
        <f t="shared" si="1"/>
        <v>37.25052194731998</v>
      </c>
    </row>
    <row r="26" spans="1:8" ht="15" customHeight="1" thickBot="1">
      <c r="A26" s="26"/>
      <c r="B26" s="65" t="s">
        <v>8</v>
      </c>
      <c r="C26" s="112">
        <v>15800</v>
      </c>
      <c r="D26" s="112">
        <v>15800</v>
      </c>
      <c r="E26" s="113">
        <v>91100.66</v>
      </c>
      <c r="F26" s="115">
        <v>91100.66</v>
      </c>
      <c r="G26" s="115">
        <v>0</v>
      </c>
      <c r="H26" s="114">
        <f t="shared" si="1"/>
        <v>576.5864556962025</v>
      </c>
    </row>
    <row r="27" spans="1:8" ht="15" customHeight="1" thickBot="1">
      <c r="A27" s="155"/>
      <c r="B27" s="156" t="s">
        <v>11</v>
      </c>
      <c r="C27" s="157">
        <v>12000</v>
      </c>
      <c r="D27" s="157">
        <v>12000</v>
      </c>
      <c r="E27" s="115">
        <v>17452.54</v>
      </c>
      <c r="F27" s="115">
        <v>17452.54</v>
      </c>
      <c r="G27" s="115">
        <v>0</v>
      </c>
      <c r="H27" s="158">
        <f t="shared" si="1"/>
        <v>145.43783333333334</v>
      </c>
    </row>
    <row r="28" spans="1:8" ht="15" customHeight="1" thickBot="1">
      <c r="A28" s="253">
        <v>710</v>
      </c>
      <c r="B28" s="254" t="s">
        <v>88</v>
      </c>
      <c r="C28" s="255">
        <f>C29</f>
        <v>10000</v>
      </c>
      <c r="D28" s="255">
        <f>D29</f>
        <v>10000</v>
      </c>
      <c r="E28" s="255">
        <f>E29</f>
        <v>0</v>
      </c>
      <c r="F28" s="255">
        <f>F29</f>
        <v>0</v>
      </c>
      <c r="G28" s="255">
        <f>G29</f>
        <v>0</v>
      </c>
      <c r="H28" s="202">
        <f t="shared" si="1"/>
        <v>0</v>
      </c>
    </row>
    <row r="29" spans="1:8" ht="52.5" customHeight="1" thickBot="1">
      <c r="A29" s="155"/>
      <c r="B29" s="21" t="s">
        <v>89</v>
      </c>
      <c r="C29" s="157">
        <v>10000</v>
      </c>
      <c r="D29" s="157">
        <v>10000</v>
      </c>
      <c r="E29" s="115">
        <v>0</v>
      </c>
      <c r="F29" s="115">
        <v>0</v>
      </c>
      <c r="G29" s="115">
        <v>0</v>
      </c>
      <c r="H29" s="158"/>
    </row>
    <row r="30" spans="1:8" s="16" customFormat="1" ht="15" thickBot="1">
      <c r="A30" s="152">
        <v>750</v>
      </c>
      <c r="B30" s="199" t="s">
        <v>12</v>
      </c>
      <c r="C30" s="200">
        <f>C31+C32+C33+C35+C37+C38</f>
        <v>121778</v>
      </c>
      <c r="D30" s="200">
        <f>D31+D32+D33+D35+D37+D38</f>
        <v>137829</v>
      </c>
      <c r="E30" s="201">
        <f>E31+E32+E33+E34+E35+E36+E37+E38</f>
        <v>75585.97</v>
      </c>
      <c r="F30" s="201">
        <f>F31+F32+F33+F34+F35+F36+F37+F38</f>
        <v>68585.97</v>
      </c>
      <c r="G30" s="201">
        <f>G31+G32+G33+G34+G35+G36+G37+G38</f>
        <v>7000</v>
      </c>
      <c r="H30" s="202">
        <f t="shared" si="1"/>
        <v>54.8403964332615</v>
      </c>
    </row>
    <row r="31" spans="1:8" s="16" customFormat="1" ht="15">
      <c r="A31" s="159"/>
      <c r="B31" s="61" t="s">
        <v>62</v>
      </c>
      <c r="C31" s="165">
        <v>200</v>
      </c>
      <c r="D31" s="165">
        <v>200</v>
      </c>
      <c r="E31" s="166">
        <v>0</v>
      </c>
      <c r="F31" s="166">
        <v>0</v>
      </c>
      <c r="G31" s="163">
        <v>0</v>
      </c>
      <c r="H31" s="107">
        <f>E31/D31*100</f>
        <v>0</v>
      </c>
    </row>
    <row r="32" spans="1:8" s="16" customFormat="1" ht="76.5">
      <c r="A32" s="22"/>
      <c r="B32" s="36" t="s">
        <v>63</v>
      </c>
      <c r="C32" s="118">
        <v>40000</v>
      </c>
      <c r="D32" s="118">
        <v>40000</v>
      </c>
      <c r="E32" s="119">
        <v>14175.21</v>
      </c>
      <c r="F32" s="143">
        <v>14175.21</v>
      </c>
      <c r="G32" s="143">
        <v>0</v>
      </c>
      <c r="H32" s="107">
        <f>E32/D32*100</f>
        <v>35.438024999999996</v>
      </c>
    </row>
    <row r="33" spans="1:8" s="16" customFormat="1" ht="15">
      <c r="A33" s="22"/>
      <c r="B33" s="36" t="s">
        <v>39</v>
      </c>
      <c r="C33" s="118">
        <v>21000</v>
      </c>
      <c r="D33" s="118">
        <v>21000</v>
      </c>
      <c r="E33" s="120">
        <v>2792.71</v>
      </c>
      <c r="F33" s="144">
        <v>2792.71</v>
      </c>
      <c r="G33" s="144">
        <v>0</v>
      </c>
      <c r="H33" s="107">
        <f>E33/D33*100</f>
        <v>13.298619047619049</v>
      </c>
    </row>
    <row r="34" spans="1:8" s="16" customFormat="1" ht="25.5">
      <c r="A34" s="22"/>
      <c r="B34" s="36" t="s">
        <v>92</v>
      </c>
      <c r="C34" s="118">
        <v>0</v>
      </c>
      <c r="D34" s="118">
        <v>0</v>
      </c>
      <c r="E34" s="120">
        <v>7000</v>
      </c>
      <c r="F34" s="144">
        <v>0</v>
      </c>
      <c r="G34" s="144">
        <v>7000</v>
      </c>
      <c r="H34" s="107"/>
    </row>
    <row r="35" spans="1:8" s="16" customFormat="1" ht="25.5">
      <c r="A35" s="22"/>
      <c r="B35" s="21" t="s">
        <v>64</v>
      </c>
      <c r="C35" s="118">
        <v>1500</v>
      </c>
      <c r="D35" s="118">
        <v>1500</v>
      </c>
      <c r="E35" s="120">
        <v>3663.93</v>
      </c>
      <c r="F35" s="144">
        <v>3663.93</v>
      </c>
      <c r="G35" s="144">
        <v>0</v>
      </c>
      <c r="H35" s="107">
        <f>E35/D35*100</f>
        <v>244.26199999999997</v>
      </c>
    </row>
    <row r="36" spans="1:8" s="16" customFormat="1" ht="15">
      <c r="A36" s="17"/>
      <c r="B36" s="21" t="s">
        <v>8</v>
      </c>
      <c r="C36" s="108">
        <v>0</v>
      </c>
      <c r="D36" s="108">
        <v>0</v>
      </c>
      <c r="E36" s="109">
        <v>106.82</v>
      </c>
      <c r="F36" s="142">
        <v>106.82</v>
      </c>
      <c r="G36" s="142">
        <v>0</v>
      </c>
      <c r="H36" s="107"/>
    </row>
    <row r="37" spans="1:8" ht="51">
      <c r="A37" s="17"/>
      <c r="B37" s="21" t="s">
        <v>13</v>
      </c>
      <c r="C37" s="108">
        <v>59033</v>
      </c>
      <c r="D37" s="108">
        <v>75084</v>
      </c>
      <c r="E37" s="109">
        <v>47838</v>
      </c>
      <c r="F37" s="109">
        <v>47838</v>
      </c>
      <c r="G37" s="109">
        <v>0</v>
      </c>
      <c r="H37" s="107">
        <f t="shared" si="1"/>
        <v>63.71264184113793</v>
      </c>
    </row>
    <row r="38" spans="1:8" ht="51.75" thickBot="1">
      <c r="A38" s="19"/>
      <c r="B38" s="61" t="s">
        <v>14</v>
      </c>
      <c r="C38" s="116">
        <v>45</v>
      </c>
      <c r="D38" s="116">
        <v>45</v>
      </c>
      <c r="E38" s="117">
        <v>9.3</v>
      </c>
      <c r="F38" s="117">
        <v>9.3</v>
      </c>
      <c r="G38" s="117">
        <v>0</v>
      </c>
      <c r="H38" s="107">
        <f t="shared" si="1"/>
        <v>20.666666666666668</v>
      </c>
    </row>
    <row r="39" spans="1:8" s="16" customFormat="1" ht="36" customHeight="1" thickBot="1">
      <c r="A39" s="152">
        <v>751</v>
      </c>
      <c r="B39" s="203" t="s">
        <v>15</v>
      </c>
      <c r="C39" s="151">
        <f>C40</f>
        <v>2580</v>
      </c>
      <c r="D39" s="151">
        <f>D40</f>
        <v>2580</v>
      </c>
      <c r="E39" s="161">
        <f>E40</f>
        <v>1290</v>
      </c>
      <c r="F39" s="161">
        <f>F40</f>
        <v>1290</v>
      </c>
      <c r="G39" s="161">
        <f>G40</f>
        <v>0</v>
      </c>
      <c r="H39" s="204">
        <f t="shared" si="1"/>
        <v>50</v>
      </c>
    </row>
    <row r="40" spans="1:8" ht="51.75" customHeight="1" thickBot="1">
      <c r="A40" s="22"/>
      <c r="B40" s="205" t="s">
        <v>16</v>
      </c>
      <c r="C40" s="23">
        <v>2580</v>
      </c>
      <c r="D40" s="23">
        <v>2580</v>
      </c>
      <c r="E40" s="74">
        <v>1290</v>
      </c>
      <c r="F40" s="74">
        <v>1290</v>
      </c>
      <c r="G40" s="74">
        <v>0</v>
      </c>
      <c r="H40" s="234">
        <f t="shared" si="1"/>
        <v>50</v>
      </c>
    </row>
    <row r="41" spans="1:8" ht="16.5" customHeight="1" thickBot="1">
      <c r="A41" s="256">
        <v>752</v>
      </c>
      <c r="B41" s="257" t="s">
        <v>90</v>
      </c>
      <c r="C41" s="258">
        <f>C42</f>
        <v>500</v>
      </c>
      <c r="D41" s="258">
        <f>D42</f>
        <v>500</v>
      </c>
      <c r="E41" s="260">
        <f>E42</f>
        <v>500</v>
      </c>
      <c r="F41" s="260">
        <f>F42</f>
        <v>500</v>
      </c>
      <c r="G41" s="260">
        <f>G42</f>
        <v>0</v>
      </c>
      <c r="H41" s="204">
        <f t="shared" si="1"/>
        <v>100</v>
      </c>
    </row>
    <row r="42" spans="1:8" ht="51.75" customHeight="1" thickBot="1">
      <c r="A42" s="235"/>
      <c r="B42" s="156" t="s">
        <v>16</v>
      </c>
      <c r="C42" s="12">
        <v>500</v>
      </c>
      <c r="D42" s="12">
        <v>500</v>
      </c>
      <c r="E42" s="76">
        <v>500</v>
      </c>
      <c r="F42" s="76">
        <v>500</v>
      </c>
      <c r="G42" s="76">
        <v>0</v>
      </c>
      <c r="H42" s="259">
        <f t="shared" si="1"/>
        <v>100</v>
      </c>
    </row>
    <row r="43" spans="1:8" s="16" customFormat="1" ht="26.25" thickBot="1">
      <c r="A43" s="197">
        <v>754</v>
      </c>
      <c r="B43" s="198" t="s">
        <v>17</v>
      </c>
      <c r="C43" s="209">
        <f>C44+C45+C46+C47+C48+C49</f>
        <v>100500</v>
      </c>
      <c r="D43" s="209">
        <f>D44+D45+D46+D47+D48+D49</f>
        <v>110300</v>
      </c>
      <c r="E43" s="236">
        <f>E44+E45+E46+E47+E48+E49</f>
        <v>25614.34</v>
      </c>
      <c r="F43" s="236">
        <f>F44+F45+F46+F47+F48+F49</f>
        <v>25614.34</v>
      </c>
      <c r="G43" s="236">
        <f>G44+G45+G46+G47+G48+G49</f>
        <v>0</v>
      </c>
      <c r="H43" s="202">
        <f t="shared" si="1"/>
        <v>23.222429737080688</v>
      </c>
    </row>
    <row r="44" spans="1:8" s="13" customFormat="1" ht="51" customHeight="1" thickBot="1">
      <c r="A44" s="155"/>
      <c r="B44" s="156" t="s">
        <v>16</v>
      </c>
      <c r="C44" s="206">
        <v>200</v>
      </c>
      <c r="D44" s="206">
        <v>0</v>
      </c>
      <c r="E44" s="207">
        <v>0</v>
      </c>
      <c r="F44" s="207">
        <v>0</v>
      </c>
      <c r="G44" s="207">
        <v>0</v>
      </c>
      <c r="H44" s="208">
        <v>0</v>
      </c>
    </row>
    <row r="45" spans="1:8" s="13" customFormat="1" ht="27.75" customHeight="1">
      <c r="A45" s="48"/>
      <c r="B45" s="153" t="s">
        <v>56</v>
      </c>
      <c r="C45" s="84">
        <v>100000</v>
      </c>
      <c r="D45" s="84">
        <v>100000</v>
      </c>
      <c r="E45" s="92">
        <v>24804.06</v>
      </c>
      <c r="F45" s="92">
        <v>24804.06</v>
      </c>
      <c r="G45" s="92">
        <v>0</v>
      </c>
      <c r="H45" s="100">
        <f t="shared" si="1"/>
        <v>24.80406</v>
      </c>
    </row>
    <row r="46" spans="1:8" s="13" customFormat="1" ht="15.75" customHeight="1">
      <c r="A46" s="48"/>
      <c r="B46" s="168" t="s">
        <v>62</v>
      </c>
      <c r="C46" s="169">
        <v>0</v>
      </c>
      <c r="D46" s="169">
        <v>0</v>
      </c>
      <c r="E46" s="92">
        <v>386.55</v>
      </c>
      <c r="F46" s="92">
        <v>386.55</v>
      </c>
      <c r="G46" s="92">
        <v>0</v>
      </c>
      <c r="H46" s="100"/>
    </row>
    <row r="47" spans="1:8" s="13" customFormat="1" ht="16.5" customHeight="1" thickBot="1">
      <c r="A47" s="93"/>
      <c r="B47" s="156" t="s">
        <v>8</v>
      </c>
      <c r="C47" s="167">
        <v>200</v>
      </c>
      <c r="D47" s="167">
        <v>200</v>
      </c>
      <c r="E47" s="113">
        <v>259.64</v>
      </c>
      <c r="F47" s="115">
        <v>259.64</v>
      </c>
      <c r="G47" s="115">
        <v>0</v>
      </c>
      <c r="H47" s="158">
        <f>E47/D47*100</f>
        <v>129.82</v>
      </c>
    </row>
    <row r="48" spans="1:8" s="13" customFormat="1" ht="16.5" customHeight="1" thickBot="1">
      <c r="A48" s="271"/>
      <c r="B48" s="272" t="s">
        <v>11</v>
      </c>
      <c r="C48" s="273">
        <v>100</v>
      </c>
      <c r="D48" s="273">
        <v>100</v>
      </c>
      <c r="E48" s="274">
        <v>164.09</v>
      </c>
      <c r="F48" s="275">
        <v>164.09</v>
      </c>
      <c r="G48" s="275">
        <v>0</v>
      </c>
      <c r="H48" s="158">
        <f>E48/D48*100</f>
        <v>164.09</v>
      </c>
    </row>
    <row r="49" spans="1:8" s="13" customFormat="1" ht="66" customHeight="1" thickBot="1">
      <c r="A49" s="93"/>
      <c r="B49" s="156" t="s">
        <v>93</v>
      </c>
      <c r="C49" s="167">
        <v>0</v>
      </c>
      <c r="D49" s="167">
        <v>10000</v>
      </c>
      <c r="E49" s="113">
        <v>0</v>
      </c>
      <c r="F49" s="115">
        <v>0</v>
      </c>
      <c r="G49" s="115">
        <v>0</v>
      </c>
      <c r="H49" s="158"/>
    </row>
    <row r="50" spans="1:8" s="16" customFormat="1" ht="60.75" thickBot="1">
      <c r="A50" s="210">
        <v>756</v>
      </c>
      <c r="B50" s="211" t="s">
        <v>18</v>
      </c>
      <c r="C50" s="212">
        <f>C51+C52+C53+C54+C55+C56+C57+C58+C59+C60+C61+C62+C63+C64+C67</f>
        <v>36335396</v>
      </c>
      <c r="D50" s="212">
        <f>D51+D52+D53+D54+D55+D56+D57+D58+D59+D60+D61+D62+D63+D64+D65+D66+D67</f>
        <v>36335396</v>
      </c>
      <c r="E50" s="213">
        <f>E51+E52+E53+E54+E55+E56+E57+E58+E59+E60+E61+E62+E63+E64+E65+E66+E67</f>
        <v>17188909.429999996</v>
      </c>
      <c r="F50" s="213">
        <f>F51+F52+F53+F54+F55+F56+F57+F58+F59+F60+F61+F62+F63+F64+F65+F66+F67</f>
        <v>17188909.429999996</v>
      </c>
      <c r="G50" s="213">
        <f>G51+G52+G53+G54+G55+G56+G57+G58+G59+G60+G61+G62+G63+G64+G65+G66+G67</f>
        <v>0</v>
      </c>
      <c r="H50" s="214">
        <f t="shared" si="1"/>
        <v>47.30623943110458</v>
      </c>
    </row>
    <row r="51" spans="1:8" s="16" customFormat="1" ht="15">
      <c r="A51" s="160"/>
      <c r="B51" s="14" t="s">
        <v>27</v>
      </c>
      <c r="C51" s="170">
        <v>26791972</v>
      </c>
      <c r="D51" s="170">
        <v>26791972</v>
      </c>
      <c r="E51" s="171">
        <v>11477843</v>
      </c>
      <c r="F51" s="171">
        <v>11477843</v>
      </c>
      <c r="G51" s="172">
        <v>0</v>
      </c>
      <c r="H51" s="100">
        <f t="shared" si="1"/>
        <v>42.84060538731527</v>
      </c>
    </row>
    <row r="52" spans="1:8" s="16" customFormat="1" ht="15">
      <c r="A52" s="159"/>
      <c r="B52" s="21" t="s">
        <v>28</v>
      </c>
      <c r="C52" s="170">
        <v>200000</v>
      </c>
      <c r="D52" s="170">
        <v>200000</v>
      </c>
      <c r="E52" s="171">
        <v>158326.98</v>
      </c>
      <c r="F52" s="171">
        <v>158326.98</v>
      </c>
      <c r="G52" s="172">
        <v>0</v>
      </c>
      <c r="H52" s="100">
        <f t="shared" si="1"/>
        <v>79.16349</v>
      </c>
    </row>
    <row r="53" spans="1:8" s="25" customFormat="1" ht="38.25">
      <c r="A53" s="17"/>
      <c r="B53" s="21" t="s">
        <v>19</v>
      </c>
      <c r="C53" s="18">
        <v>58600</v>
      </c>
      <c r="D53" s="18">
        <v>58600</v>
      </c>
      <c r="E53" s="72">
        <v>31706.26</v>
      </c>
      <c r="F53" s="72">
        <v>31706.26</v>
      </c>
      <c r="G53" s="80">
        <v>0</v>
      </c>
      <c r="H53" s="100">
        <f t="shared" si="1"/>
        <v>54.10624573378839</v>
      </c>
    </row>
    <row r="54" spans="1:8" ht="15">
      <c r="A54" s="17"/>
      <c r="B54" s="21" t="s">
        <v>20</v>
      </c>
      <c r="C54" s="18">
        <v>6326717</v>
      </c>
      <c r="D54" s="18">
        <v>6326717</v>
      </c>
      <c r="E54" s="72">
        <v>3552631.07</v>
      </c>
      <c r="F54" s="72">
        <v>3552631.07</v>
      </c>
      <c r="G54" s="80">
        <v>0</v>
      </c>
      <c r="H54" s="100">
        <f t="shared" si="1"/>
        <v>56.15283677142505</v>
      </c>
    </row>
    <row r="55" spans="1:8" ht="15">
      <c r="A55" s="17"/>
      <c r="B55" s="21" t="s">
        <v>21</v>
      </c>
      <c r="C55" s="18">
        <v>302209</v>
      </c>
      <c r="D55" s="18">
        <v>302209</v>
      </c>
      <c r="E55" s="72">
        <v>219639.77</v>
      </c>
      <c r="F55" s="72">
        <v>219639.77</v>
      </c>
      <c r="G55" s="80">
        <v>0</v>
      </c>
      <c r="H55" s="100">
        <f t="shared" si="1"/>
        <v>72.67810356408975</v>
      </c>
    </row>
    <row r="56" spans="1:8" ht="15">
      <c r="A56" s="19"/>
      <c r="B56" s="61" t="s">
        <v>22</v>
      </c>
      <c r="C56" s="20">
        <v>17398</v>
      </c>
      <c r="D56" s="20">
        <v>17398</v>
      </c>
      <c r="E56" s="75">
        <v>13176.77</v>
      </c>
      <c r="F56" s="75">
        <v>13176.77</v>
      </c>
      <c r="G56" s="77">
        <v>0</v>
      </c>
      <c r="H56" s="100">
        <f t="shared" si="1"/>
        <v>75.73726865156914</v>
      </c>
    </row>
    <row r="57" spans="1:8" ht="14.25" customHeight="1">
      <c r="A57" s="17"/>
      <c r="B57" s="21" t="s">
        <v>23</v>
      </c>
      <c r="C57" s="18">
        <v>209000</v>
      </c>
      <c r="D57" s="18">
        <v>209000</v>
      </c>
      <c r="E57" s="72">
        <v>172319.7</v>
      </c>
      <c r="F57" s="72">
        <v>172319.7</v>
      </c>
      <c r="G57" s="80">
        <v>0</v>
      </c>
      <c r="H57" s="100">
        <f t="shared" si="1"/>
        <v>82.44961722488038</v>
      </c>
    </row>
    <row r="58" spans="1:8" ht="14.25" customHeight="1">
      <c r="A58" s="22"/>
      <c r="B58" s="62" t="s">
        <v>24</v>
      </c>
      <c r="C58" s="23">
        <v>200000</v>
      </c>
      <c r="D58" s="23">
        <v>200000</v>
      </c>
      <c r="E58" s="74">
        <v>77275.98</v>
      </c>
      <c r="F58" s="74">
        <v>77275.98</v>
      </c>
      <c r="G58" s="78">
        <v>0</v>
      </c>
      <c r="H58" s="100">
        <f t="shared" si="1"/>
        <v>38.63799</v>
      </c>
    </row>
    <row r="59" spans="1:8" ht="14.25" customHeight="1">
      <c r="A59" s="22"/>
      <c r="B59" s="62" t="s">
        <v>73</v>
      </c>
      <c r="C59" s="23">
        <v>90000</v>
      </c>
      <c r="D59" s="23">
        <v>90000</v>
      </c>
      <c r="E59" s="74">
        <v>50824</v>
      </c>
      <c r="F59" s="74">
        <v>50824</v>
      </c>
      <c r="G59" s="78">
        <v>0</v>
      </c>
      <c r="H59" s="100">
        <f t="shared" si="1"/>
        <v>56.471111111111114</v>
      </c>
    </row>
    <row r="60" spans="1:8" ht="26.25" customHeight="1">
      <c r="A60" s="17"/>
      <c r="B60" s="62" t="s">
        <v>65</v>
      </c>
      <c r="C60" s="18">
        <v>268000</v>
      </c>
      <c r="D60" s="18">
        <v>268000</v>
      </c>
      <c r="E60" s="72">
        <v>204492.59</v>
      </c>
      <c r="F60" s="72">
        <v>204492.59</v>
      </c>
      <c r="G60" s="80">
        <v>0</v>
      </c>
      <c r="H60" s="100">
        <f t="shared" si="1"/>
        <v>76.3032052238806</v>
      </c>
    </row>
    <row r="61" spans="1:8" ht="51.75" customHeight="1">
      <c r="A61" s="17"/>
      <c r="B61" s="62" t="s">
        <v>66</v>
      </c>
      <c r="C61" s="18">
        <v>95000</v>
      </c>
      <c r="D61" s="18">
        <v>95000</v>
      </c>
      <c r="E61" s="72">
        <v>74219.88</v>
      </c>
      <c r="F61" s="72">
        <v>74219.88</v>
      </c>
      <c r="G61" s="80">
        <v>0</v>
      </c>
      <c r="H61" s="100">
        <f>E61/D61*100</f>
        <v>78.12618947368422</v>
      </c>
    </row>
    <row r="62" spans="1:8" ht="14.25" customHeight="1">
      <c r="A62" s="22"/>
      <c r="B62" s="62" t="s">
        <v>25</v>
      </c>
      <c r="C62" s="23">
        <v>1545000</v>
      </c>
      <c r="D62" s="23">
        <v>1545000</v>
      </c>
      <c r="E62" s="74">
        <v>1003440.91</v>
      </c>
      <c r="F62" s="74">
        <v>1003440.91</v>
      </c>
      <c r="G62" s="78">
        <v>0</v>
      </c>
      <c r="H62" s="100">
        <f aca="true" t="shared" si="2" ref="H62:H89">E62/D62*100</f>
        <v>64.94763171521036</v>
      </c>
    </row>
    <row r="63" spans="1:8" ht="14.25" customHeight="1">
      <c r="A63" s="22"/>
      <c r="B63" s="62" t="s">
        <v>51</v>
      </c>
      <c r="C63" s="23">
        <v>0</v>
      </c>
      <c r="D63" s="23">
        <v>0</v>
      </c>
      <c r="E63" s="74">
        <v>306</v>
      </c>
      <c r="F63" s="74">
        <v>306</v>
      </c>
      <c r="G63" s="78">
        <v>0</v>
      </c>
      <c r="H63" s="100"/>
    </row>
    <row r="64" spans="1:8" ht="27" customHeight="1">
      <c r="A64" s="17"/>
      <c r="B64" s="21" t="s">
        <v>26</v>
      </c>
      <c r="C64" s="18">
        <v>31500</v>
      </c>
      <c r="D64" s="18">
        <v>31500</v>
      </c>
      <c r="E64" s="72">
        <v>14416.97</v>
      </c>
      <c r="F64" s="72">
        <v>14416.97</v>
      </c>
      <c r="G64" s="72">
        <v>0</v>
      </c>
      <c r="H64" s="100">
        <f t="shared" si="2"/>
        <v>45.768158730158724</v>
      </c>
    </row>
    <row r="65" spans="1:8" ht="16.5" customHeight="1">
      <c r="A65" s="22"/>
      <c r="B65" s="36" t="s">
        <v>8</v>
      </c>
      <c r="C65" s="23">
        <v>0</v>
      </c>
      <c r="D65" s="23">
        <v>0</v>
      </c>
      <c r="E65" s="74">
        <v>906.56</v>
      </c>
      <c r="F65" s="74">
        <v>906.56</v>
      </c>
      <c r="G65" s="78">
        <v>0</v>
      </c>
      <c r="H65" s="121">
        <v>0</v>
      </c>
    </row>
    <row r="66" spans="1:8" ht="16.5" customHeight="1">
      <c r="A66" s="17"/>
      <c r="B66" s="21" t="s">
        <v>62</v>
      </c>
      <c r="C66" s="18">
        <v>0</v>
      </c>
      <c r="D66" s="18">
        <v>0</v>
      </c>
      <c r="E66" s="72">
        <v>4689.99</v>
      </c>
      <c r="F66" s="72">
        <v>4689.99</v>
      </c>
      <c r="G66" s="80">
        <v>0</v>
      </c>
      <c r="H66" s="100">
        <v>0</v>
      </c>
    </row>
    <row r="67" spans="1:8" ht="26.25" customHeight="1" thickBot="1">
      <c r="A67" s="22"/>
      <c r="B67" s="36" t="s">
        <v>49</v>
      </c>
      <c r="C67" s="23">
        <v>200000</v>
      </c>
      <c r="D67" s="23">
        <v>200000</v>
      </c>
      <c r="E67" s="74">
        <v>132693</v>
      </c>
      <c r="F67" s="74">
        <v>132693</v>
      </c>
      <c r="G67" s="78">
        <v>0</v>
      </c>
      <c r="H67" s="121">
        <f t="shared" si="2"/>
        <v>66.34649999999999</v>
      </c>
    </row>
    <row r="68" spans="1:8" ht="26.25" hidden="1" thickBot="1">
      <c r="A68" s="22"/>
      <c r="B68" s="36" t="s">
        <v>26</v>
      </c>
      <c r="C68" s="23">
        <v>0</v>
      </c>
      <c r="D68" s="23">
        <v>0</v>
      </c>
      <c r="E68" s="74">
        <v>0</v>
      </c>
      <c r="F68" s="78"/>
      <c r="G68" s="78"/>
      <c r="H68" s="57" t="e">
        <f t="shared" si="2"/>
        <v>#DIV/0!</v>
      </c>
    </row>
    <row r="69" spans="1:8" s="16" customFormat="1" ht="15" thickBot="1">
      <c r="A69" s="215">
        <v>758</v>
      </c>
      <c r="B69" s="216" t="s">
        <v>29</v>
      </c>
      <c r="C69" s="217">
        <f>C73</f>
        <v>9097877</v>
      </c>
      <c r="D69" s="217">
        <f>D70+D72+D73</f>
        <v>9365834</v>
      </c>
      <c r="E69" s="218">
        <f>E70+E72+E73</f>
        <v>5790420.48</v>
      </c>
      <c r="F69" s="218">
        <f>F70+F72+F73</f>
        <v>5790420.48</v>
      </c>
      <c r="G69" s="218">
        <f>G70+G72+G73</f>
        <v>0</v>
      </c>
      <c r="H69" s="204">
        <f t="shared" si="2"/>
        <v>61.824931767955746</v>
      </c>
    </row>
    <row r="70" spans="1:8" s="16" customFormat="1" ht="17.25" customHeight="1">
      <c r="A70" s="247"/>
      <c r="B70" s="179" t="s">
        <v>74</v>
      </c>
      <c r="C70" s="180">
        <v>0</v>
      </c>
      <c r="D70" s="180">
        <v>0</v>
      </c>
      <c r="E70" s="181">
        <v>1012</v>
      </c>
      <c r="F70" s="181">
        <v>1012</v>
      </c>
      <c r="G70" s="181">
        <v>0</v>
      </c>
      <c r="H70" s="248">
        <v>0</v>
      </c>
    </row>
    <row r="71" spans="1:8" s="16" customFormat="1" ht="0.75" customHeight="1">
      <c r="A71" s="249"/>
      <c r="B71" s="176"/>
      <c r="C71" s="177"/>
      <c r="D71" s="177"/>
      <c r="E71" s="178"/>
      <c r="F71" s="178"/>
      <c r="G71" s="178"/>
      <c r="H71" s="250"/>
    </row>
    <row r="72" spans="1:8" s="16" customFormat="1" ht="17.25" customHeight="1" thickBot="1">
      <c r="A72" s="251"/>
      <c r="B72" s="182" t="s">
        <v>8</v>
      </c>
      <c r="C72" s="164">
        <v>0</v>
      </c>
      <c r="D72" s="164">
        <v>0</v>
      </c>
      <c r="E72" s="183">
        <v>25816.48</v>
      </c>
      <c r="F72" s="183">
        <v>25816.48</v>
      </c>
      <c r="G72" s="183">
        <v>0</v>
      </c>
      <c r="H72" s="101"/>
    </row>
    <row r="73" spans="1:8" ht="15.75" thickBot="1">
      <c r="A73" s="173"/>
      <c r="B73" s="156" t="s">
        <v>30</v>
      </c>
      <c r="C73" s="174">
        <v>9097877</v>
      </c>
      <c r="D73" s="174">
        <v>9365834</v>
      </c>
      <c r="E73" s="175">
        <v>5763592</v>
      </c>
      <c r="F73" s="175">
        <v>5763592</v>
      </c>
      <c r="G73" s="175">
        <v>0</v>
      </c>
      <c r="H73" s="101">
        <f t="shared" si="2"/>
        <v>61.53848125004138</v>
      </c>
    </row>
    <row r="74" spans="1:8" s="16" customFormat="1" ht="15" thickBot="1">
      <c r="A74" s="215">
        <v>801</v>
      </c>
      <c r="B74" s="216" t="s">
        <v>32</v>
      </c>
      <c r="C74" s="151">
        <f>SUM(C76:C81)</f>
        <v>1971700</v>
      </c>
      <c r="D74" s="151">
        <f>D75+D76+D77+D78+D80+D81</f>
        <v>1971700</v>
      </c>
      <c r="E74" s="161">
        <f>E75+E76+E77+E78+E80+E81</f>
        <v>877536.09</v>
      </c>
      <c r="F74" s="161">
        <f>F75+F76+F77+F78+F80+F81</f>
        <v>877536.09</v>
      </c>
      <c r="G74" s="161">
        <f>G75+G76+G77+G78+G80+G81</f>
        <v>0</v>
      </c>
      <c r="H74" s="204">
        <f t="shared" si="2"/>
        <v>44.50657250088756</v>
      </c>
    </row>
    <row r="75" spans="1:8" s="16" customFormat="1" ht="15">
      <c r="A75" s="184"/>
      <c r="B75" s="185" t="s">
        <v>62</v>
      </c>
      <c r="C75" s="237">
        <v>0</v>
      </c>
      <c r="D75" s="237">
        <v>0</v>
      </c>
      <c r="E75" s="238">
        <v>179</v>
      </c>
      <c r="F75" s="238">
        <v>179</v>
      </c>
      <c r="G75" s="166">
        <v>0</v>
      </c>
      <c r="H75" s="239">
        <v>0</v>
      </c>
    </row>
    <row r="76" spans="1:8" s="13" customFormat="1" ht="76.5">
      <c r="A76" s="94"/>
      <c r="B76" s="21" t="s">
        <v>70</v>
      </c>
      <c r="C76" s="18">
        <v>35000</v>
      </c>
      <c r="D76" s="18">
        <v>35000</v>
      </c>
      <c r="E76" s="72">
        <v>21107.36</v>
      </c>
      <c r="F76" s="72">
        <v>21107.36</v>
      </c>
      <c r="G76" s="80">
        <v>0</v>
      </c>
      <c r="H76" s="100">
        <f t="shared" si="2"/>
        <v>60.30674285714286</v>
      </c>
    </row>
    <row r="77" spans="1:8" s="24" customFormat="1" ht="15">
      <c r="A77" s="19"/>
      <c r="B77" s="21" t="s">
        <v>33</v>
      </c>
      <c r="C77" s="18">
        <v>1350600</v>
      </c>
      <c r="D77" s="18">
        <v>1350600</v>
      </c>
      <c r="E77" s="72">
        <v>675541.3</v>
      </c>
      <c r="F77" s="72">
        <v>675541.3</v>
      </c>
      <c r="G77" s="80">
        <v>0</v>
      </c>
      <c r="H77" s="100">
        <f t="shared" si="2"/>
        <v>50.017866133570266</v>
      </c>
    </row>
    <row r="78" spans="1:8" s="24" customFormat="1" ht="13.5" customHeight="1">
      <c r="A78" s="48"/>
      <c r="B78" s="36" t="s">
        <v>31</v>
      </c>
      <c r="C78" s="23">
        <v>8300</v>
      </c>
      <c r="D78" s="23">
        <v>8300</v>
      </c>
      <c r="E78" s="74">
        <v>4876.51</v>
      </c>
      <c r="F78" s="74">
        <v>4876.51</v>
      </c>
      <c r="G78" s="78">
        <v>0</v>
      </c>
      <c r="H78" s="100">
        <f t="shared" si="2"/>
        <v>58.75313253012049</v>
      </c>
    </row>
    <row r="79" spans="1:8" s="24" customFormat="1" ht="25.5" hidden="1">
      <c r="A79" s="48"/>
      <c r="B79" s="36" t="s">
        <v>75</v>
      </c>
      <c r="C79" s="23">
        <v>0</v>
      </c>
      <c r="D79" s="23">
        <v>630</v>
      </c>
      <c r="E79" s="74">
        <v>353.34</v>
      </c>
      <c r="F79" s="74">
        <v>353.34</v>
      </c>
      <c r="G79" s="78">
        <v>0</v>
      </c>
      <c r="H79" s="100">
        <f t="shared" si="2"/>
        <v>56.08571428571428</v>
      </c>
    </row>
    <row r="80" spans="1:8" s="24" customFormat="1" ht="14.25" customHeight="1">
      <c r="A80" s="17"/>
      <c r="B80" s="21" t="s">
        <v>11</v>
      </c>
      <c r="C80" s="23">
        <v>2000</v>
      </c>
      <c r="D80" s="23">
        <v>2000</v>
      </c>
      <c r="E80" s="74">
        <v>2845.46</v>
      </c>
      <c r="F80" s="74">
        <v>2845.46</v>
      </c>
      <c r="G80" s="78">
        <v>0</v>
      </c>
      <c r="H80" s="100">
        <f>E80/D80*100</f>
        <v>142.273</v>
      </c>
    </row>
    <row r="81" spans="1:8" s="24" customFormat="1" ht="51.75" thickBot="1">
      <c r="A81" s="17"/>
      <c r="B81" s="21" t="s">
        <v>50</v>
      </c>
      <c r="C81" s="18">
        <v>575800</v>
      </c>
      <c r="D81" s="18">
        <v>575800</v>
      </c>
      <c r="E81" s="72">
        <v>172986.46</v>
      </c>
      <c r="F81" s="72">
        <v>172986.46</v>
      </c>
      <c r="G81" s="80">
        <v>0</v>
      </c>
      <c r="H81" s="100">
        <f t="shared" si="2"/>
        <v>30.04280305661688</v>
      </c>
    </row>
    <row r="82" spans="1:8" s="24" customFormat="1" ht="77.25" hidden="1" thickBot="1">
      <c r="A82" s="26"/>
      <c r="B82" s="65" t="s">
        <v>76</v>
      </c>
      <c r="C82" s="28">
        <v>0</v>
      </c>
      <c r="D82" s="28">
        <v>0</v>
      </c>
      <c r="E82" s="73">
        <v>0.94</v>
      </c>
      <c r="F82" s="73">
        <v>0.94</v>
      </c>
      <c r="G82" s="73">
        <v>0</v>
      </c>
      <c r="H82" s="252">
        <v>0</v>
      </c>
    </row>
    <row r="83" spans="1:8" s="29" customFormat="1" ht="14.25">
      <c r="A83" s="261">
        <v>852</v>
      </c>
      <c r="B83" s="262" t="s">
        <v>54</v>
      </c>
      <c r="C83" s="263">
        <f>C84+C85+C86+C87+C88+C89+C90</f>
        <v>2231338</v>
      </c>
      <c r="D83" s="263">
        <f>D84+D85+D86+D87+D88+D89+D90</f>
        <v>2246438</v>
      </c>
      <c r="E83" s="264">
        <f>E84+E85+E86+E87+E88+E89+E90</f>
        <v>1205171.87</v>
      </c>
      <c r="F83" s="264">
        <f>F84+F85+F86+F87+F88+F89+F90</f>
        <v>1205171.87</v>
      </c>
      <c r="G83" s="264">
        <f>G84+G85+G86+G87+G88+G89+G90</f>
        <v>0</v>
      </c>
      <c r="H83" s="265">
        <f>E83/D83*100</f>
        <v>53.64812516526163</v>
      </c>
    </row>
    <row r="84" spans="1:8" s="29" customFormat="1" ht="17.25" customHeight="1">
      <c r="A84" s="266"/>
      <c r="B84" s="182" t="s">
        <v>33</v>
      </c>
      <c r="C84" s="164">
        <v>0</v>
      </c>
      <c r="D84" s="164">
        <v>0</v>
      </c>
      <c r="E84" s="267">
        <v>23.66</v>
      </c>
      <c r="F84" s="267">
        <v>23.66</v>
      </c>
      <c r="G84" s="267">
        <v>0</v>
      </c>
      <c r="H84" s="268"/>
    </row>
    <row r="85" spans="1:8" s="29" customFormat="1" ht="15">
      <c r="A85" s="99"/>
      <c r="B85" s="61" t="s">
        <v>8</v>
      </c>
      <c r="C85" s="130">
        <v>1500</v>
      </c>
      <c r="D85" s="130">
        <v>1500</v>
      </c>
      <c r="E85" s="131">
        <v>1051.54</v>
      </c>
      <c r="F85" s="131">
        <v>1051.54</v>
      </c>
      <c r="G85" s="132">
        <v>0</v>
      </c>
      <c r="H85" s="123">
        <f t="shared" si="2"/>
        <v>70.10266666666666</v>
      </c>
    </row>
    <row r="86" spans="1:8" s="29" customFormat="1" ht="15">
      <c r="A86" s="95"/>
      <c r="B86" s="21" t="s">
        <v>11</v>
      </c>
      <c r="C86" s="98">
        <v>5038</v>
      </c>
      <c r="D86" s="98">
        <v>5038</v>
      </c>
      <c r="E86" s="122">
        <v>1860.8</v>
      </c>
      <c r="F86" s="122">
        <v>1860.8</v>
      </c>
      <c r="G86" s="145">
        <v>0</v>
      </c>
      <c r="H86" s="123">
        <f t="shared" si="2"/>
        <v>36.935291782453355</v>
      </c>
    </row>
    <row r="87" spans="1:8" s="29" customFormat="1" ht="25.5">
      <c r="A87" s="95"/>
      <c r="B87" s="61" t="s">
        <v>67</v>
      </c>
      <c r="C87" s="31">
        <v>12000</v>
      </c>
      <c r="D87" s="31">
        <v>12000</v>
      </c>
      <c r="E87" s="81">
        <v>7754.87</v>
      </c>
      <c r="F87" s="81">
        <v>7754.87</v>
      </c>
      <c r="G87" s="162">
        <v>0</v>
      </c>
      <c r="H87" s="123">
        <f t="shared" si="2"/>
        <v>64.62391666666667</v>
      </c>
    </row>
    <row r="88" spans="1:8" s="29" customFormat="1" ht="52.5" customHeight="1">
      <c r="A88" s="37"/>
      <c r="B88" s="61" t="s">
        <v>13</v>
      </c>
      <c r="C88" s="31">
        <v>2034500</v>
      </c>
      <c r="D88" s="31">
        <v>2046600</v>
      </c>
      <c r="E88" s="81">
        <v>1081029</v>
      </c>
      <c r="F88" s="81">
        <v>1081029</v>
      </c>
      <c r="G88" s="162">
        <v>0</v>
      </c>
      <c r="H88" s="100">
        <f t="shared" si="2"/>
        <v>52.82072705951334</v>
      </c>
    </row>
    <row r="89" spans="1:8" s="29" customFormat="1" ht="31.5" customHeight="1">
      <c r="A89" s="30"/>
      <c r="B89" s="21" t="s">
        <v>47</v>
      </c>
      <c r="C89" s="31">
        <v>178300</v>
      </c>
      <c r="D89" s="31">
        <v>181300</v>
      </c>
      <c r="E89" s="81">
        <v>112452</v>
      </c>
      <c r="F89" s="81">
        <v>112452</v>
      </c>
      <c r="G89" s="162">
        <v>0</v>
      </c>
      <c r="H89" s="100">
        <f t="shared" si="2"/>
        <v>62.0253723110866</v>
      </c>
    </row>
    <row r="90" spans="1:8" s="29" customFormat="1" ht="54" customHeight="1" thickBot="1">
      <c r="A90" s="269"/>
      <c r="B90" s="14" t="s">
        <v>94</v>
      </c>
      <c r="C90" s="186">
        <v>0</v>
      </c>
      <c r="D90" s="186">
        <v>0</v>
      </c>
      <c r="E90" s="187">
        <v>1000</v>
      </c>
      <c r="F90" s="187">
        <v>1000</v>
      </c>
      <c r="G90" s="188">
        <v>0</v>
      </c>
      <c r="H90" s="270"/>
    </row>
    <row r="91" spans="1:8" s="24" customFormat="1" ht="26.25" thickBot="1">
      <c r="A91" s="152">
        <v>854</v>
      </c>
      <c r="B91" s="216" t="s">
        <v>55</v>
      </c>
      <c r="C91" s="151">
        <f>C92</f>
        <v>0</v>
      </c>
      <c r="D91" s="151">
        <f>D92</f>
        <v>1478</v>
      </c>
      <c r="E91" s="161">
        <f>E92</f>
        <v>1478</v>
      </c>
      <c r="F91" s="161">
        <f>F92</f>
        <v>1478</v>
      </c>
      <c r="G91" s="161">
        <f>G92</f>
        <v>0</v>
      </c>
      <c r="H91" s="204">
        <f>E91/D91*100</f>
        <v>100</v>
      </c>
    </row>
    <row r="92" spans="1:9" s="24" customFormat="1" ht="28.5" customHeight="1" thickBot="1">
      <c r="A92" s="86"/>
      <c r="B92" s="21" t="s">
        <v>47</v>
      </c>
      <c r="C92" s="12">
        <v>0</v>
      </c>
      <c r="D92" s="12">
        <v>1478</v>
      </c>
      <c r="E92" s="76">
        <v>1478</v>
      </c>
      <c r="F92" s="76">
        <v>1478</v>
      </c>
      <c r="G92" s="79">
        <v>0</v>
      </c>
      <c r="H92" s="100">
        <f>E92/D92*100</f>
        <v>100</v>
      </c>
      <c r="I92" s="97"/>
    </row>
    <row r="93" spans="1:8" s="24" customFormat="1" ht="26.25" thickBot="1">
      <c r="A93" s="221">
        <v>900</v>
      </c>
      <c r="B93" s="216" t="s">
        <v>57</v>
      </c>
      <c r="C93" s="151">
        <f>C95+C96</f>
        <v>150000</v>
      </c>
      <c r="D93" s="151">
        <f>D95+D96</f>
        <v>150000</v>
      </c>
      <c r="E93" s="161">
        <f>E94+E95+E96</f>
        <v>29754.38</v>
      </c>
      <c r="F93" s="161">
        <f>F94+F95+F96</f>
        <v>29754.38</v>
      </c>
      <c r="G93" s="161">
        <f>G94+G95+G96</f>
        <v>0</v>
      </c>
      <c r="H93" s="204">
        <f>E93/D93*100</f>
        <v>19.836253333333335</v>
      </c>
    </row>
    <row r="94" spans="1:8" s="24" customFormat="1" ht="14.25">
      <c r="A94" s="240"/>
      <c r="B94" s="241" t="s">
        <v>85</v>
      </c>
      <c r="C94" s="242">
        <v>0</v>
      </c>
      <c r="D94" s="242">
        <v>0</v>
      </c>
      <c r="E94" s="243">
        <v>6168.18</v>
      </c>
      <c r="F94" s="243">
        <v>6168.18</v>
      </c>
      <c r="G94" s="243">
        <v>0</v>
      </c>
      <c r="H94" s="244"/>
    </row>
    <row r="95" spans="1:8" s="24" customFormat="1" ht="25.5">
      <c r="A95" s="96"/>
      <c r="B95" s="134" t="s">
        <v>68</v>
      </c>
      <c r="C95" s="124">
        <v>0</v>
      </c>
      <c r="D95" s="124">
        <v>0</v>
      </c>
      <c r="E95" s="133">
        <v>280</v>
      </c>
      <c r="F95" s="133">
        <v>280</v>
      </c>
      <c r="G95" s="133">
        <v>0</v>
      </c>
      <c r="H95" s="141"/>
    </row>
    <row r="96" spans="1:8" s="24" customFormat="1" ht="15.75" thickBot="1">
      <c r="A96" s="222"/>
      <c r="B96" s="223" t="s">
        <v>62</v>
      </c>
      <c r="C96" s="224">
        <v>150000</v>
      </c>
      <c r="D96" s="224">
        <v>150000</v>
      </c>
      <c r="E96" s="225">
        <v>23306.2</v>
      </c>
      <c r="F96" s="225">
        <v>23306.2</v>
      </c>
      <c r="G96" s="225">
        <v>0</v>
      </c>
      <c r="H96" s="100">
        <f>E96/D96*100</f>
        <v>15.537466666666667</v>
      </c>
    </row>
    <row r="97" spans="1:8" s="24" customFormat="1" ht="26.25" thickBot="1">
      <c r="A97" s="221">
        <v>921</v>
      </c>
      <c r="B97" s="216" t="s">
        <v>34</v>
      </c>
      <c r="C97" s="151">
        <f>C98</f>
        <v>0</v>
      </c>
      <c r="D97" s="151">
        <f>D98</f>
        <v>0</v>
      </c>
      <c r="E97" s="161">
        <f>E98</f>
        <v>481.13</v>
      </c>
      <c r="F97" s="161">
        <f>F98</f>
        <v>481.13</v>
      </c>
      <c r="G97" s="161">
        <f>G98</f>
        <v>0</v>
      </c>
      <c r="H97" s="204"/>
    </row>
    <row r="98" spans="1:8" s="24" customFormat="1" ht="15.75" thickBot="1">
      <c r="A98" s="159"/>
      <c r="B98" s="71" t="s">
        <v>8</v>
      </c>
      <c r="C98" s="229">
        <v>0</v>
      </c>
      <c r="D98" s="229">
        <v>0</v>
      </c>
      <c r="E98" s="230">
        <v>481.13</v>
      </c>
      <c r="F98" s="230">
        <v>481.13</v>
      </c>
      <c r="G98" s="230">
        <v>0</v>
      </c>
      <c r="H98" s="228"/>
    </row>
    <row r="99" spans="1:8" s="27" customFormat="1" ht="15" thickBot="1">
      <c r="A99" s="221">
        <v>926</v>
      </c>
      <c r="B99" s="216" t="s">
        <v>91</v>
      </c>
      <c r="C99" s="151">
        <f>C100</f>
        <v>301846</v>
      </c>
      <c r="D99" s="151">
        <f>D100</f>
        <v>301846</v>
      </c>
      <c r="E99" s="161">
        <f>E100</f>
        <v>0</v>
      </c>
      <c r="F99" s="161">
        <f>F100</f>
        <v>0</v>
      </c>
      <c r="G99" s="161">
        <f>G100</f>
        <v>0</v>
      </c>
      <c r="H99" s="204">
        <f>E99/D99*100</f>
        <v>0</v>
      </c>
    </row>
    <row r="100" spans="1:8" s="27" customFormat="1" ht="54.75" customHeight="1" thickBot="1">
      <c r="A100" s="91"/>
      <c r="B100" s="154" t="s">
        <v>71</v>
      </c>
      <c r="C100" s="189">
        <v>301846</v>
      </c>
      <c r="D100" s="189">
        <v>301846</v>
      </c>
      <c r="E100" s="190">
        <v>0</v>
      </c>
      <c r="F100" s="190">
        <v>0</v>
      </c>
      <c r="G100" s="190">
        <v>0</v>
      </c>
      <c r="H100" s="191">
        <f>E100/D100*100</f>
        <v>0</v>
      </c>
    </row>
    <row r="101" spans="1:8" s="27" customFormat="1" ht="15.75" hidden="1" thickBot="1">
      <c r="A101" s="86"/>
      <c r="B101" s="66" t="s">
        <v>52</v>
      </c>
      <c r="C101" s="60">
        <v>0</v>
      </c>
      <c r="D101" s="60">
        <v>0</v>
      </c>
      <c r="E101" s="82">
        <v>0</v>
      </c>
      <c r="F101" s="82"/>
      <c r="G101" s="82"/>
      <c r="H101" s="57"/>
    </row>
    <row r="102" spans="1:8" s="27" customFormat="1" ht="15" thickBot="1">
      <c r="A102" s="197" t="s">
        <v>40</v>
      </c>
      <c r="B102" s="226" t="s">
        <v>35</v>
      </c>
      <c r="C102" s="219">
        <f>(C13+C18+C28+C30+C39+C41+C43+C50+C69+C74+C83+C91+C93+C97+C99)</f>
        <v>58306742</v>
      </c>
      <c r="D102" s="219">
        <f>D13+D15+D18+D28+D30+D39+D41+D43+D50+D69+D74+D83+D91+D93+D97+D99</f>
        <v>58751293</v>
      </c>
      <c r="E102" s="220">
        <f>E13+E15+E18+E28+E30+E39+E41+E43+E50+E69+E74+E83+E91+E93+E97+E99</f>
        <v>28921509.269999996</v>
      </c>
      <c r="F102" s="220">
        <f>F13+F15+F18+F28+F30+F39+F41+F43+F50+F69+F74+F83+F91+F93+F97+F99</f>
        <v>26672556.099999994</v>
      </c>
      <c r="G102" s="220">
        <f>(G13+G18+G30+G39+G43+G50+G69+G74+G83+G91+G97+G99)</f>
        <v>2248953.17</v>
      </c>
      <c r="H102" s="204">
        <f>E102/D102*100</f>
        <v>49.22701747176866</v>
      </c>
    </row>
    <row r="103" spans="1:8" s="27" customFormat="1" ht="39.75" thickBot="1">
      <c r="A103" s="85"/>
      <c r="B103" s="63" t="s">
        <v>80</v>
      </c>
      <c r="C103" s="125">
        <f>C104+C105+C106</f>
        <v>5302071</v>
      </c>
      <c r="D103" s="125">
        <f>D104+D105+D106</f>
        <v>5260021</v>
      </c>
      <c r="E103" s="126">
        <f>E104+E105+E106</f>
        <v>1260021</v>
      </c>
      <c r="F103" s="126">
        <v>0</v>
      </c>
      <c r="G103" s="126">
        <v>0</v>
      </c>
      <c r="H103" s="127">
        <f>E103/D103*100</f>
        <v>23.954676226577803</v>
      </c>
    </row>
    <row r="104" spans="1:8" s="27" customFormat="1" ht="15">
      <c r="A104" s="59"/>
      <c r="B104" s="90" t="s">
        <v>53</v>
      </c>
      <c r="C104" s="18">
        <v>1302071</v>
      </c>
      <c r="D104" s="128">
        <v>1260021</v>
      </c>
      <c r="E104" s="129">
        <v>1260021</v>
      </c>
      <c r="F104" s="146">
        <v>0</v>
      </c>
      <c r="G104" s="146">
        <v>0</v>
      </c>
      <c r="H104" s="123">
        <f>E104/D104*100</f>
        <v>100</v>
      </c>
    </row>
    <row r="105" spans="1:8" s="27" customFormat="1" ht="15" hidden="1">
      <c r="A105" s="59"/>
      <c r="B105" s="64" t="s">
        <v>36</v>
      </c>
      <c r="C105" s="102"/>
      <c r="D105" s="102"/>
      <c r="E105" s="103"/>
      <c r="F105" s="147"/>
      <c r="G105" s="147"/>
      <c r="H105" s="104" t="e">
        <f>E105/D105*100</f>
        <v>#DIV/0!</v>
      </c>
    </row>
    <row r="106" spans="1:8" s="24" customFormat="1" ht="26.25">
      <c r="A106" s="32"/>
      <c r="B106" s="64" t="s">
        <v>37</v>
      </c>
      <c r="C106" s="108">
        <v>4000000</v>
      </c>
      <c r="D106" s="108">
        <v>4000000</v>
      </c>
      <c r="E106" s="109">
        <v>0</v>
      </c>
      <c r="F106" s="142">
        <v>0</v>
      </c>
      <c r="G106" s="142">
        <v>0</v>
      </c>
      <c r="H106" s="110">
        <f>E106/D106*100</f>
        <v>0</v>
      </c>
    </row>
    <row r="107" spans="1:8" s="24" customFormat="1" ht="1.5" customHeight="1" thickBot="1">
      <c r="A107" s="32"/>
      <c r="B107" s="64" t="s">
        <v>0</v>
      </c>
      <c r="C107" s="33"/>
      <c r="D107" s="33"/>
      <c r="E107" s="83"/>
      <c r="F107" s="148"/>
      <c r="G107" s="148"/>
      <c r="H107" s="58"/>
    </row>
    <row r="108" spans="1:8" s="24" customFormat="1" ht="15" hidden="1" thickBot="1">
      <c r="A108" s="32"/>
      <c r="B108" s="64" t="s">
        <v>41</v>
      </c>
      <c r="C108" s="33">
        <v>0</v>
      </c>
      <c r="D108" s="33">
        <v>0</v>
      </c>
      <c r="E108" s="83">
        <v>0</v>
      </c>
      <c r="F108" s="148"/>
      <c r="G108" s="148"/>
      <c r="H108" s="58">
        <v>0</v>
      </c>
    </row>
    <row r="109" spans="1:8" s="24" customFormat="1" ht="15" thickBot="1">
      <c r="A109" s="138" t="s">
        <v>78</v>
      </c>
      <c r="B109" s="140" t="s">
        <v>79</v>
      </c>
      <c r="C109" s="135">
        <f>C102+C103</f>
        <v>63608813</v>
      </c>
      <c r="D109" s="135">
        <f>D102+D103</f>
        <v>64011314</v>
      </c>
      <c r="E109" s="136">
        <f>E102+E103</f>
        <v>30181530.269999996</v>
      </c>
      <c r="F109" s="136">
        <f>F102+F103</f>
        <v>26672556.099999994</v>
      </c>
      <c r="G109" s="136">
        <f>G102+G103</f>
        <v>2248953.17</v>
      </c>
      <c r="H109" s="137">
        <f>E109/D109*100</f>
        <v>47.15030575688541</v>
      </c>
    </row>
    <row r="110" spans="1:8" s="24" customFormat="1" ht="14.25" hidden="1">
      <c r="A110" s="87"/>
      <c r="B110" s="15"/>
      <c r="C110" s="15"/>
      <c r="D110"/>
      <c r="E110"/>
      <c r="F110"/>
      <c r="G110"/>
      <c r="H110" s="35"/>
    </row>
    <row r="111" spans="1:8" s="24" customFormat="1" ht="12.75" hidden="1">
      <c r="A111" s="88" t="s">
        <v>38</v>
      </c>
      <c r="B111" s="15"/>
      <c r="C111" s="15"/>
      <c r="D111"/>
      <c r="E111"/>
      <c r="F111"/>
      <c r="G111"/>
      <c r="H111" s="35"/>
    </row>
    <row r="112" spans="1:8" s="24" customFormat="1" ht="12.75">
      <c r="A112" s="34"/>
      <c r="B112" s="15"/>
      <c r="C112" s="15"/>
      <c r="D112"/>
      <c r="E112"/>
      <c r="F112"/>
      <c r="G112"/>
      <c r="H112" s="35"/>
    </row>
    <row r="121" ht="12.75">
      <c r="B121" s="89"/>
    </row>
  </sheetData>
  <sheetProtection/>
  <mergeCells count="3">
    <mergeCell ref="B6:G7"/>
    <mergeCell ref="E9:G9"/>
    <mergeCell ref="F10:G10"/>
  </mergeCells>
  <printOptions horizontalCentered="1"/>
  <pageMargins left="0" right="0" top="0.5905511811023623" bottom="0.7874015748031497" header="0.5118110236220472" footer="0.5118110236220472"/>
  <pageSetup horizontalDpi="600" verticalDpi="600" orientation="landscape" paperSize="9" scale="95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Stare Babice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IS</cp:lastModifiedBy>
  <cp:lastPrinted>2011-08-29T10:30:10Z</cp:lastPrinted>
  <dcterms:created xsi:type="dcterms:W3CDTF">2004-10-25T10:25:13Z</dcterms:created>
  <dcterms:modified xsi:type="dcterms:W3CDTF">2011-08-29T10:30:33Z</dcterms:modified>
  <cp:category/>
  <cp:version/>
  <cp:contentType/>
  <cp:contentStatus/>
</cp:coreProperties>
</file>