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45" windowWidth="9900" windowHeight="4860" activeTab="0"/>
  </bookViews>
  <sheets>
    <sheet name="Wydatki za 2010r" sheetId="1" r:id="rId1"/>
    <sheet name="Wydatki jednostek" sheetId="2" r:id="rId2"/>
  </sheets>
  <definedNames>
    <definedName name="_xlnm.Print_Titles" localSheetId="0">'Wydatki za 2010r'!$9:$14</definedName>
  </definedNames>
  <calcPr fullCalcOnLoad="1"/>
</workbook>
</file>

<file path=xl/sharedStrings.xml><?xml version="1.0" encoding="utf-8"?>
<sst xmlns="http://schemas.openxmlformats.org/spreadsheetml/2006/main" count="276" uniqueCount="220">
  <si>
    <t>Dz.</t>
  </si>
  <si>
    <t>Nazwa działu i rozdziału</t>
  </si>
  <si>
    <t>Bieżące</t>
  </si>
  <si>
    <t>Razem</t>
  </si>
  <si>
    <t>w tym:</t>
  </si>
  <si>
    <t>Dotacje</t>
  </si>
  <si>
    <t xml:space="preserve">1 </t>
  </si>
  <si>
    <t>2</t>
  </si>
  <si>
    <t>010</t>
  </si>
  <si>
    <t>Rolnictwo i łowiectwo</t>
  </si>
  <si>
    <t>01010</t>
  </si>
  <si>
    <t>Infrastruktura wodociągowa i sanitacyjna wsi</t>
  </si>
  <si>
    <t xml:space="preserve"> 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</si>
  <si>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</si>
  <si>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</si>
  <si>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</si>
  <si>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</si>
  <si>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</si>
  <si>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</si>
  <si>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</si>
  <si>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</si>
  <si>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</t>
  </si>
  <si>
    <t>Gospodarka mieszkaniowa</t>
  </si>
  <si>
    <t>70004</t>
  </si>
  <si>
    <t>Różne jednostki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</si>
  <si>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</si>
  <si>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</si>
  <si>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</si>
  <si>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</si>
  <si>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</si>
  <si>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zagospodarow.  przestrzennego</t>
  </si>
  <si>
    <t>71013</t>
  </si>
  <si>
    <t>Prace geodezyjne i kartograficzne /nieinw/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</si>
  <si>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</si>
  <si>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</si>
  <si>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</si>
  <si>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</si>
  <si>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</si>
  <si>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</si>
  <si>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</si>
  <si>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</si>
  <si>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</si>
  <si>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Urząd Gminy</t>
  </si>
  <si>
    <t>75095</t>
  </si>
  <si>
    <t>Pozostała działalność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</si>
  <si>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</si>
  <si>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</si>
  <si>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</si>
  <si>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</si>
  <si>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</si>
  <si>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</si>
  <si>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</si>
  <si>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</si>
  <si>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</si>
  <si>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75495</t>
  </si>
  <si>
    <t>756</t>
  </si>
  <si>
    <t>Dochody od osób prawnych, od osób fizycznych i od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</si>
  <si>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</si>
  <si>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</si>
  <si>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</si>
  <si>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</si>
  <si>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</si>
  <si>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</si>
  <si>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</si>
  <si>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</si>
  <si>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</si>
  <si>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 :</t>
  </si>
  <si>
    <t xml:space="preserve">rezerwy ogólne 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</si>
  <si>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</si>
  <si>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</si>
  <si>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</si>
  <si>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</si>
  <si>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</si>
  <si>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</si>
  <si>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</si>
  <si>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</si>
  <si>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</si>
  <si>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</si>
  <si>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</si>
  <si>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</si>
  <si>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</si>
  <si>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</si>
  <si>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</si>
  <si>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</si>
  <si>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</si>
  <si>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85149</t>
  </si>
  <si>
    <t>Programy polityki zdrowotnej</t>
  </si>
  <si>
    <t>85154</t>
  </si>
  <si>
    <t>Przeciwdziałanie alkoholizmowi</t>
  </si>
  <si>
    <t>852</t>
  </si>
  <si>
    <t>Pomoc społeczna</t>
  </si>
  <si>
    <t>85213</t>
  </si>
  <si>
    <t>85214</t>
  </si>
  <si>
    <t>85219</t>
  </si>
  <si>
    <t>Ośrodki pomocy społecznej</t>
  </si>
  <si>
    <t>Usługi opiekuńcze i specjalist.usługi opiekuńcze</t>
  </si>
  <si>
    <t>85295</t>
  </si>
  <si>
    <t>Pozostala działalność</t>
  </si>
  <si>
    <t>854</t>
  </si>
  <si>
    <t>Edukacyjna opieka wychowawcza</t>
  </si>
  <si>
    <t>85401</t>
  </si>
  <si>
    <t>Swietlice szkolne</t>
  </si>
  <si>
    <t>85412</t>
  </si>
  <si>
    <t>Kolonie i obozy oraz inne formy wypoczynku dla dzieci i młodzieży szkolnej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</si>
  <si>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</si>
  <si>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</si>
  <si>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</si>
  <si>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</si>
  <si>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</si>
  <si>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</si>
  <si>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</si>
  <si>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</si>
  <si>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</si>
  <si>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</si>
  <si>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</si>
  <si>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</si>
  <si>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Kultura i ochrona dziedzictwa narodowego</t>
  </si>
  <si>
    <t>92116</t>
  </si>
  <si>
    <t>Biblioteki</t>
  </si>
  <si>
    <t>92195</t>
  </si>
  <si>
    <t xml:space="preserve">Pozostała działalność </t>
  </si>
  <si>
    <t>926</t>
  </si>
  <si>
    <t>Kultura fizyczna i sport</t>
  </si>
  <si>
    <t>92605</t>
  </si>
  <si>
    <t>Zadania w zakresie kultury fizycznej i sportu</t>
  </si>
  <si>
    <t>Ogółem</t>
  </si>
  <si>
    <t>Łącznie wydatki i rozchody</t>
  </si>
  <si>
    <t>85212</t>
  </si>
  <si>
    <t>75831</t>
  </si>
  <si>
    <t>Część równoważąca subwencji ogólnej dla gmin</t>
  </si>
  <si>
    <t>751</t>
  </si>
  <si>
    <t>-organizacja festynu Zielonki</t>
  </si>
  <si>
    <t>-organizacja imprez artystycznych</t>
  </si>
  <si>
    <t>-prowadzenie ogólnodostępnych pracowni internetowych</t>
  </si>
  <si>
    <t>organizacja i uczestnictwo w imprezach sportowych</t>
  </si>
  <si>
    <t>spłaty pożyczek i kredytów</t>
  </si>
  <si>
    <t>Plan po zmianach</t>
  </si>
  <si>
    <t>Wydatki - wykonanie</t>
  </si>
  <si>
    <t>75075</t>
  </si>
  <si>
    <t>Promocja jednostek samorządu terytorialnego</t>
  </si>
  <si>
    <t>80103</t>
  </si>
  <si>
    <t>85415</t>
  </si>
  <si>
    <t>Pomoc materialna dla uczniów</t>
  </si>
  <si>
    <t>Oddziały przedszkolne w szkoł.podstawowych</t>
  </si>
  <si>
    <t>Wydatki   ogółem majątkowe</t>
  </si>
  <si>
    <t xml:space="preserve"> Dotacje na zadania zlecone</t>
  </si>
  <si>
    <t>rezerwy celowe</t>
  </si>
  <si>
    <t>01095</t>
  </si>
  <si>
    <t>Komendy Wojewódzkie Policji</t>
  </si>
  <si>
    <t>75404</t>
  </si>
  <si>
    <t>%                   6 : 5</t>
  </si>
  <si>
    <t>85153</t>
  </si>
  <si>
    <t>Zwalczanie narkomanii</t>
  </si>
  <si>
    <t>75416</t>
  </si>
  <si>
    <t>Straż gminna</t>
  </si>
  <si>
    <t>400</t>
  </si>
  <si>
    <t>Wytwarzanie i zaopatrywanie w energię elektryczną, gaz i wodę</t>
  </si>
  <si>
    <t>40002</t>
  </si>
  <si>
    <t>Dostarczanie wody</t>
  </si>
  <si>
    <t>75421</t>
  </si>
  <si>
    <t>Zarządzenie kryzysowe</t>
  </si>
  <si>
    <t>80148</t>
  </si>
  <si>
    <t>Stołówki szkolne</t>
  </si>
  <si>
    <t>92109</t>
  </si>
  <si>
    <t>Domy i ośrodki kultury, świetlice i kluby</t>
  </si>
  <si>
    <t>92695</t>
  </si>
  <si>
    <t>01008</t>
  </si>
  <si>
    <t>Melioracje wodne</t>
  </si>
  <si>
    <t>90002</t>
  </si>
  <si>
    <t>Gospodarka odpadami</t>
  </si>
  <si>
    <t>75411</t>
  </si>
  <si>
    <t>Komendy powiatowe Państwowej Straży Pożarnej</t>
  </si>
  <si>
    <t>Spłaty otrzymanych krajowych pożyczek i kredytów</t>
  </si>
  <si>
    <t>Składki na ubezpieczenie zdrowotne opłacane za osoby pobierajace niektóre świadczenia z pmocy społecznej, niektóre świadczenia rodzinne oraz za osoby uczestniczące w zajęciach w centrum integracji społecznej</t>
  </si>
  <si>
    <t>Zasiłki i pomoc w naturze oraz skladki na ubezpieczenia emerytalne i rentowe</t>
  </si>
  <si>
    <t>Plan wg uchwały na 2009 r.</t>
  </si>
  <si>
    <t>60053</t>
  </si>
  <si>
    <t>Infrastruktura telekomunikacyjna</t>
  </si>
  <si>
    <t>Rozdz</t>
  </si>
  <si>
    <t>Wynagrodzenia i składki od nich naliczane</t>
  </si>
  <si>
    <t>Wydatki związane z realizacją zadań statutowych  jednostek budżetowych</t>
  </si>
  <si>
    <t>Świadczenia na rzecz osób fizycznych</t>
  </si>
  <si>
    <t>SPRAWOZDANIE Z WYKONANIA WYDATKÓW BUDŻETOWYCH ZA I PÓŁROCZE 2010</t>
  </si>
  <si>
    <t>WZÓR</t>
  </si>
  <si>
    <t>Plan wg uchwały na 2010 r.</t>
  </si>
  <si>
    <t>150</t>
  </si>
  <si>
    <t>15011</t>
  </si>
  <si>
    <t>Przetwórstwo przemysłowe</t>
  </si>
  <si>
    <t>Rozwój przedsiębiorczości</t>
  </si>
  <si>
    <t>60014</t>
  </si>
  <si>
    <t>Drogi publiczne powiatowe</t>
  </si>
  <si>
    <t>75107</t>
  </si>
  <si>
    <t>Wybory Prezydenta Rzeczypospolitej Polskiej</t>
  </si>
  <si>
    <t>85216</t>
  </si>
  <si>
    <t>Zasiłki stałe</t>
  </si>
  <si>
    <t>70095</t>
  </si>
  <si>
    <t>90005</t>
  </si>
  <si>
    <t>Ochrona powietrza atmosferycznego i klimatu</t>
  </si>
  <si>
    <t>90011</t>
  </si>
  <si>
    <t>Fundusz Ochrony Srodowiska i Gospodarki Wodnej</t>
  </si>
  <si>
    <t>Wydatki na programy finansowane z udziałem środków, o których mowa w art..5 ust. 1 pkt.2 i 3</t>
  </si>
  <si>
    <t>SPRAWOZDANIE Z WYKONANIA WYDATKÓW BUDŻETOWYCH GMINY ZA ROK 2010</t>
  </si>
  <si>
    <t>050</t>
  </si>
  <si>
    <t>Rybołówstwo i rybactwo</t>
  </si>
  <si>
    <t>Program Operacyjny Zrównoważony rozwój sektora rybołówstwa i nadbrzeżnych obszarów rybackich 2007-2013</t>
  </si>
  <si>
    <t>75020</t>
  </si>
  <si>
    <t>Starostwa powiatowe</t>
  </si>
  <si>
    <t>75056</t>
  </si>
  <si>
    <t>Spis powszechny i inne</t>
  </si>
  <si>
    <t>75109</t>
  </si>
  <si>
    <t xml:space="preserve">Wybory do rad gmin, rad powiatów i sejmików województw, wybory wójtów, burmistrzów i prezydentów miast oraz referenda gminne, powiatowe i wojewódzkie </t>
  </si>
  <si>
    <t>75478</t>
  </si>
  <si>
    <t>Usuwanie skutków klęsk żywiołowych</t>
  </si>
  <si>
    <t>Świadczenia rodzinne , świadczenia z funduszu alimentacyjnego oraz składki na ubezpieczenia emerytalne i rentowe z ubezpieczenia społecznego</t>
  </si>
  <si>
    <t>853</t>
  </si>
  <si>
    <t>Pozostałe zadania w zakresie polityki społecznej</t>
  </si>
  <si>
    <t>85395</t>
  </si>
  <si>
    <t>Obsługa długu</t>
  </si>
  <si>
    <t>05011</t>
  </si>
  <si>
    <t>Tabela Nr 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</si>
</sst>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0.00;[Red]0.0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 wrapText="1"/>
    </xf>
    <xf numFmtId="43" fontId="0" fillId="0" borderId="13" xfId="42" applyFont="1" applyFill="1" applyBorder="1" applyAlignment="1">
      <alignment/>
    </xf>
    <xf numFmtId="43" fontId="6" fillId="0" borderId="13" xfId="42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49" fontId="1" fillId="4" borderId="17" xfId="0" applyNumberFormat="1" applyFont="1" applyFill="1" applyBorder="1" applyAlignment="1">
      <alignment/>
    </xf>
    <xf numFmtId="49" fontId="1" fillId="4" borderId="12" xfId="0" applyNumberFormat="1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wrapText="1"/>
    </xf>
    <xf numFmtId="3" fontId="1" fillId="4" borderId="12" xfId="0" applyNumberFormat="1" applyFont="1" applyFill="1" applyBorder="1" applyAlignment="1">
      <alignment wrapText="1"/>
    </xf>
    <xf numFmtId="49" fontId="1" fillId="10" borderId="17" xfId="0" applyNumberFormat="1" applyFont="1" applyFill="1" applyBorder="1" applyAlignment="1">
      <alignment/>
    </xf>
    <xf numFmtId="49" fontId="1" fillId="10" borderId="12" xfId="0" applyNumberFormat="1" applyFont="1" applyFill="1" applyBorder="1" applyAlignment="1">
      <alignment horizontal="left"/>
    </xf>
    <xf numFmtId="49" fontId="1" fillId="10" borderId="13" xfId="0" applyNumberFormat="1" applyFont="1" applyFill="1" applyBorder="1" applyAlignment="1">
      <alignment wrapText="1"/>
    </xf>
    <xf numFmtId="49" fontId="1" fillId="10" borderId="16" xfId="0" applyNumberFormat="1" applyFont="1" applyFill="1" applyBorder="1" applyAlignment="1">
      <alignment/>
    </xf>
    <xf numFmtId="49" fontId="1" fillId="10" borderId="13" xfId="0" applyNumberFormat="1" applyFont="1" applyFill="1" applyBorder="1" applyAlignment="1">
      <alignment horizontal="left"/>
    </xf>
    <xf numFmtId="3" fontId="1" fillId="10" borderId="13" xfId="0" applyNumberFormat="1" applyFont="1" applyFill="1" applyBorder="1" applyAlignment="1">
      <alignment wrapText="1"/>
    </xf>
    <xf numFmtId="43" fontId="1" fillId="10" borderId="13" xfId="42" applyFont="1" applyFill="1" applyBorder="1" applyAlignment="1">
      <alignment wrapText="1"/>
    </xf>
    <xf numFmtId="49" fontId="5" fillId="10" borderId="12" xfId="0" applyNumberFormat="1" applyFont="1" applyFill="1" applyBorder="1" applyAlignment="1">
      <alignment wrapText="1"/>
    </xf>
    <xf numFmtId="3" fontId="1" fillId="10" borderId="12" xfId="0" applyNumberFormat="1" applyFont="1" applyFill="1" applyBorder="1" applyAlignment="1">
      <alignment/>
    </xf>
    <xf numFmtId="3" fontId="1" fillId="10" borderId="13" xfId="0" applyNumberFormat="1" applyFont="1" applyFill="1" applyBorder="1" applyAlignment="1">
      <alignment/>
    </xf>
    <xf numFmtId="49" fontId="0" fillId="10" borderId="13" xfId="0" applyNumberFormat="1" applyFont="1" applyFill="1" applyBorder="1" applyAlignment="1">
      <alignment horizontal="left"/>
    </xf>
    <xf numFmtId="49" fontId="1" fillId="10" borderId="12" xfId="0" applyNumberFormat="1" applyFont="1" applyFill="1" applyBorder="1" applyAlignment="1">
      <alignment wrapText="1"/>
    </xf>
    <xf numFmtId="49" fontId="1" fillId="10" borderId="20" xfId="0" applyNumberFormat="1" applyFont="1" applyFill="1" applyBorder="1" applyAlignment="1">
      <alignment/>
    </xf>
    <xf numFmtId="49" fontId="1" fillId="10" borderId="21" xfId="0" applyNumberFormat="1" applyFont="1" applyFill="1" applyBorder="1" applyAlignment="1">
      <alignment horizontal="left"/>
    </xf>
    <xf numFmtId="49" fontId="1" fillId="10" borderId="21" xfId="0" applyNumberFormat="1" applyFont="1" applyFill="1" applyBorder="1" applyAlignment="1">
      <alignment wrapText="1"/>
    </xf>
    <xf numFmtId="3" fontId="1" fillId="10" borderId="21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3" xfId="0" applyNumberFormat="1" applyFill="1" applyBorder="1" applyAlignment="1">
      <alignment horizontal="left"/>
    </xf>
    <xf numFmtId="3" fontId="1" fillId="10" borderId="13" xfId="0" applyNumberFormat="1" applyFont="1" applyFill="1" applyBorder="1" applyAlignment="1">
      <alignment wrapText="1"/>
    </xf>
    <xf numFmtId="49" fontId="1" fillId="10" borderId="13" xfId="0" applyNumberFormat="1" applyFont="1" applyFill="1" applyBorder="1" applyAlignment="1">
      <alignment wrapText="1"/>
    </xf>
    <xf numFmtId="49" fontId="0" fillId="34" borderId="12" xfId="0" applyNumberFormat="1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49" fontId="0" fillId="34" borderId="17" xfId="0" applyNumberFormat="1" applyFont="1" applyFill="1" applyBorder="1" applyAlignment="1">
      <alignment/>
    </xf>
    <xf numFmtId="4" fontId="1" fillId="10" borderId="13" xfId="0" applyNumberFormat="1" applyFont="1" applyFill="1" applyBorder="1" applyAlignment="1">
      <alignment wrapText="1"/>
    </xf>
    <xf numFmtId="43" fontId="0" fillId="0" borderId="13" xfId="42" applyFont="1" applyFill="1" applyBorder="1" applyAlignment="1">
      <alignment horizontal="right" wrapText="1"/>
    </xf>
    <xf numFmtId="43" fontId="1" fillId="10" borderId="13" xfId="42" applyFont="1" applyFill="1" applyBorder="1" applyAlignment="1">
      <alignment horizontal="right" wrapText="1"/>
    </xf>
    <xf numFmtId="4" fontId="0" fillId="0" borderId="13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 horizontal="right"/>
    </xf>
    <xf numFmtId="4" fontId="0" fillId="0" borderId="13" xfId="42" applyNumberFormat="1" applyFont="1" applyFill="1" applyBorder="1" applyAlignment="1">
      <alignment wrapText="1"/>
    </xf>
    <xf numFmtId="4" fontId="1" fillId="10" borderId="13" xfId="0" applyNumberFormat="1" applyFont="1" applyFill="1" applyBorder="1" applyAlignment="1">
      <alignment wrapText="1"/>
    </xf>
    <xf numFmtId="4" fontId="0" fillId="0" borderId="13" xfId="42" applyNumberFormat="1" applyFont="1" applyFill="1" applyBorder="1" applyAlignment="1">
      <alignment horizontal="right" wrapText="1"/>
    </xf>
    <xf numFmtId="4" fontId="1" fillId="10" borderId="13" xfId="42" applyNumberFormat="1" applyFont="1" applyFill="1" applyBorder="1" applyAlignment="1">
      <alignment horizontal="right"/>
    </xf>
    <xf numFmtId="4" fontId="1" fillId="10" borderId="13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1" fillId="1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 horizontal="right" wrapText="1"/>
    </xf>
    <xf numFmtId="43" fontId="0" fillId="0" borderId="13" xfId="42" applyFont="1" applyFill="1" applyBorder="1" applyAlignment="1">
      <alignment horizontal="right"/>
    </xf>
    <xf numFmtId="2" fontId="0" fillId="0" borderId="13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wrapText="1"/>
    </xf>
    <xf numFmtId="4" fontId="1" fillId="4" borderId="13" xfId="0" applyNumberFormat="1" applyFont="1" applyFill="1" applyBorder="1" applyAlignment="1">
      <alignment wrapText="1"/>
    </xf>
    <xf numFmtId="2" fontId="1" fillId="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2" fontId="0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3" fontId="7" fillId="0" borderId="13" xfId="42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1" fillId="4" borderId="13" xfId="0" applyNumberFormat="1" applyFont="1" applyFill="1" applyBorder="1" applyAlignment="1">
      <alignment horizontal="right" wrapText="1"/>
    </xf>
    <xf numFmtId="4" fontId="1" fillId="34" borderId="13" xfId="42" applyNumberFormat="1" applyFont="1" applyFill="1" applyBorder="1" applyAlignment="1">
      <alignment horizontal="right" wrapText="1"/>
    </xf>
    <xf numFmtId="4" fontId="1" fillId="4" borderId="13" xfId="42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3" fontId="0" fillId="34" borderId="12" xfId="42" applyFont="1" applyFill="1" applyBorder="1" applyAlignment="1">
      <alignment horizontal="right" wrapText="1"/>
    </xf>
    <xf numFmtId="43" fontId="1" fillId="34" borderId="12" xfId="42" applyFont="1" applyFill="1" applyBorder="1" applyAlignment="1">
      <alignment wrapText="1"/>
    </xf>
    <xf numFmtId="43" fontId="1" fillId="34" borderId="12" xfId="42" applyFont="1" applyFill="1" applyBorder="1" applyAlignment="1">
      <alignment horizontal="right" wrapText="1"/>
    </xf>
    <xf numFmtId="4" fontId="0" fillId="34" borderId="12" xfId="0" applyNumberFormat="1" applyFont="1" applyFill="1" applyBorder="1" applyAlignment="1">
      <alignment wrapText="1"/>
    </xf>
    <xf numFmtId="4" fontId="0" fillId="34" borderId="12" xfId="42" applyNumberFormat="1" applyFont="1" applyFill="1" applyBorder="1" applyAlignment="1">
      <alignment horizontal="right" wrapText="1"/>
    </xf>
    <xf numFmtId="2" fontId="1" fillId="10" borderId="13" xfId="0" applyNumberFormat="1" applyFont="1" applyFill="1" applyBorder="1" applyAlignment="1">
      <alignment wrapText="1"/>
    </xf>
    <xf numFmtId="164" fontId="1" fillId="10" borderId="13" xfId="42" applyNumberFormat="1" applyFont="1" applyFill="1" applyBorder="1" applyAlignment="1">
      <alignment wrapText="1"/>
    </xf>
    <xf numFmtId="2" fontId="1" fillId="10" borderId="13" xfId="42" applyNumberFormat="1" applyFont="1" applyFill="1" applyBorder="1" applyAlignment="1">
      <alignment horizontal="right" wrapText="1"/>
    </xf>
    <xf numFmtId="2" fontId="0" fillId="10" borderId="13" xfId="42" applyNumberFormat="1" applyFont="1" applyFill="1" applyBorder="1" applyAlignment="1">
      <alignment wrapText="1"/>
    </xf>
    <xf numFmtId="164" fontId="0" fillId="0" borderId="13" xfId="42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165" fontId="0" fillId="0" borderId="13" xfId="42" applyNumberFormat="1" applyFont="1" applyFill="1" applyBorder="1" applyAlignment="1">
      <alignment horizontal="right" wrapText="1"/>
    </xf>
    <xf numFmtId="165" fontId="0" fillId="0" borderId="13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top"/>
    </xf>
    <xf numFmtId="49" fontId="1" fillId="10" borderId="16" xfId="0" applyNumberFormat="1" applyFont="1" applyFill="1" applyBorder="1" applyAlignment="1">
      <alignment/>
    </xf>
    <xf numFmtId="49" fontId="1" fillId="34" borderId="16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 horizontal="left"/>
    </xf>
    <xf numFmtId="3" fontId="0" fillId="34" borderId="13" xfId="0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165" fontId="0" fillId="0" borderId="13" xfId="0" applyNumberFormat="1" applyFont="1" applyFill="1" applyBorder="1" applyAlignment="1">
      <alignment wrapText="1"/>
    </xf>
    <xf numFmtId="43" fontId="1" fillId="10" borderId="13" xfId="42" applyFont="1" applyFill="1" applyBorder="1" applyAlignment="1">
      <alignment horizontal="right" wrapText="1"/>
    </xf>
    <xf numFmtId="3" fontId="1" fillId="10" borderId="13" xfId="0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 horizontal="right"/>
    </xf>
    <xf numFmtId="165" fontId="1" fillId="33" borderId="13" xfId="0" applyNumberFormat="1" applyFont="1" applyFill="1" applyBorder="1" applyAlignment="1">
      <alignment/>
    </xf>
    <xf numFmtId="165" fontId="1" fillId="10" borderId="13" xfId="0" applyNumberFormat="1" applyFont="1" applyFill="1" applyBorder="1" applyAlignment="1">
      <alignment wrapText="1"/>
    </xf>
    <xf numFmtId="165" fontId="1" fillId="10" borderId="21" xfId="0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 wrapText="1"/>
    </xf>
    <xf numFmtId="165" fontId="1" fillId="10" borderId="13" xfId="42" applyNumberFormat="1" applyFont="1" applyFill="1" applyBorder="1" applyAlignment="1">
      <alignment horizontal="right" wrapText="1"/>
    </xf>
    <xf numFmtId="165" fontId="0" fillId="0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2" fontId="1" fillId="10" borderId="26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34" borderId="25" xfId="0" applyNumberFormat="1" applyFont="1" applyFill="1" applyBorder="1" applyAlignment="1">
      <alignment/>
    </xf>
    <xf numFmtId="2" fontId="1" fillId="10" borderId="26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27" xfId="0" applyNumberFormat="1" applyFont="1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2" fontId="0" fillId="34" borderId="26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2" fontId="0" fillId="34" borderId="26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1" fillId="16" borderId="29" xfId="0" applyFont="1" applyFill="1" applyBorder="1" applyAlignment="1">
      <alignment/>
    </xf>
    <xf numFmtId="0" fontId="1" fillId="16" borderId="30" xfId="0" applyFont="1" applyFill="1" applyBorder="1" applyAlignment="1">
      <alignment horizontal="left"/>
    </xf>
    <xf numFmtId="0" fontId="8" fillId="16" borderId="31" xfId="0" applyFont="1" applyFill="1" applyBorder="1" applyAlignment="1">
      <alignment/>
    </xf>
    <xf numFmtId="3" fontId="1" fillId="16" borderId="31" xfId="0" applyNumberFormat="1" applyFont="1" applyFill="1" applyBorder="1" applyAlignment="1">
      <alignment/>
    </xf>
    <xf numFmtId="165" fontId="1" fillId="16" borderId="31" xfId="0" applyNumberFormat="1" applyFont="1" applyFill="1" applyBorder="1" applyAlignment="1">
      <alignment/>
    </xf>
    <xf numFmtId="164" fontId="1" fillId="16" borderId="31" xfId="42" applyNumberFormat="1" applyFont="1" applyFill="1" applyBorder="1" applyAlignment="1">
      <alignment horizontal="right"/>
    </xf>
    <xf numFmtId="165" fontId="1" fillId="16" borderId="31" xfId="42" applyNumberFormat="1" applyFont="1" applyFill="1" applyBorder="1" applyAlignment="1">
      <alignment horizontal="right"/>
    </xf>
    <xf numFmtId="2" fontId="1" fillId="16" borderId="32" xfId="0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 wrapText="1"/>
    </xf>
    <xf numFmtId="164" fontId="0" fillId="0" borderId="12" xfId="42" applyNumberFormat="1" applyFont="1" applyFill="1" applyBorder="1" applyAlignment="1">
      <alignment horizontal="right" wrapText="1"/>
    </xf>
    <xf numFmtId="165" fontId="0" fillId="0" borderId="14" xfId="42" applyNumberFormat="1" applyFont="1" applyFill="1" applyBorder="1" applyAlignment="1">
      <alignment/>
    </xf>
    <xf numFmtId="165" fontId="6" fillId="0" borderId="13" xfId="42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F1">
      <selection activeCell="N4" sqref="N4"/>
    </sheetView>
  </sheetViews>
  <sheetFormatPr defaultColWidth="9.00390625" defaultRowHeight="12.75"/>
  <cols>
    <col min="1" max="1" width="3.75390625" style="1" customWidth="1"/>
    <col min="2" max="2" width="6.125" style="2" customWidth="1"/>
    <col min="3" max="3" width="37.875" style="3" customWidth="1"/>
    <col min="4" max="5" width="10.125" style="3" customWidth="1"/>
    <col min="6" max="6" width="13.625" style="3" customWidth="1"/>
    <col min="7" max="8" width="13.375" style="3" customWidth="1"/>
    <col min="9" max="9" width="13.75390625" style="3" customWidth="1"/>
    <col min="10" max="10" width="12.75390625" style="3" customWidth="1"/>
    <col min="11" max="11" width="13.875" style="3" customWidth="1"/>
    <col min="12" max="12" width="12.75390625" style="3" customWidth="1"/>
    <col min="13" max="13" width="12.125" style="3" customWidth="1"/>
    <col min="14" max="14" width="13.375" style="3" customWidth="1"/>
    <col min="15" max="15" width="7.25390625" style="3" customWidth="1"/>
    <col min="16" max="16384" width="9.125" style="3" customWidth="1"/>
  </cols>
  <sheetData>
    <row r="1" spans="9:14" ht="12.75">
      <c r="I1" s="36"/>
      <c r="J1" s="36"/>
      <c r="N1" s="78" t="s">
        <v>219</v>
      </c>
    </row>
    <row r="2" spans="9:14" ht="12.75">
      <c r="I2" s="37"/>
      <c r="J2" s="37"/>
      <c r="N2" s="79"/>
    </row>
    <row r="3" spans="9:14" ht="12.75">
      <c r="I3" s="36"/>
      <c r="J3" s="36"/>
      <c r="N3" s="78"/>
    </row>
    <row r="4" spans="3:14" ht="12.75" customHeight="1">
      <c r="C4" s="5"/>
      <c r="I4" s="36"/>
      <c r="J4" s="36"/>
      <c r="N4" s="78"/>
    </row>
    <row r="5" spans="3:14" ht="12.75" customHeight="1">
      <c r="C5" s="5"/>
      <c r="I5" s="36"/>
      <c r="J5" s="36"/>
      <c r="N5" s="36"/>
    </row>
    <row r="6" spans="3:14" ht="18">
      <c r="C6" s="5" t="s">
        <v>201</v>
      </c>
      <c r="I6" s="36"/>
      <c r="J6" s="36"/>
      <c r="N6" s="4"/>
    </row>
    <row r="7" spans="3:14" ht="18">
      <c r="C7" s="5"/>
      <c r="I7" s="36"/>
      <c r="J7" s="36"/>
      <c r="N7" s="4"/>
    </row>
    <row r="8" spans="3:10" ht="12.75" customHeight="1" thickBot="1">
      <c r="C8" s="5"/>
      <c r="I8" s="4"/>
      <c r="J8" s="4"/>
    </row>
    <row r="9" spans="1:15" s="6" customFormat="1" ht="12.75" customHeight="1">
      <c r="A9" s="217" t="s">
        <v>0</v>
      </c>
      <c r="B9" s="220" t="s">
        <v>178</v>
      </c>
      <c r="C9" s="216" t="s">
        <v>1</v>
      </c>
      <c r="D9" s="216" t="s">
        <v>184</v>
      </c>
      <c r="E9" s="216" t="s">
        <v>136</v>
      </c>
      <c r="F9" s="215" t="s">
        <v>137</v>
      </c>
      <c r="G9" s="215"/>
      <c r="H9" s="215"/>
      <c r="I9" s="215"/>
      <c r="J9" s="215"/>
      <c r="K9" s="215"/>
      <c r="L9" s="215"/>
      <c r="M9" s="215"/>
      <c r="N9" s="215"/>
      <c r="O9" s="199" t="s">
        <v>150</v>
      </c>
    </row>
    <row r="10" spans="1:15" s="6" customFormat="1" ht="12.75" customHeight="1">
      <c r="A10" s="218"/>
      <c r="B10" s="221"/>
      <c r="C10" s="213"/>
      <c r="D10" s="213"/>
      <c r="E10" s="214"/>
      <c r="F10" s="201" t="s">
        <v>125</v>
      </c>
      <c r="G10" s="206" t="s">
        <v>2</v>
      </c>
      <c r="H10" s="207"/>
      <c r="I10" s="207"/>
      <c r="J10" s="207"/>
      <c r="K10" s="207"/>
      <c r="L10" s="207"/>
      <c r="M10" s="208"/>
      <c r="N10" s="212" t="s">
        <v>144</v>
      </c>
      <c r="O10" s="200"/>
    </row>
    <row r="11" spans="1:15" s="6" customFormat="1" ht="12.75" customHeight="1">
      <c r="A11" s="218"/>
      <c r="B11" s="221"/>
      <c r="C11" s="213"/>
      <c r="D11" s="213"/>
      <c r="E11" s="214"/>
      <c r="F11" s="202"/>
      <c r="G11" s="149"/>
      <c r="H11" s="209" t="s">
        <v>4</v>
      </c>
      <c r="I11" s="210"/>
      <c r="J11" s="210"/>
      <c r="K11" s="210"/>
      <c r="L11" s="210"/>
      <c r="M11" s="211"/>
      <c r="N11" s="213"/>
      <c r="O11" s="200"/>
    </row>
    <row r="12" spans="1:15" s="6" customFormat="1" ht="12.75" customHeight="1">
      <c r="A12" s="218"/>
      <c r="B12" s="221"/>
      <c r="C12" s="213"/>
      <c r="D12" s="213"/>
      <c r="E12" s="214"/>
      <c r="F12" s="203"/>
      <c r="G12" s="204" t="s">
        <v>3</v>
      </c>
      <c r="H12" s="156"/>
      <c r="I12" s="157"/>
      <c r="J12" s="157"/>
      <c r="K12" s="157"/>
      <c r="L12" s="157"/>
      <c r="M12" s="158" t="s">
        <v>4</v>
      </c>
      <c r="N12" s="214"/>
      <c r="O12" s="200"/>
    </row>
    <row r="13" spans="1:15" s="6" customFormat="1" ht="67.5" customHeight="1">
      <c r="A13" s="219"/>
      <c r="B13" s="222"/>
      <c r="C13" s="223"/>
      <c r="D13" s="224"/>
      <c r="E13" s="214"/>
      <c r="F13" s="203"/>
      <c r="G13" s="205"/>
      <c r="H13" s="145" t="s">
        <v>179</v>
      </c>
      <c r="I13" s="145" t="s">
        <v>180</v>
      </c>
      <c r="J13" s="145" t="s">
        <v>181</v>
      </c>
      <c r="K13" s="145" t="s">
        <v>5</v>
      </c>
      <c r="L13" s="145" t="s">
        <v>217</v>
      </c>
      <c r="M13" s="145" t="s">
        <v>200</v>
      </c>
      <c r="N13" s="214"/>
      <c r="O13" s="200"/>
    </row>
    <row r="14" spans="1:15" s="10" customFormat="1" ht="12.75">
      <c r="A14" s="131" t="s">
        <v>6</v>
      </c>
      <c r="B14" s="132" t="s">
        <v>7</v>
      </c>
      <c r="C14" s="133">
        <v>3</v>
      </c>
      <c r="D14" s="133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/>
      <c r="M14" s="134"/>
      <c r="N14" s="134">
        <v>12</v>
      </c>
      <c r="O14" s="173">
        <v>14</v>
      </c>
    </row>
    <row r="15" spans="1:15" s="1" customFormat="1" ht="12.75">
      <c r="A15" s="60" t="s">
        <v>8</v>
      </c>
      <c r="B15" s="61"/>
      <c r="C15" s="59" t="s">
        <v>9</v>
      </c>
      <c r="D15" s="62">
        <f>D16+D17</f>
        <v>156086</v>
      </c>
      <c r="E15" s="62">
        <f aca="true" t="shared" si="0" ref="E15:K15">E16+E17+E18</f>
        <v>172089</v>
      </c>
      <c r="F15" s="91">
        <f t="shared" si="0"/>
        <v>170853.28</v>
      </c>
      <c r="G15" s="91">
        <f t="shared" si="0"/>
        <v>170853.28</v>
      </c>
      <c r="H15" s="91"/>
      <c r="I15" s="91">
        <f t="shared" si="0"/>
        <v>15002.28</v>
      </c>
      <c r="J15" s="91"/>
      <c r="K15" s="91">
        <f t="shared" si="0"/>
        <v>155851</v>
      </c>
      <c r="L15" s="91"/>
      <c r="M15" s="91"/>
      <c r="N15" s="91"/>
      <c r="O15" s="174">
        <f>F15/E15*100</f>
        <v>99.28192969916729</v>
      </c>
    </row>
    <row r="16" spans="1:15" s="1" customFormat="1" ht="12.75">
      <c r="A16" s="90"/>
      <c r="B16" s="80" t="s">
        <v>166</v>
      </c>
      <c r="C16" s="88" t="s">
        <v>167</v>
      </c>
      <c r="D16" s="89">
        <v>150000</v>
      </c>
      <c r="E16" s="89">
        <v>150000</v>
      </c>
      <c r="F16" s="139">
        <v>148765</v>
      </c>
      <c r="G16" s="139">
        <v>148765</v>
      </c>
      <c r="H16" s="136"/>
      <c r="I16" s="137"/>
      <c r="J16" s="137"/>
      <c r="K16" s="138">
        <v>148765</v>
      </c>
      <c r="L16" s="138"/>
      <c r="M16" s="138"/>
      <c r="N16" s="135"/>
      <c r="O16" s="175">
        <f aca="true" t="shared" si="1" ref="O16:O89">F16/E16*100</f>
        <v>99.17666666666666</v>
      </c>
    </row>
    <row r="17" spans="1:15" ht="12.75">
      <c r="A17" s="38" t="s">
        <v>12</v>
      </c>
      <c r="B17" s="13" t="s">
        <v>13</v>
      </c>
      <c r="C17" s="15" t="s">
        <v>14</v>
      </c>
      <c r="D17" s="14">
        <v>6086</v>
      </c>
      <c r="E17" s="14">
        <v>7086</v>
      </c>
      <c r="F17" s="92">
        <v>7086</v>
      </c>
      <c r="G17" s="92">
        <v>7086</v>
      </c>
      <c r="H17" s="49"/>
      <c r="I17" s="92"/>
      <c r="J17" s="92"/>
      <c r="K17" s="14">
        <v>7086</v>
      </c>
      <c r="L17" s="14"/>
      <c r="M17" s="14"/>
      <c r="N17" s="92"/>
      <c r="O17" s="176">
        <f t="shared" si="1"/>
        <v>100</v>
      </c>
    </row>
    <row r="18" spans="1:15" ht="12.75">
      <c r="A18" s="42"/>
      <c r="B18" s="24" t="s">
        <v>147</v>
      </c>
      <c r="C18" s="25" t="s">
        <v>44</v>
      </c>
      <c r="D18" s="14">
        <v>0</v>
      </c>
      <c r="E18" s="14">
        <v>15003</v>
      </c>
      <c r="F18" s="92">
        <v>15002.28</v>
      </c>
      <c r="G18" s="92">
        <f>F18-N18</f>
        <v>15002.28</v>
      </c>
      <c r="H18" s="49"/>
      <c r="I18" s="92">
        <v>15002.28</v>
      </c>
      <c r="J18" s="92"/>
      <c r="K18" s="14"/>
      <c r="L18" s="14"/>
      <c r="M18" s="14"/>
      <c r="N18" s="92"/>
      <c r="O18" s="177">
        <f t="shared" si="1"/>
        <v>99.99520095980805</v>
      </c>
    </row>
    <row r="19" spans="1:15" ht="12.75">
      <c r="A19" s="60" t="s">
        <v>202</v>
      </c>
      <c r="B19" s="61"/>
      <c r="C19" s="59" t="s">
        <v>203</v>
      </c>
      <c r="D19" s="86">
        <f>D20</f>
        <v>0</v>
      </c>
      <c r="E19" s="86">
        <f>E20</f>
        <v>138592</v>
      </c>
      <c r="F19" s="160">
        <f>F20</f>
        <v>138592</v>
      </c>
      <c r="G19" s="160">
        <f>G20</f>
        <v>138592</v>
      </c>
      <c r="H19" s="160"/>
      <c r="I19" s="160">
        <f>I20</f>
        <v>138592</v>
      </c>
      <c r="J19" s="160"/>
      <c r="K19" s="86"/>
      <c r="L19" s="86"/>
      <c r="M19" s="86">
        <f>M20</f>
        <v>85200</v>
      </c>
      <c r="N19" s="160"/>
      <c r="O19" s="178">
        <f>F19/E19*100</f>
        <v>100</v>
      </c>
    </row>
    <row r="20" spans="1:15" ht="38.25">
      <c r="A20" s="40"/>
      <c r="B20" s="11" t="s">
        <v>218</v>
      </c>
      <c r="C20" s="12" t="s">
        <v>204</v>
      </c>
      <c r="D20" s="14">
        <v>0</v>
      </c>
      <c r="E20" s="14">
        <v>138592</v>
      </c>
      <c r="F20" s="92">
        <v>138592</v>
      </c>
      <c r="G20" s="92">
        <f>F20-N20</f>
        <v>138592</v>
      </c>
      <c r="H20" s="49"/>
      <c r="I20" s="92">
        <v>138592</v>
      </c>
      <c r="J20" s="92"/>
      <c r="K20" s="14"/>
      <c r="L20" s="14"/>
      <c r="M20" s="159">
        <v>85200</v>
      </c>
      <c r="N20" s="92"/>
      <c r="O20" s="179">
        <f t="shared" si="1"/>
        <v>100</v>
      </c>
    </row>
    <row r="21" spans="1:15" ht="12.75">
      <c r="A21" s="57" t="s">
        <v>185</v>
      </c>
      <c r="B21" s="67"/>
      <c r="C21" s="87" t="s">
        <v>187</v>
      </c>
      <c r="D21" s="86">
        <f>D22</f>
        <v>10917</v>
      </c>
      <c r="E21" s="86">
        <f>E22</f>
        <v>10917</v>
      </c>
      <c r="F21" s="140">
        <f>F22</f>
        <v>0</v>
      </c>
      <c r="G21" s="140">
        <f>G22</f>
        <v>0</v>
      </c>
      <c r="H21" s="140"/>
      <c r="I21" s="140"/>
      <c r="J21" s="140"/>
      <c r="K21" s="140"/>
      <c r="L21" s="140"/>
      <c r="M21" s="140"/>
      <c r="N21" s="142">
        <v>0</v>
      </c>
      <c r="O21" s="178">
        <f>F21/E21*100</f>
        <v>0</v>
      </c>
    </row>
    <row r="22" spans="1:15" ht="12.75">
      <c r="A22" s="53"/>
      <c r="B22" s="16" t="s">
        <v>186</v>
      </c>
      <c r="C22" s="15" t="s">
        <v>188</v>
      </c>
      <c r="D22" s="14">
        <v>10917</v>
      </c>
      <c r="E22" s="14">
        <v>10917</v>
      </c>
      <c r="F22" s="139">
        <v>0</v>
      </c>
      <c r="G22" s="146">
        <v>0</v>
      </c>
      <c r="H22" s="49"/>
      <c r="I22" s="195"/>
      <c r="J22" s="92"/>
      <c r="K22" s="14"/>
      <c r="L22" s="14"/>
      <c r="M22" s="14"/>
      <c r="N22" s="144">
        <v>0</v>
      </c>
      <c r="O22" s="180"/>
    </row>
    <row r="23" spans="1:15" ht="25.5">
      <c r="A23" s="60" t="s">
        <v>155</v>
      </c>
      <c r="B23" s="67"/>
      <c r="C23" s="87" t="s">
        <v>156</v>
      </c>
      <c r="D23" s="86">
        <f>D24</f>
        <v>1122165</v>
      </c>
      <c r="E23" s="86">
        <f>E24</f>
        <v>1122165</v>
      </c>
      <c r="F23" s="97">
        <f>F24</f>
        <v>1008460.3</v>
      </c>
      <c r="G23" s="97">
        <f>G24</f>
        <v>1008460.3</v>
      </c>
      <c r="H23" s="141"/>
      <c r="I23" s="91">
        <f>I24</f>
        <v>1008460.3</v>
      </c>
      <c r="J23" s="142"/>
      <c r="K23" s="140"/>
      <c r="L23" s="140"/>
      <c r="M23" s="140"/>
      <c r="N23" s="143"/>
      <c r="O23" s="181">
        <f>F23/E23*100</f>
        <v>89.86738135657413</v>
      </c>
    </row>
    <row r="24" spans="1:15" ht="12.75">
      <c r="A24" s="38"/>
      <c r="B24" s="16" t="s">
        <v>157</v>
      </c>
      <c r="C24" s="15" t="s">
        <v>158</v>
      </c>
      <c r="D24" s="14">
        <v>1122165</v>
      </c>
      <c r="E24" s="14">
        <v>1122165</v>
      </c>
      <c r="F24" s="144">
        <v>1008460.3</v>
      </c>
      <c r="G24" s="144">
        <f>F24-N24</f>
        <v>1008460.3</v>
      </c>
      <c r="H24" s="167"/>
      <c r="I24" s="196">
        <v>1008460.3</v>
      </c>
      <c r="J24" s="92"/>
      <c r="K24" s="14"/>
      <c r="L24" s="14"/>
      <c r="M24" s="14"/>
      <c r="N24" s="49"/>
      <c r="O24" s="181">
        <f>F24/E24*100</f>
        <v>89.86738135657413</v>
      </c>
    </row>
    <row r="25" spans="1:15" s="1" customFormat="1" ht="12.75">
      <c r="A25" s="60" t="s">
        <v>15</v>
      </c>
      <c r="B25" s="61"/>
      <c r="C25" s="59" t="s">
        <v>16</v>
      </c>
      <c r="D25" s="62">
        <f>D26+D27+D28+D29</f>
        <v>9455711</v>
      </c>
      <c r="E25" s="62">
        <f>E26+E27+E28+E29</f>
        <v>11872181</v>
      </c>
      <c r="F25" s="91">
        <f>F26+F27+F28+F29</f>
        <v>9186672.31</v>
      </c>
      <c r="G25" s="91">
        <f>G26+G28+G29</f>
        <v>4768369.220000001</v>
      </c>
      <c r="H25" s="91">
        <f>H26+H28</f>
        <v>6000</v>
      </c>
      <c r="I25" s="91">
        <f>I26+I28</f>
        <v>2536290.05</v>
      </c>
      <c r="J25" s="91"/>
      <c r="K25" s="91">
        <f>K26+K28</f>
        <v>2226079.17</v>
      </c>
      <c r="L25" s="91"/>
      <c r="M25" s="91"/>
      <c r="N25" s="91">
        <f>N26+N27+N28+N29</f>
        <v>4418303.09</v>
      </c>
      <c r="O25" s="174">
        <f t="shared" si="1"/>
        <v>77.37982018636677</v>
      </c>
    </row>
    <row r="26" spans="1:15" ht="12.75">
      <c r="A26" s="38" t="s">
        <v>12</v>
      </c>
      <c r="B26" s="16" t="s">
        <v>17</v>
      </c>
      <c r="C26" s="15" t="s">
        <v>18</v>
      </c>
      <c r="D26" s="14">
        <v>2247000</v>
      </c>
      <c r="E26" s="14">
        <v>2249000</v>
      </c>
      <c r="F26" s="146">
        <v>2226079.17</v>
      </c>
      <c r="G26" s="146">
        <f>F26-N26</f>
        <v>2226079.17</v>
      </c>
      <c r="H26" s="49"/>
      <c r="I26" s="92"/>
      <c r="J26" s="92"/>
      <c r="K26" s="146">
        <v>2226079.17</v>
      </c>
      <c r="L26" s="92"/>
      <c r="M26" s="92"/>
      <c r="N26" s="49"/>
      <c r="O26" s="176">
        <f t="shared" si="1"/>
        <v>98.98084348599377</v>
      </c>
    </row>
    <row r="27" spans="1:15" ht="12.75">
      <c r="A27" s="38"/>
      <c r="B27" s="16" t="s">
        <v>189</v>
      </c>
      <c r="C27" s="15" t="s">
        <v>190</v>
      </c>
      <c r="D27" s="14">
        <v>1300000</v>
      </c>
      <c r="E27" s="14">
        <v>1500000</v>
      </c>
      <c r="F27" s="144">
        <v>1085718.32</v>
      </c>
      <c r="G27" s="144"/>
      <c r="H27" s="49"/>
      <c r="I27" s="92"/>
      <c r="J27" s="92"/>
      <c r="K27" s="92"/>
      <c r="L27" s="92"/>
      <c r="M27" s="92"/>
      <c r="N27" s="146">
        <v>1085718.32</v>
      </c>
      <c r="O27" s="176">
        <f t="shared" si="1"/>
        <v>72.38122133333333</v>
      </c>
    </row>
    <row r="28" spans="1:15" ht="12.75">
      <c r="A28" s="38" t="s">
        <v>12</v>
      </c>
      <c r="B28" s="16" t="s">
        <v>19</v>
      </c>
      <c r="C28" s="15" t="s">
        <v>20</v>
      </c>
      <c r="D28" s="14">
        <v>4158711</v>
      </c>
      <c r="E28" s="14">
        <v>6693181</v>
      </c>
      <c r="F28" s="146">
        <v>5817168.82</v>
      </c>
      <c r="G28" s="146">
        <f>F28-N28</f>
        <v>2542290.0500000003</v>
      </c>
      <c r="H28" s="92">
        <v>6000</v>
      </c>
      <c r="I28" s="98">
        <v>2536290.05</v>
      </c>
      <c r="J28" s="98"/>
      <c r="K28" s="49"/>
      <c r="L28" s="49"/>
      <c r="M28" s="49"/>
      <c r="N28" s="146">
        <v>3274878.77</v>
      </c>
      <c r="O28" s="176">
        <f t="shared" si="1"/>
        <v>86.91187075323377</v>
      </c>
    </row>
    <row r="29" spans="1:15" ht="12.75">
      <c r="A29" s="38"/>
      <c r="B29" s="16" t="s">
        <v>176</v>
      </c>
      <c r="C29" s="15" t="s">
        <v>177</v>
      </c>
      <c r="D29" s="14">
        <v>1750000</v>
      </c>
      <c r="E29" s="14">
        <v>1430000</v>
      </c>
      <c r="F29" s="92">
        <v>57706</v>
      </c>
      <c r="G29" s="144">
        <v>0</v>
      </c>
      <c r="H29" s="92"/>
      <c r="I29" s="98"/>
      <c r="J29" s="98"/>
      <c r="K29" s="49"/>
      <c r="L29" s="49"/>
      <c r="M29" s="49"/>
      <c r="N29" s="92">
        <v>57706</v>
      </c>
      <c r="O29" s="182">
        <f t="shared" si="1"/>
        <v>4.035384615384616</v>
      </c>
    </row>
    <row r="30" spans="1:15" s="1" customFormat="1" ht="12.75">
      <c r="A30" s="60" t="s">
        <v>21</v>
      </c>
      <c r="B30" s="61"/>
      <c r="C30" s="59" t="s">
        <v>22</v>
      </c>
      <c r="D30" s="62">
        <f>D31+D32</f>
        <v>7637000</v>
      </c>
      <c r="E30" s="62">
        <f>E31+E32+E33</f>
        <v>7408314</v>
      </c>
      <c r="F30" s="107">
        <f>F31+F32+F33</f>
        <v>5685888.94</v>
      </c>
      <c r="G30" s="93">
        <f>G31+G32+G33</f>
        <v>567221.63</v>
      </c>
      <c r="H30" s="63"/>
      <c r="I30" s="93">
        <f>I31+I32+I33</f>
        <v>567221.63</v>
      </c>
      <c r="J30" s="93"/>
      <c r="K30" s="63"/>
      <c r="L30" s="63"/>
      <c r="M30" s="63"/>
      <c r="N30" s="168">
        <f>N31+N32</f>
        <v>5118667.3100000005</v>
      </c>
      <c r="O30" s="174">
        <f t="shared" si="1"/>
        <v>76.75010724437436</v>
      </c>
    </row>
    <row r="31" spans="1:15" ht="12.75">
      <c r="A31" s="38" t="s">
        <v>12</v>
      </c>
      <c r="B31" s="16" t="s">
        <v>23</v>
      </c>
      <c r="C31" s="15" t="s">
        <v>24</v>
      </c>
      <c r="D31" s="14">
        <v>1190000</v>
      </c>
      <c r="E31" s="14">
        <v>2289000</v>
      </c>
      <c r="F31" s="146">
        <v>2080673.24</v>
      </c>
      <c r="G31" s="92">
        <v>147105.18</v>
      </c>
      <c r="H31" s="49"/>
      <c r="I31" s="92">
        <v>147105.18</v>
      </c>
      <c r="J31" s="92"/>
      <c r="K31" s="14"/>
      <c r="L31" s="14"/>
      <c r="M31" s="14"/>
      <c r="N31" s="146">
        <v>1933568.06</v>
      </c>
      <c r="O31" s="176">
        <f t="shared" si="1"/>
        <v>90.8987872433377</v>
      </c>
    </row>
    <row r="32" spans="1:15" ht="12.75">
      <c r="A32" s="38" t="s">
        <v>12</v>
      </c>
      <c r="B32" s="16" t="s">
        <v>25</v>
      </c>
      <c r="C32" s="15" t="s">
        <v>26</v>
      </c>
      <c r="D32" s="14">
        <v>6447000</v>
      </c>
      <c r="E32" s="14">
        <v>5111314</v>
      </c>
      <c r="F32" s="146">
        <v>3597215.7</v>
      </c>
      <c r="G32" s="92">
        <v>412116.45</v>
      </c>
      <c r="H32" s="49"/>
      <c r="I32" s="92">
        <v>412116.45</v>
      </c>
      <c r="J32" s="92"/>
      <c r="K32" s="14"/>
      <c r="L32" s="14"/>
      <c r="M32" s="14"/>
      <c r="N32" s="146">
        <v>3185099.25</v>
      </c>
      <c r="O32" s="176">
        <f t="shared" si="1"/>
        <v>70.37751349261659</v>
      </c>
    </row>
    <row r="33" spans="1:15" ht="12.75">
      <c r="A33" s="38"/>
      <c r="B33" s="16" t="s">
        <v>195</v>
      </c>
      <c r="C33" s="15" t="s">
        <v>44</v>
      </c>
      <c r="D33" s="14">
        <v>0</v>
      </c>
      <c r="E33" s="14">
        <v>8000</v>
      </c>
      <c r="F33" s="92">
        <v>8000</v>
      </c>
      <c r="G33" s="92">
        <v>8000</v>
      </c>
      <c r="H33" s="49"/>
      <c r="I33" s="92">
        <v>8000</v>
      </c>
      <c r="J33" s="92"/>
      <c r="K33" s="14"/>
      <c r="L33" s="14"/>
      <c r="M33" s="14"/>
      <c r="N33" s="92"/>
      <c r="O33" s="176">
        <f t="shared" si="1"/>
        <v>100</v>
      </c>
    </row>
    <row r="34" spans="1:15" s="1" customFormat="1" ht="12.75">
      <c r="A34" s="60" t="s">
        <v>27</v>
      </c>
      <c r="B34" s="61"/>
      <c r="C34" s="59" t="s">
        <v>28</v>
      </c>
      <c r="D34" s="62">
        <f aca="true" t="shared" si="2" ref="D34:I34">D35+D36+D37</f>
        <v>736902</v>
      </c>
      <c r="E34" s="62">
        <f t="shared" si="2"/>
        <v>443492</v>
      </c>
      <c r="F34" s="165">
        <f t="shared" si="2"/>
        <v>280128.75</v>
      </c>
      <c r="G34" s="165">
        <f t="shared" si="2"/>
        <v>280128.75</v>
      </c>
      <c r="H34" s="165">
        <f t="shared" si="2"/>
        <v>15476.5</v>
      </c>
      <c r="I34" s="165">
        <f t="shared" si="2"/>
        <v>264652.25</v>
      </c>
      <c r="J34" s="107"/>
      <c r="K34" s="62"/>
      <c r="L34" s="62"/>
      <c r="M34" s="62"/>
      <c r="N34" s="165"/>
      <c r="O34" s="174">
        <f t="shared" si="1"/>
        <v>63.16432990899498</v>
      </c>
    </row>
    <row r="35" spans="1:15" ht="12.75">
      <c r="A35" s="38" t="s">
        <v>12</v>
      </c>
      <c r="B35" s="16" t="s">
        <v>29</v>
      </c>
      <c r="C35" s="15" t="s">
        <v>30</v>
      </c>
      <c r="D35" s="14">
        <v>297902</v>
      </c>
      <c r="E35" s="14">
        <v>254492</v>
      </c>
      <c r="F35" s="92">
        <v>160069.55</v>
      </c>
      <c r="G35" s="92">
        <v>160069.55</v>
      </c>
      <c r="H35" s="92">
        <v>2476.5</v>
      </c>
      <c r="I35" s="98">
        <v>157593.05</v>
      </c>
      <c r="J35" s="98"/>
      <c r="K35" s="14"/>
      <c r="L35" s="14"/>
      <c r="M35" s="14"/>
      <c r="N35" s="92"/>
      <c r="O35" s="176">
        <f t="shared" si="1"/>
        <v>62.89767458309101</v>
      </c>
    </row>
    <row r="36" spans="1:15" ht="12.75">
      <c r="A36" s="38" t="s">
        <v>12</v>
      </c>
      <c r="B36" s="16" t="s">
        <v>31</v>
      </c>
      <c r="C36" s="15" t="s">
        <v>32</v>
      </c>
      <c r="D36" s="14">
        <v>400000</v>
      </c>
      <c r="E36" s="14">
        <v>150000</v>
      </c>
      <c r="F36" s="92">
        <v>88983.5</v>
      </c>
      <c r="G36" s="92">
        <f>F36-N36</f>
        <v>88983.5</v>
      </c>
      <c r="H36" s="98"/>
      <c r="I36" s="98">
        <v>88983.5</v>
      </c>
      <c r="J36" s="98"/>
      <c r="K36" s="14"/>
      <c r="L36" s="14"/>
      <c r="M36" s="14"/>
      <c r="N36" s="49"/>
      <c r="O36" s="176">
        <f t="shared" si="1"/>
        <v>59.32233333333333</v>
      </c>
    </row>
    <row r="37" spans="1:15" ht="12.75">
      <c r="A37" s="38" t="s">
        <v>12</v>
      </c>
      <c r="B37" s="16" t="s">
        <v>33</v>
      </c>
      <c r="C37" s="15" t="s">
        <v>34</v>
      </c>
      <c r="D37" s="14">
        <v>39000</v>
      </c>
      <c r="E37" s="14">
        <v>39000</v>
      </c>
      <c r="F37" s="92">
        <v>31075.7</v>
      </c>
      <c r="G37" s="92">
        <f>F37-N37</f>
        <v>31075.7</v>
      </c>
      <c r="H37" s="92">
        <v>13000</v>
      </c>
      <c r="I37" s="92">
        <v>18075.7</v>
      </c>
      <c r="J37" s="92"/>
      <c r="K37" s="14"/>
      <c r="L37" s="14"/>
      <c r="M37" s="14"/>
      <c r="N37" s="49"/>
      <c r="O37" s="176">
        <f t="shared" si="1"/>
        <v>79.68128205128205</v>
      </c>
    </row>
    <row r="38" spans="1:15" s="1" customFormat="1" ht="12.75">
      <c r="A38" s="60" t="s">
        <v>35</v>
      </c>
      <c r="B38" s="61"/>
      <c r="C38" s="59" t="s">
        <v>36</v>
      </c>
      <c r="D38" s="62">
        <f>D39+D40+D41+D42+D43+D44+D45</f>
        <v>7721993</v>
      </c>
      <c r="E38" s="62">
        <f>E39+E40+E41+E42+E43+E44+E45</f>
        <v>7692486</v>
      </c>
      <c r="F38" s="91">
        <f>F39+F40+F41+F42+F43+F44+F45</f>
        <v>6774887.8</v>
      </c>
      <c r="G38" s="91">
        <f>G39+G40+G41+G42+G43+G44+G45</f>
        <v>6718822.16</v>
      </c>
      <c r="H38" s="91">
        <f>H39+H40+H41+H42+H44+H43+H45</f>
        <v>5146942.53</v>
      </c>
      <c r="I38" s="91">
        <f>I39+I40+I41+I42+I43+I44+I45</f>
        <v>1276385.29</v>
      </c>
      <c r="J38" s="93">
        <f>J39+J40+J41+J42+J43+J44+J45</f>
        <v>295494.33999999997</v>
      </c>
      <c r="K38" s="62"/>
      <c r="L38" s="62"/>
      <c r="M38" s="62"/>
      <c r="N38" s="93">
        <f>N39+N40+N41+N42+N43+N44+N45</f>
        <v>56065.64</v>
      </c>
      <c r="O38" s="174">
        <f t="shared" si="1"/>
        <v>88.07149990263225</v>
      </c>
    </row>
    <row r="39" spans="1:15" ht="12.75">
      <c r="A39" s="38" t="s">
        <v>12</v>
      </c>
      <c r="B39" s="16" t="s">
        <v>37</v>
      </c>
      <c r="C39" s="15" t="s">
        <v>38</v>
      </c>
      <c r="D39" s="14">
        <v>59033</v>
      </c>
      <c r="E39" s="14">
        <v>59033</v>
      </c>
      <c r="F39" s="92">
        <v>59033</v>
      </c>
      <c r="G39" s="92">
        <f>F39-N39</f>
        <v>59033</v>
      </c>
      <c r="H39" s="92">
        <v>57263</v>
      </c>
      <c r="I39" s="92">
        <v>1770</v>
      </c>
      <c r="J39" s="92"/>
      <c r="K39" s="14"/>
      <c r="L39" s="14"/>
      <c r="M39" s="14"/>
      <c r="N39" s="98">
        <v>0</v>
      </c>
      <c r="O39" s="176">
        <f t="shared" si="1"/>
        <v>100</v>
      </c>
    </row>
    <row r="40" spans="1:15" ht="12.75">
      <c r="A40" s="38"/>
      <c r="B40" s="16" t="s">
        <v>205</v>
      </c>
      <c r="C40" s="15" t="s">
        <v>206</v>
      </c>
      <c r="D40" s="14">
        <v>0</v>
      </c>
      <c r="E40" s="14">
        <v>20000</v>
      </c>
      <c r="F40" s="92">
        <v>20000</v>
      </c>
      <c r="G40" s="92"/>
      <c r="H40" s="92"/>
      <c r="I40" s="92"/>
      <c r="J40" s="92"/>
      <c r="K40" s="14"/>
      <c r="L40" s="14"/>
      <c r="M40" s="14"/>
      <c r="N40" s="98">
        <v>20000</v>
      </c>
      <c r="O40" s="176">
        <f t="shared" si="1"/>
        <v>100</v>
      </c>
    </row>
    <row r="41" spans="1:15" ht="12.75">
      <c r="A41" s="38" t="s">
        <v>12</v>
      </c>
      <c r="B41" s="16" t="s">
        <v>39</v>
      </c>
      <c r="C41" s="15" t="s">
        <v>40</v>
      </c>
      <c r="D41" s="14">
        <v>276348</v>
      </c>
      <c r="E41" s="14">
        <v>276348</v>
      </c>
      <c r="F41" s="92">
        <v>219179.15</v>
      </c>
      <c r="G41" s="92">
        <f>F41-N41</f>
        <v>219179.15</v>
      </c>
      <c r="H41" s="92"/>
      <c r="I41" s="92">
        <v>34178.31</v>
      </c>
      <c r="J41" s="92">
        <v>185000.84</v>
      </c>
      <c r="K41" s="14"/>
      <c r="L41" s="14"/>
      <c r="M41" s="14"/>
      <c r="N41" s="92"/>
      <c r="O41" s="176">
        <f t="shared" si="1"/>
        <v>79.31273249670706</v>
      </c>
    </row>
    <row r="42" spans="1:15" ht="12.75">
      <c r="A42" s="38" t="s">
        <v>12</v>
      </c>
      <c r="B42" s="16" t="s">
        <v>41</v>
      </c>
      <c r="C42" s="15" t="s">
        <v>42</v>
      </c>
      <c r="D42" s="17">
        <v>6944542</v>
      </c>
      <c r="E42" s="17">
        <v>6871826</v>
      </c>
      <c r="F42" s="96">
        <v>6075953.22</v>
      </c>
      <c r="G42" s="95">
        <f>F42-N42</f>
        <v>6039887.58</v>
      </c>
      <c r="H42" s="94">
        <v>5004203.81</v>
      </c>
      <c r="I42" s="95">
        <v>988490.27</v>
      </c>
      <c r="J42" s="95">
        <v>47193.5</v>
      </c>
      <c r="K42" s="17"/>
      <c r="L42" s="17"/>
      <c r="M42" s="17"/>
      <c r="N42" s="95">
        <v>36065.64</v>
      </c>
      <c r="O42" s="176">
        <f t="shared" si="1"/>
        <v>88.4183217095427</v>
      </c>
    </row>
    <row r="43" spans="1:15" ht="12.75">
      <c r="A43" s="38"/>
      <c r="B43" s="16" t="s">
        <v>207</v>
      </c>
      <c r="C43" s="15" t="s">
        <v>208</v>
      </c>
      <c r="D43" s="17">
        <v>0</v>
      </c>
      <c r="E43" s="17">
        <v>19930</v>
      </c>
      <c r="F43" s="96">
        <v>19424.14</v>
      </c>
      <c r="G43" s="95">
        <v>19424.14</v>
      </c>
      <c r="H43" s="94">
        <v>9848.32</v>
      </c>
      <c r="I43" s="95">
        <v>275.82</v>
      </c>
      <c r="J43" s="95">
        <v>9300</v>
      </c>
      <c r="K43" s="17"/>
      <c r="L43" s="17"/>
      <c r="M43" s="17"/>
      <c r="N43" s="95"/>
      <c r="O43" s="176">
        <f t="shared" si="1"/>
        <v>97.46181635725037</v>
      </c>
    </row>
    <row r="44" spans="1:15" ht="25.5">
      <c r="A44" s="38" t="s">
        <v>12</v>
      </c>
      <c r="B44" s="16" t="s">
        <v>138</v>
      </c>
      <c r="C44" s="15" t="s">
        <v>139</v>
      </c>
      <c r="D44" s="17">
        <v>289550</v>
      </c>
      <c r="E44" s="17">
        <v>292829</v>
      </c>
      <c r="F44" s="92">
        <v>229681.19</v>
      </c>
      <c r="G44" s="92">
        <f>F44-N44</f>
        <v>229681.19</v>
      </c>
      <c r="H44" s="95">
        <v>75627.4</v>
      </c>
      <c r="I44" s="101">
        <v>100053.79</v>
      </c>
      <c r="J44" s="101">
        <v>54000</v>
      </c>
      <c r="K44" s="17"/>
      <c r="L44" s="17"/>
      <c r="M44" s="17"/>
      <c r="N44" s="50"/>
      <c r="O44" s="176">
        <f t="shared" si="1"/>
        <v>78.4352608518965</v>
      </c>
    </row>
    <row r="45" spans="1:15" ht="12.75">
      <c r="A45" s="38"/>
      <c r="B45" s="16" t="s">
        <v>43</v>
      </c>
      <c r="C45" s="15" t="s">
        <v>44</v>
      </c>
      <c r="D45" s="17">
        <v>152520</v>
      </c>
      <c r="E45" s="17">
        <v>152520</v>
      </c>
      <c r="F45" s="92">
        <v>151617.1</v>
      </c>
      <c r="G45" s="92">
        <f>F45-N45</f>
        <v>151617.1</v>
      </c>
      <c r="H45" s="50"/>
      <c r="I45" s="101">
        <v>151617.1</v>
      </c>
      <c r="J45" s="50"/>
      <c r="K45" s="17"/>
      <c r="L45" s="17"/>
      <c r="M45" s="17"/>
      <c r="N45" s="50"/>
      <c r="O45" s="176">
        <f t="shared" si="1"/>
        <v>99.4080120639916</v>
      </c>
    </row>
    <row r="46" spans="1:15" s="1" customFormat="1" ht="36">
      <c r="A46" s="57" t="s">
        <v>130</v>
      </c>
      <c r="B46" s="58"/>
      <c r="C46" s="64" t="s">
        <v>45</v>
      </c>
      <c r="D46" s="65">
        <f aca="true" t="shared" si="3" ref="D46:J46">D47+D48+D49</f>
        <v>2532</v>
      </c>
      <c r="E46" s="66">
        <f t="shared" si="3"/>
        <v>73310</v>
      </c>
      <c r="F46" s="104">
        <f t="shared" si="3"/>
        <v>51078.11</v>
      </c>
      <c r="G46" s="104">
        <f t="shared" si="3"/>
        <v>51078.11</v>
      </c>
      <c r="H46" s="104">
        <f t="shared" si="3"/>
        <v>17687.32</v>
      </c>
      <c r="I46" s="104">
        <f t="shared" si="3"/>
        <v>11940.79</v>
      </c>
      <c r="J46" s="104">
        <f t="shared" si="3"/>
        <v>21450</v>
      </c>
      <c r="K46" s="104"/>
      <c r="L46" s="104"/>
      <c r="M46" s="104"/>
      <c r="N46" s="104"/>
      <c r="O46" s="174">
        <f t="shared" si="1"/>
        <v>69.67413722548083</v>
      </c>
    </row>
    <row r="47" spans="1:15" ht="25.5">
      <c r="A47" s="38" t="s">
        <v>12</v>
      </c>
      <c r="B47" s="16" t="s">
        <v>46</v>
      </c>
      <c r="C47" s="15" t="s">
        <v>47</v>
      </c>
      <c r="D47" s="17">
        <v>2532</v>
      </c>
      <c r="E47" s="83">
        <v>2532</v>
      </c>
      <c r="F47" s="122">
        <v>2489.78</v>
      </c>
      <c r="G47" s="92">
        <v>2489.78</v>
      </c>
      <c r="H47" s="122">
        <v>2489.78</v>
      </c>
      <c r="I47" s="122"/>
      <c r="J47" s="122"/>
      <c r="K47" s="83"/>
      <c r="L47" s="83"/>
      <c r="M47" s="83"/>
      <c r="N47" s="82"/>
      <c r="O47" s="176">
        <f t="shared" si="1"/>
        <v>98.33254344391787</v>
      </c>
    </row>
    <row r="48" spans="1:15" ht="26.25" customHeight="1">
      <c r="A48" s="38"/>
      <c r="B48" s="102" t="s">
        <v>191</v>
      </c>
      <c r="C48" s="15" t="s">
        <v>192</v>
      </c>
      <c r="D48" s="17">
        <v>0</v>
      </c>
      <c r="E48" s="83">
        <v>28027</v>
      </c>
      <c r="F48" s="122">
        <v>24659.95</v>
      </c>
      <c r="G48" s="92">
        <f>F48-N48</f>
        <v>24659.95</v>
      </c>
      <c r="H48" s="122">
        <v>7589.07</v>
      </c>
      <c r="I48" s="122">
        <v>5550.88</v>
      </c>
      <c r="J48" s="122">
        <v>11520</v>
      </c>
      <c r="K48" s="83"/>
      <c r="L48" s="83"/>
      <c r="M48" s="83"/>
      <c r="N48" s="82"/>
      <c r="O48" s="183">
        <f t="shared" si="1"/>
        <v>87.98640596567596</v>
      </c>
    </row>
    <row r="49" spans="1:15" ht="51" customHeight="1">
      <c r="A49" s="38"/>
      <c r="B49" s="102" t="s">
        <v>209</v>
      </c>
      <c r="C49" s="15" t="s">
        <v>210</v>
      </c>
      <c r="D49" s="17">
        <v>0</v>
      </c>
      <c r="E49" s="83">
        <v>42751</v>
      </c>
      <c r="F49" s="122">
        <v>23928.38</v>
      </c>
      <c r="G49" s="92">
        <v>23928.38</v>
      </c>
      <c r="H49" s="122">
        <v>7608.47</v>
      </c>
      <c r="I49" s="122">
        <v>6389.91</v>
      </c>
      <c r="J49" s="122">
        <v>9930</v>
      </c>
      <c r="K49" s="83"/>
      <c r="L49" s="83"/>
      <c r="M49" s="83"/>
      <c r="N49" s="82"/>
      <c r="O49" s="183">
        <f t="shared" si="1"/>
        <v>55.97150943837571</v>
      </c>
    </row>
    <row r="50" spans="1:15" s="1" customFormat="1" ht="25.5">
      <c r="A50" s="60" t="s">
        <v>48</v>
      </c>
      <c r="B50" s="61"/>
      <c r="C50" s="59" t="s">
        <v>49</v>
      </c>
      <c r="D50" s="66">
        <f aca="true" t="shared" si="4" ref="D50:K50">SUM(D51:D58)</f>
        <v>1288864</v>
      </c>
      <c r="E50" s="66">
        <f t="shared" si="4"/>
        <v>1396125</v>
      </c>
      <c r="F50" s="99">
        <f t="shared" si="4"/>
        <v>1226997.1</v>
      </c>
      <c r="G50" s="99">
        <f t="shared" si="4"/>
        <v>1074839.83</v>
      </c>
      <c r="H50" s="100">
        <f t="shared" si="4"/>
        <v>624531.61</v>
      </c>
      <c r="I50" s="99">
        <f t="shared" si="4"/>
        <v>242063.92</v>
      </c>
      <c r="J50" s="99">
        <f t="shared" si="4"/>
        <v>132055.38</v>
      </c>
      <c r="K50" s="99">
        <f t="shared" si="4"/>
        <v>76188.92</v>
      </c>
      <c r="L50" s="99"/>
      <c r="M50" s="99"/>
      <c r="N50" s="99">
        <f>N51+N52+N53+N54+N55+N58</f>
        <v>152157.27</v>
      </c>
      <c r="O50" s="174">
        <f t="shared" si="1"/>
        <v>87.88590563165907</v>
      </c>
    </row>
    <row r="51" spans="1:15" s="1" customFormat="1" ht="12.75">
      <c r="A51" s="38"/>
      <c r="B51" s="16" t="s">
        <v>149</v>
      </c>
      <c r="C51" s="15" t="s">
        <v>148</v>
      </c>
      <c r="D51" s="17">
        <v>72000</v>
      </c>
      <c r="E51" s="17">
        <v>95490</v>
      </c>
      <c r="F51" s="92">
        <v>95479.33</v>
      </c>
      <c r="G51" s="92">
        <v>75488.92</v>
      </c>
      <c r="H51" s="95"/>
      <c r="I51" s="50"/>
      <c r="J51" s="50"/>
      <c r="K51" s="95">
        <v>75488.92</v>
      </c>
      <c r="L51" s="95"/>
      <c r="M51" s="95"/>
      <c r="N51" s="95">
        <v>19990.41</v>
      </c>
      <c r="O51" s="176">
        <f t="shared" si="1"/>
        <v>99.9888260550843</v>
      </c>
    </row>
    <row r="52" spans="1:15" s="1" customFormat="1" ht="25.5">
      <c r="A52" s="38"/>
      <c r="B52" s="16" t="s">
        <v>170</v>
      </c>
      <c r="C52" s="15" t="s">
        <v>171</v>
      </c>
      <c r="D52" s="17">
        <v>131973</v>
      </c>
      <c r="E52" s="17">
        <v>3560</v>
      </c>
      <c r="F52" s="92">
        <v>3560</v>
      </c>
      <c r="G52" s="92">
        <v>700</v>
      </c>
      <c r="H52" s="95"/>
      <c r="I52" s="50"/>
      <c r="J52" s="50"/>
      <c r="K52" s="95">
        <v>700</v>
      </c>
      <c r="L52" s="95"/>
      <c r="M52" s="95"/>
      <c r="N52" s="95">
        <v>2860</v>
      </c>
      <c r="O52" s="176">
        <f t="shared" si="1"/>
        <v>100</v>
      </c>
    </row>
    <row r="53" spans="1:15" ht="12.75">
      <c r="A53" s="38"/>
      <c r="B53" s="16" t="s">
        <v>50</v>
      </c>
      <c r="C53" s="15" t="s">
        <v>51</v>
      </c>
      <c r="D53" s="17">
        <v>374000</v>
      </c>
      <c r="E53" s="17">
        <v>532113</v>
      </c>
      <c r="F53" s="92">
        <v>378534.26</v>
      </c>
      <c r="G53" s="95">
        <v>249227.4</v>
      </c>
      <c r="H53" s="95">
        <v>16200</v>
      </c>
      <c r="I53" s="101">
        <v>142583.2</v>
      </c>
      <c r="J53" s="147">
        <v>90444.2</v>
      </c>
      <c r="K53" s="103"/>
      <c r="L53" s="103"/>
      <c r="M53" s="103"/>
      <c r="N53" s="95">
        <v>129306.86</v>
      </c>
      <c r="O53" s="176">
        <f t="shared" si="1"/>
        <v>71.1379462632937</v>
      </c>
    </row>
    <row r="54" spans="1:15" ht="12.75">
      <c r="A54" s="38" t="s">
        <v>12</v>
      </c>
      <c r="B54" s="16" t="s">
        <v>52</v>
      </c>
      <c r="C54" s="15" t="s">
        <v>53</v>
      </c>
      <c r="D54" s="17">
        <v>1300</v>
      </c>
      <c r="E54" s="17">
        <v>1000</v>
      </c>
      <c r="F54" s="92">
        <v>500</v>
      </c>
      <c r="G54" s="95">
        <f>F54-N54</f>
        <v>500</v>
      </c>
      <c r="H54" s="95">
        <v>500</v>
      </c>
      <c r="I54" s="50"/>
      <c r="J54" s="50"/>
      <c r="K54" s="103"/>
      <c r="L54" s="103"/>
      <c r="M54" s="103"/>
      <c r="N54" s="95"/>
      <c r="O54" s="176">
        <f t="shared" si="1"/>
        <v>50</v>
      </c>
    </row>
    <row r="55" spans="1:15" ht="12.75">
      <c r="A55" s="38"/>
      <c r="B55" s="16" t="s">
        <v>153</v>
      </c>
      <c r="C55" s="15" t="s">
        <v>154</v>
      </c>
      <c r="D55" s="17">
        <v>686451</v>
      </c>
      <c r="E55" s="17">
        <v>696294</v>
      </c>
      <c r="F55" s="92">
        <v>688391.53</v>
      </c>
      <c r="G55" s="95">
        <f>F55-N55</f>
        <v>688391.53</v>
      </c>
      <c r="H55" s="95">
        <v>607831.61</v>
      </c>
      <c r="I55" s="95">
        <v>78156.74</v>
      </c>
      <c r="J55" s="95">
        <v>2403.18</v>
      </c>
      <c r="K55" s="103"/>
      <c r="L55" s="103"/>
      <c r="M55" s="103"/>
      <c r="N55" s="95"/>
      <c r="O55" s="176">
        <f t="shared" si="1"/>
        <v>98.86506705500838</v>
      </c>
    </row>
    <row r="56" spans="1:15" ht="12.75">
      <c r="A56" s="38"/>
      <c r="B56" s="16" t="s">
        <v>159</v>
      </c>
      <c r="C56" s="15" t="s">
        <v>160</v>
      </c>
      <c r="D56" s="17">
        <v>0</v>
      </c>
      <c r="E56" s="17">
        <v>1500</v>
      </c>
      <c r="F56" s="98">
        <v>1225.17</v>
      </c>
      <c r="G56" s="95">
        <v>1225.17</v>
      </c>
      <c r="H56" s="95"/>
      <c r="I56" s="148">
        <v>1225.17</v>
      </c>
      <c r="J56" s="50"/>
      <c r="K56" s="17"/>
      <c r="L56" s="17"/>
      <c r="M56" s="17"/>
      <c r="N56" s="50"/>
      <c r="O56" s="176">
        <f t="shared" si="1"/>
        <v>81.67800000000001</v>
      </c>
    </row>
    <row r="57" spans="1:15" ht="12.75">
      <c r="A57" s="38"/>
      <c r="B57" s="16" t="s">
        <v>211</v>
      </c>
      <c r="C57" s="15" t="s">
        <v>212</v>
      </c>
      <c r="D57" s="17">
        <v>0</v>
      </c>
      <c r="E57" s="17">
        <v>43028</v>
      </c>
      <c r="F57" s="98">
        <v>42990</v>
      </c>
      <c r="G57" s="95">
        <v>42990</v>
      </c>
      <c r="H57" s="95"/>
      <c r="I57" s="148">
        <v>3782</v>
      </c>
      <c r="J57" s="148">
        <v>39208</v>
      </c>
      <c r="K57" s="17"/>
      <c r="L57" s="17"/>
      <c r="M57" s="17"/>
      <c r="N57" s="50"/>
      <c r="O57" s="176">
        <f t="shared" si="1"/>
        <v>99.91168541414892</v>
      </c>
    </row>
    <row r="58" spans="1:15" ht="12.75">
      <c r="A58" s="38" t="s">
        <v>12</v>
      </c>
      <c r="B58" s="16" t="s">
        <v>54</v>
      </c>
      <c r="C58" s="15" t="s">
        <v>44</v>
      </c>
      <c r="D58" s="17">
        <v>23140</v>
      </c>
      <c r="E58" s="17">
        <v>23140</v>
      </c>
      <c r="F58" s="92">
        <v>16316.81</v>
      </c>
      <c r="G58" s="95">
        <f>F58-N58</f>
        <v>16316.81</v>
      </c>
      <c r="H58" s="50"/>
      <c r="I58" s="101">
        <v>16316.81</v>
      </c>
      <c r="J58" s="50"/>
      <c r="K58" s="17"/>
      <c r="L58" s="17"/>
      <c r="M58" s="17"/>
      <c r="N58" s="50"/>
      <c r="O58" s="176">
        <f t="shared" si="1"/>
        <v>70.51343993085565</v>
      </c>
    </row>
    <row r="59" spans="1:15" ht="37.5" customHeight="1">
      <c r="A59" s="60" t="s">
        <v>55</v>
      </c>
      <c r="B59" s="67"/>
      <c r="C59" s="59" t="s">
        <v>56</v>
      </c>
      <c r="D59" s="66">
        <f aca="true" t="shared" si="5" ref="D59:I59">SUM(D60)</f>
        <v>165000</v>
      </c>
      <c r="E59" s="66">
        <f t="shared" si="5"/>
        <v>165000</v>
      </c>
      <c r="F59" s="99">
        <f t="shared" si="5"/>
        <v>116945.56</v>
      </c>
      <c r="G59" s="99">
        <f t="shared" si="5"/>
        <v>116945.56</v>
      </c>
      <c r="H59" s="99">
        <f t="shared" si="5"/>
        <v>102598.22</v>
      </c>
      <c r="I59" s="100">
        <f t="shared" si="5"/>
        <v>14347.34</v>
      </c>
      <c r="J59" s="100"/>
      <c r="K59" s="104"/>
      <c r="L59" s="104"/>
      <c r="M59" s="104"/>
      <c r="N59" s="100"/>
      <c r="O59" s="174">
        <f t="shared" si="1"/>
        <v>70.87609696969696</v>
      </c>
    </row>
    <row r="60" spans="1:15" ht="25.5">
      <c r="A60" s="38"/>
      <c r="B60" s="16" t="s">
        <v>57</v>
      </c>
      <c r="C60" s="15" t="s">
        <v>58</v>
      </c>
      <c r="D60" s="17">
        <v>165000</v>
      </c>
      <c r="E60" s="17">
        <v>165000</v>
      </c>
      <c r="F60" s="96">
        <v>116945.56</v>
      </c>
      <c r="G60" s="95">
        <f>F60-N60</f>
        <v>116945.56</v>
      </c>
      <c r="H60" s="101">
        <v>102598.22</v>
      </c>
      <c r="I60" s="101">
        <v>14347.34</v>
      </c>
      <c r="J60" s="101"/>
      <c r="K60" s="105"/>
      <c r="L60" s="105"/>
      <c r="M60" s="105"/>
      <c r="N60" s="101"/>
      <c r="O60" s="176">
        <f t="shared" si="1"/>
        <v>70.87609696969696</v>
      </c>
    </row>
    <row r="61" spans="1:15" s="1" customFormat="1" ht="12.75">
      <c r="A61" s="60" t="s">
        <v>59</v>
      </c>
      <c r="B61" s="61"/>
      <c r="C61" s="59" t="s">
        <v>60</v>
      </c>
      <c r="D61" s="66">
        <f>D62</f>
        <v>2190000</v>
      </c>
      <c r="E61" s="66">
        <f>E62</f>
        <v>1740000</v>
      </c>
      <c r="F61" s="100">
        <f>F62</f>
        <v>1623242.74</v>
      </c>
      <c r="G61" s="100">
        <f>G62</f>
        <v>1623242.74</v>
      </c>
      <c r="H61" s="100"/>
      <c r="I61" s="100"/>
      <c r="J61" s="100"/>
      <c r="K61" s="104"/>
      <c r="L61" s="104">
        <f>L62</f>
        <v>1623242.74</v>
      </c>
      <c r="M61" s="104"/>
      <c r="N61" s="100"/>
      <c r="O61" s="174">
        <f t="shared" si="1"/>
        <v>93.28981264367816</v>
      </c>
    </row>
    <row r="62" spans="1:15" ht="24">
      <c r="A62" s="38" t="s">
        <v>12</v>
      </c>
      <c r="B62" s="16" t="s">
        <v>61</v>
      </c>
      <c r="C62" s="32" t="s">
        <v>62</v>
      </c>
      <c r="D62" s="17">
        <v>2190000</v>
      </c>
      <c r="E62" s="17">
        <v>1740000</v>
      </c>
      <c r="F62" s="146">
        <v>1623242.74</v>
      </c>
      <c r="G62" s="95">
        <f>F62-N62</f>
        <v>1623242.74</v>
      </c>
      <c r="H62" s="50"/>
      <c r="I62" s="101"/>
      <c r="J62" s="101"/>
      <c r="K62" s="105"/>
      <c r="L62" s="105">
        <v>1623242.74</v>
      </c>
      <c r="M62" s="105"/>
      <c r="N62" s="101"/>
      <c r="O62" s="176">
        <f t="shared" si="1"/>
        <v>93.28981264367816</v>
      </c>
    </row>
    <row r="63" spans="1:15" s="1" customFormat="1" ht="12.75">
      <c r="A63" s="60" t="s">
        <v>63</v>
      </c>
      <c r="B63" s="61"/>
      <c r="C63" s="59" t="s">
        <v>64</v>
      </c>
      <c r="D63" s="66">
        <f>D64+D72</f>
        <v>3391240</v>
      </c>
      <c r="E63" s="66">
        <f>E64+E72</f>
        <v>2721420</v>
      </c>
      <c r="F63" s="104">
        <f>F64+F72</f>
        <v>2591240</v>
      </c>
      <c r="G63" s="104">
        <f>G64+G72</f>
        <v>2591240</v>
      </c>
      <c r="H63" s="104"/>
      <c r="I63" s="104"/>
      <c r="J63" s="104"/>
      <c r="K63" s="104">
        <f>K64+K65+K66+K67+K72</f>
        <v>2591240</v>
      </c>
      <c r="L63" s="104"/>
      <c r="M63" s="104"/>
      <c r="N63" s="100"/>
      <c r="O63" s="174">
        <f t="shared" si="1"/>
        <v>95.21646787338963</v>
      </c>
    </row>
    <row r="64" spans="1:15" ht="12.75">
      <c r="A64" s="38" t="s">
        <v>12</v>
      </c>
      <c r="B64" s="16" t="s">
        <v>65</v>
      </c>
      <c r="C64" s="15" t="s">
        <v>66</v>
      </c>
      <c r="D64" s="17">
        <v>800000</v>
      </c>
      <c r="E64" s="17">
        <v>130180</v>
      </c>
      <c r="F64" s="101">
        <f>SUM(F66:F67)</f>
        <v>0</v>
      </c>
      <c r="G64" s="101">
        <f>SUM(G66:G67)</f>
        <v>0</v>
      </c>
      <c r="H64" s="50"/>
      <c r="I64" s="50"/>
      <c r="J64" s="50"/>
      <c r="K64" s="17"/>
      <c r="L64" s="17"/>
      <c r="M64" s="17"/>
      <c r="N64" s="50"/>
      <c r="O64" s="176">
        <f t="shared" si="1"/>
        <v>0</v>
      </c>
    </row>
    <row r="65" spans="1:15" ht="12.75">
      <c r="A65" s="38"/>
      <c r="B65" s="16"/>
      <c r="C65" s="15" t="s">
        <v>4</v>
      </c>
      <c r="D65" s="17"/>
      <c r="E65" s="17"/>
      <c r="F65" s="50"/>
      <c r="G65" s="50"/>
      <c r="H65" s="50"/>
      <c r="I65" s="50"/>
      <c r="J65" s="50"/>
      <c r="K65" s="17"/>
      <c r="L65" s="17"/>
      <c r="M65" s="17"/>
      <c r="N65" s="50"/>
      <c r="O65" s="176"/>
    </row>
    <row r="66" spans="1:15" ht="12.75">
      <c r="A66" s="38"/>
      <c r="B66" s="16"/>
      <c r="C66" s="18" t="s">
        <v>67</v>
      </c>
      <c r="D66" s="17">
        <v>700000</v>
      </c>
      <c r="E66" s="52">
        <v>78680</v>
      </c>
      <c r="F66" s="101">
        <f>SUM(F68:F69)</f>
        <v>0</v>
      </c>
      <c r="G66" s="101">
        <f>SUM(G68:G69)</f>
        <v>0</v>
      </c>
      <c r="H66" s="50"/>
      <c r="I66" s="50"/>
      <c r="J66" s="50"/>
      <c r="K66" s="17"/>
      <c r="L66" s="17"/>
      <c r="M66" s="17"/>
      <c r="N66" s="50"/>
      <c r="O66" s="176">
        <f t="shared" si="1"/>
        <v>0</v>
      </c>
    </row>
    <row r="67" spans="1:15" ht="12.75">
      <c r="A67" s="40"/>
      <c r="B67" s="11"/>
      <c r="C67" s="20" t="s">
        <v>146</v>
      </c>
      <c r="D67" s="21">
        <v>100000</v>
      </c>
      <c r="E67" s="52">
        <v>51500</v>
      </c>
      <c r="F67" s="101">
        <f>SUM(F69:F70)</f>
        <v>0</v>
      </c>
      <c r="G67" s="101">
        <f>SUM(G69:G70)</f>
        <v>0</v>
      </c>
      <c r="H67" s="50"/>
      <c r="I67" s="50"/>
      <c r="J67" s="50"/>
      <c r="K67" s="17"/>
      <c r="L67" s="17"/>
      <c r="M67" s="17"/>
      <c r="N67" s="50"/>
      <c r="O67" s="176"/>
    </row>
    <row r="68" spans="1:15" ht="15" customHeight="1" hidden="1">
      <c r="A68" s="40"/>
      <c r="B68" s="11"/>
      <c r="C68" s="22" t="s">
        <v>131</v>
      </c>
      <c r="D68" s="23">
        <v>0</v>
      </c>
      <c r="E68" s="52"/>
      <c r="F68" s="123"/>
      <c r="G68" s="123"/>
      <c r="H68" s="50"/>
      <c r="I68" s="50"/>
      <c r="J68" s="50"/>
      <c r="K68" s="17"/>
      <c r="L68" s="17"/>
      <c r="M68" s="17"/>
      <c r="N68" s="50"/>
      <c r="O68" s="176"/>
    </row>
    <row r="69" spans="1:15" ht="15" customHeight="1" hidden="1">
      <c r="A69" s="40"/>
      <c r="B69" s="11"/>
      <c r="C69" s="22" t="s">
        <v>132</v>
      </c>
      <c r="D69" s="23">
        <v>0</v>
      </c>
      <c r="E69" s="52"/>
      <c r="F69" s="123"/>
      <c r="G69" s="123"/>
      <c r="H69" s="50"/>
      <c r="I69" s="50"/>
      <c r="J69" s="50"/>
      <c r="K69" s="17"/>
      <c r="L69" s="17"/>
      <c r="M69" s="17"/>
      <c r="N69" s="50"/>
      <c r="O69" s="176"/>
    </row>
    <row r="70" spans="1:15" ht="27.75" customHeight="1" hidden="1">
      <c r="A70" s="40"/>
      <c r="B70" s="11"/>
      <c r="C70" s="22" t="s">
        <v>133</v>
      </c>
      <c r="D70" s="23">
        <v>0</v>
      </c>
      <c r="E70" s="52"/>
      <c r="F70" s="123"/>
      <c r="G70" s="123"/>
      <c r="H70" s="50"/>
      <c r="I70" s="50"/>
      <c r="J70" s="50"/>
      <c r="K70" s="17"/>
      <c r="L70" s="17"/>
      <c r="M70" s="17"/>
      <c r="N70" s="50"/>
      <c r="O70" s="176"/>
    </row>
    <row r="71" spans="1:15" ht="27.75" customHeight="1" hidden="1">
      <c r="A71" s="40"/>
      <c r="B71" s="11"/>
      <c r="C71" s="22" t="s">
        <v>134</v>
      </c>
      <c r="D71" s="23">
        <v>0</v>
      </c>
      <c r="E71" s="52"/>
      <c r="F71" s="123"/>
      <c r="G71" s="123"/>
      <c r="H71" s="50"/>
      <c r="I71" s="50"/>
      <c r="J71" s="50"/>
      <c r="K71" s="17"/>
      <c r="L71" s="17"/>
      <c r="M71" s="17"/>
      <c r="N71" s="50"/>
      <c r="O71" s="176"/>
    </row>
    <row r="72" spans="1:15" ht="25.5">
      <c r="A72" s="40"/>
      <c r="B72" s="11" t="s">
        <v>128</v>
      </c>
      <c r="C72" s="12" t="s">
        <v>129</v>
      </c>
      <c r="D72" s="17">
        <v>2591240</v>
      </c>
      <c r="E72" s="17">
        <v>2591240</v>
      </c>
      <c r="F72" s="96">
        <v>2591240</v>
      </c>
      <c r="G72" s="95">
        <f>F72-N72</f>
        <v>2591240</v>
      </c>
      <c r="H72" s="50"/>
      <c r="I72" s="50"/>
      <c r="J72" s="50"/>
      <c r="K72" s="169">
        <v>2591240</v>
      </c>
      <c r="L72" s="17"/>
      <c r="M72" s="17"/>
      <c r="N72" s="50"/>
      <c r="O72" s="176">
        <f t="shared" si="1"/>
        <v>100</v>
      </c>
    </row>
    <row r="73" spans="1:15" s="1" customFormat="1" ht="12.75">
      <c r="A73" s="57" t="s">
        <v>68</v>
      </c>
      <c r="B73" s="58"/>
      <c r="C73" s="68" t="s">
        <v>69</v>
      </c>
      <c r="D73" s="65">
        <f aca="true" t="shared" si="6" ref="D73:K73">SUM(D74:D82)</f>
        <v>26086016</v>
      </c>
      <c r="E73" s="66">
        <f t="shared" si="6"/>
        <v>27518356</v>
      </c>
      <c r="F73" s="100">
        <f t="shared" si="6"/>
        <v>24178990.229999997</v>
      </c>
      <c r="G73" s="100">
        <f t="shared" si="6"/>
        <v>16233279.569999998</v>
      </c>
      <c r="H73" s="100">
        <f t="shared" si="6"/>
        <v>9888839.329999998</v>
      </c>
      <c r="I73" s="100">
        <f>I74+I75+I76+I77+I78+I79+I80+I81+I82</f>
        <v>2914480.1199999996</v>
      </c>
      <c r="J73" s="100">
        <f t="shared" si="6"/>
        <v>567280.0099999999</v>
      </c>
      <c r="K73" s="99">
        <f t="shared" si="6"/>
        <v>2862680.11</v>
      </c>
      <c r="L73" s="99"/>
      <c r="M73" s="99"/>
      <c r="N73" s="100">
        <f>SUM(N74:N82)</f>
        <v>7945710.66</v>
      </c>
      <c r="O73" s="174">
        <f t="shared" si="1"/>
        <v>87.86495177982289</v>
      </c>
    </row>
    <row r="74" spans="1:16" ht="12.75">
      <c r="A74" s="38" t="s">
        <v>12</v>
      </c>
      <c r="B74" s="16" t="s">
        <v>70</v>
      </c>
      <c r="C74" s="15" t="s">
        <v>71</v>
      </c>
      <c r="D74" s="17">
        <v>7200609</v>
      </c>
      <c r="E74" s="17">
        <v>7900503</v>
      </c>
      <c r="F74" s="101">
        <v>7469978.71</v>
      </c>
      <c r="G74" s="95">
        <f aca="true" t="shared" si="7" ref="G74:G82">F74-N74</f>
        <v>6636767.82</v>
      </c>
      <c r="H74" s="101">
        <v>5177924.48</v>
      </c>
      <c r="I74" s="101">
        <v>1133483.08</v>
      </c>
      <c r="J74" s="101">
        <v>325360.26</v>
      </c>
      <c r="K74" s="95"/>
      <c r="L74" s="95"/>
      <c r="M74" s="95"/>
      <c r="N74" s="101">
        <v>833210.89</v>
      </c>
      <c r="O74" s="176">
        <f t="shared" si="1"/>
        <v>94.55067240655437</v>
      </c>
      <c r="P74" s="33"/>
    </row>
    <row r="75" spans="1:16" ht="12.75">
      <c r="A75" s="38"/>
      <c r="B75" s="16" t="s">
        <v>140</v>
      </c>
      <c r="C75" s="32" t="s">
        <v>143</v>
      </c>
      <c r="D75" s="17">
        <v>116882</v>
      </c>
      <c r="E75" s="17">
        <v>128419</v>
      </c>
      <c r="F75" s="101">
        <v>111603.89</v>
      </c>
      <c r="G75" s="95">
        <f t="shared" si="7"/>
        <v>111603.89</v>
      </c>
      <c r="H75" s="101">
        <v>87309.92</v>
      </c>
      <c r="I75" s="101">
        <v>13454.42</v>
      </c>
      <c r="J75" s="101">
        <v>10839.55</v>
      </c>
      <c r="K75" s="95"/>
      <c r="L75" s="95"/>
      <c r="M75" s="95"/>
      <c r="N75" s="101"/>
      <c r="O75" s="176">
        <f t="shared" si="1"/>
        <v>86.90605751485371</v>
      </c>
      <c r="P75" s="33"/>
    </row>
    <row r="76" spans="1:15" ht="12.75">
      <c r="A76" s="42"/>
      <c r="B76" s="24" t="s">
        <v>72</v>
      </c>
      <c r="C76" s="25" t="s">
        <v>73</v>
      </c>
      <c r="D76" s="17">
        <v>12758825</v>
      </c>
      <c r="E76" s="17">
        <v>13375063</v>
      </c>
      <c r="F76" s="101">
        <v>10965181.28</v>
      </c>
      <c r="G76" s="95">
        <f t="shared" si="7"/>
        <v>5250981.379999999</v>
      </c>
      <c r="H76" s="101">
        <v>1606740.92</v>
      </c>
      <c r="I76" s="101">
        <v>700383.56</v>
      </c>
      <c r="J76" s="101">
        <v>81176.79</v>
      </c>
      <c r="K76" s="95">
        <v>2862680.11</v>
      </c>
      <c r="L76" s="95"/>
      <c r="M76" s="95"/>
      <c r="N76" s="101">
        <v>5714199.9</v>
      </c>
      <c r="O76" s="176">
        <f t="shared" si="1"/>
        <v>81.98227761618767</v>
      </c>
    </row>
    <row r="77" spans="1:15" ht="12.75">
      <c r="A77" s="38"/>
      <c r="B77" s="16" t="s">
        <v>74</v>
      </c>
      <c r="C77" s="15" t="s">
        <v>75</v>
      </c>
      <c r="D77" s="17">
        <v>2976482</v>
      </c>
      <c r="E77" s="17">
        <v>3132524</v>
      </c>
      <c r="F77" s="101">
        <v>2886598.52</v>
      </c>
      <c r="G77" s="95">
        <f t="shared" si="7"/>
        <v>2886598.52</v>
      </c>
      <c r="H77" s="101">
        <v>2300096.93</v>
      </c>
      <c r="I77" s="101">
        <v>439113.27</v>
      </c>
      <c r="J77" s="101">
        <v>147388.32</v>
      </c>
      <c r="K77" s="108"/>
      <c r="L77" s="108"/>
      <c r="M77" s="108"/>
      <c r="N77" s="101"/>
      <c r="O77" s="176">
        <f t="shared" si="1"/>
        <v>92.14928664552929</v>
      </c>
    </row>
    <row r="78" spans="1:15" ht="12.75">
      <c r="A78" s="38" t="s">
        <v>12</v>
      </c>
      <c r="B78" s="16" t="s">
        <v>76</v>
      </c>
      <c r="C78" s="15" t="s">
        <v>77</v>
      </c>
      <c r="D78" s="17">
        <v>738869</v>
      </c>
      <c r="E78" s="17">
        <v>632860</v>
      </c>
      <c r="F78" s="101">
        <v>555852.54</v>
      </c>
      <c r="G78" s="95">
        <f t="shared" si="7"/>
        <v>555852.54</v>
      </c>
      <c r="H78" s="101">
        <v>69552.03</v>
      </c>
      <c r="I78" s="101">
        <v>486300.51</v>
      </c>
      <c r="J78" s="101"/>
      <c r="K78" s="50"/>
      <c r="L78" s="50"/>
      <c r="M78" s="50"/>
      <c r="N78" s="101"/>
      <c r="O78" s="176">
        <f t="shared" si="1"/>
        <v>87.83183326486112</v>
      </c>
    </row>
    <row r="79" spans="1:15" ht="15" customHeight="1">
      <c r="A79" s="38" t="s">
        <v>12</v>
      </c>
      <c r="B79" s="16" t="s">
        <v>78</v>
      </c>
      <c r="C79" s="15" t="s">
        <v>79</v>
      </c>
      <c r="D79" s="17">
        <v>431977</v>
      </c>
      <c r="E79" s="17">
        <v>436477</v>
      </c>
      <c r="F79" s="101">
        <v>409974.38</v>
      </c>
      <c r="G79" s="95">
        <f t="shared" si="7"/>
        <v>409974.38</v>
      </c>
      <c r="H79" s="101">
        <v>363160.61</v>
      </c>
      <c r="I79" s="101">
        <v>44298.68</v>
      </c>
      <c r="J79" s="101">
        <v>2515.09</v>
      </c>
      <c r="K79" s="50"/>
      <c r="L79" s="50"/>
      <c r="M79" s="50"/>
      <c r="N79" s="101"/>
      <c r="O79" s="176">
        <f t="shared" si="1"/>
        <v>93.92806035598669</v>
      </c>
    </row>
    <row r="80" spans="1:15" ht="14.25" customHeight="1">
      <c r="A80" s="38" t="s">
        <v>12</v>
      </c>
      <c r="B80" s="16" t="s">
        <v>80</v>
      </c>
      <c r="C80" s="15" t="s">
        <v>81</v>
      </c>
      <c r="D80" s="17">
        <v>59614</v>
      </c>
      <c r="E80" s="17">
        <v>59023</v>
      </c>
      <c r="F80" s="101">
        <v>36525.51</v>
      </c>
      <c r="G80" s="95">
        <f t="shared" si="7"/>
        <v>36525.51</v>
      </c>
      <c r="H80" s="101"/>
      <c r="I80" s="101">
        <v>36525.51</v>
      </c>
      <c r="J80" s="101"/>
      <c r="K80" s="50"/>
      <c r="L80" s="50"/>
      <c r="M80" s="50"/>
      <c r="N80" s="101"/>
      <c r="O80" s="176">
        <f t="shared" si="1"/>
        <v>61.883519983735155</v>
      </c>
    </row>
    <row r="81" spans="1:15" ht="14.25" customHeight="1">
      <c r="A81" s="38"/>
      <c r="B81" s="16" t="s">
        <v>161</v>
      </c>
      <c r="C81" s="15" t="s">
        <v>162</v>
      </c>
      <c r="D81" s="17">
        <v>1780359</v>
      </c>
      <c r="E81" s="17">
        <v>1831088</v>
      </c>
      <c r="F81" s="101">
        <v>1733333.74</v>
      </c>
      <c r="G81" s="95">
        <f t="shared" si="7"/>
        <v>335033.8699999999</v>
      </c>
      <c r="H81" s="101">
        <v>274112.78</v>
      </c>
      <c r="I81" s="101">
        <v>60921.09</v>
      </c>
      <c r="J81" s="101"/>
      <c r="K81" s="50"/>
      <c r="L81" s="50"/>
      <c r="M81" s="50"/>
      <c r="N81" s="101">
        <v>1398299.87</v>
      </c>
      <c r="O81" s="176">
        <f t="shared" si="1"/>
        <v>94.66141113916972</v>
      </c>
    </row>
    <row r="82" spans="1:15" ht="13.5" thickBot="1">
      <c r="A82" s="38"/>
      <c r="B82" s="16" t="s">
        <v>82</v>
      </c>
      <c r="C82" s="15" t="s">
        <v>44</v>
      </c>
      <c r="D82" s="17">
        <v>22399</v>
      </c>
      <c r="E82" s="17">
        <v>22399</v>
      </c>
      <c r="F82" s="101">
        <v>9941.66</v>
      </c>
      <c r="G82" s="95">
        <f t="shared" si="7"/>
        <v>9941.66</v>
      </c>
      <c r="H82" s="101">
        <v>9941.66</v>
      </c>
      <c r="I82" s="101"/>
      <c r="J82" s="101"/>
      <c r="K82" s="50"/>
      <c r="L82" s="50"/>
      <c r="M82" s="50"/>
      <c r="N82" s="50"/>
      <c r="O82" s="176">
        <f t="shared" si="1"/>
        <v>44.3843921603643</v>
      </c>
    </row>
    <row r="83" spans="1:15" s="1" customFormat="1" ht="12.75">
      <c r="A83" s="69" t="s">
        <v>83</v>
      </c>
      <c r="B83" s="70"/>
      <c r="C83" s="71" t="s">
        <v>84</v>
      </c>
      <c r="D83" s="72">
        <f aca="true" t="shared" si="8" ref="D83:I83">D84+D85+D86</f>
        <v>280700</v>
      </c>
      <c r="E83" s="72">
        <f t="shared" si="8"/>
        <v>291818</v>
      </c>
      <c r="F83" s="166">
        <f t="shared" si="8"/>
        <v>271698.11</v>
      </c>
      <c r="G83" s="166">
        <f t="shared" si="8"/>
        <v>271698.11</v>
      </c>
      <c r="H83" s="166">
        <f t="shared" si="8"/>
        <v>113891.91</v>
      </c>
      <c r="I83" s="166">
        <f t="shared" si="8"/>
        <v>157806.2</v>
      </c>
      <c r="J83" s="100"/>
      <c r="K83" s="100"/>
      <c r="L83" s="100"/>
      <c r="M83" s="100"/>
      <c r="N83" s="100"/>
      <c r="O83" s="174">
        <f t="shared" si="1"/>
        <v>93.10532934911485</v>
      </c>
    </row>
    <row r="84" spans="1:15" ht="12.75">
      <c r="A84" s="39"/>
      <c r="B84" s="16" t="s">
        <v>85</v>
      </c>
      <c r="C84" s="15" t="s">
        <v>86</v>
      </c>
      <c r="D84" s="17">
        <v>15700</v>
      </c>
      <c r="E84" s="17">
        <v>25700</v>
      </c>
      <c r="F84" s="101">
        <v>14391.34</v>
      </c>
      <c r="G84" s="95">
        <f>F84-N84</f>
        <v>14391.34</v>
      </c>
      <c r="H84" s="101">
        <v>250</v>
      </c>
      <c r="I84" s="101">
        <v>14141.34</v>
      </c>
      <c r="J84" s="101"/>
      <c r="K84" s="17"/>
      <c r="L84" s="17"/>
      <c r="M84" s="17"/>
      <c r="N84" s="50"/>
      <c r="O84" s="176">
        <f t="shared" si="1"/>
        <v>55.99743190661479</v>
      </c>
    </row>
    <row r="85" spans="1:15" ht="12.75">
      <c r="A85" s="39"/>
      <c r="B85" s="16" t="s">
        <v>151</v>
      </c>
      <c r="C85" s="15" t="s">
        <v>152</v>
      </c>
      <c r="D85" s="17">
        <v>21000</v>
      </c>
      <c r="E85" s="17">
        <v>21000</v>
      </c>
      <c r="F85" s="101">
        <v>20416.3</v>
      </c>
      <c r="G85" s="95">
        <v>20416.3</v>
      </c>
      <c r="H85" s="101">
        <v>3600</v>
      </c>
      <c r="I85" s="101">
        <v>16816.3</v>
      </c>
      <c r="J85" s="101"/>
      <c r="K85" s="17"/>
      <c r="L85" s="17"/>
      <c r="M85" s="17"/>
      <c r="N85" s="50"/>
      <c r="O85" s="176">
        <f>F85/E85*100</f>
        <v>97.22047619047619</v>
      </c>
    </row>
    <row r="86" spans="1:15" ht="12.75">
      <c r="A86" s="38"/>
      <c r="B86" s="16" t="s">
        <v>87</v>
      </c>
      <c r="C86" s="15" t="s">
        <v>88</v>
      </c>
      <c r="D86" s="17">
        <v>244000</v>
      </c>
      <c r="E86" s="17">
        <v>245118</v>
      </c>
      <c r="F86" s="101">
        <v>236890.47</v>
      </c>
      <c r="G86" s="95">
        <f>F86-N86</f>
        <v>236890.47</v>
      </c>
      <c r="H86" s="101">
        <v>110041.91</v>
      </c>
      <c r="I86" s="101">
        <v>126848.56</v>
      </c>
      <c r="J86" s="101"/>
      <c r="K86" s="17"/>
      <c r="L86" s="17"/>
      <c r="M86" s="17"/>
      <c r="N86" s="50"/>
      <c r="O86" s="176">
        <f t="shared" si="1"/>
        <v>96.64344111815534</v>
      </c>
    </row>
    <row r="87" spans="1:15" s="1" customFormat="1" ht="12.75">
      <c r="A87" s="60" t="s">
        <v>89</v>
      </c>
      <c r="B87" s="61"/>
      <c r="C87" s="59" t="s">
        <v>90</v>
      </c>
      <c r="D87" s="66">
        <f>D88+D89+D90+D91+D92+D93+D94</f>
        <v>3360581</v>
      </c>
      <c r="E87" s="66">
        <f aca="true" t="shared" si="9" ref="E87:K87">E88+E89+E90+E91+E92+E93+E94</f>
        <v>3385493</v>
      </c>
      <c r="F87" s="104">
        <f t="shared" si="9"/>
        <v>3242563.89</v>
      </c>
      <c r="G87" s="104">
        <f t="shared" si="9"/>
        <v>3242563.89</v>
      </c>
      <c r="H87" s="104">
        <f t="shared" si="9"/>
        <v>745587.7799999999</v>
      </c>
      <c r="I87" s="104">
        <f>I88+I89+I90+I91+I92+I93+I94</f>
        <v>217355.49</v>
      </c>
      <c r="J87" s="104">
        <f>J88+J89+J90+J91+J92+J93+J94</f>
        <v>2218620.62</v>
      </c>
      <c r="K87" s="104">
        <f t="shared" si="9"/>
        <v>61000</v>
      </c>
      <c r="L87" s="104"/>
      <c r="M87" s="104"/>
      <c r="N87" s="104"/>
      <c r="O87" s="174">
        <f t="shared" si="1"/>
        <v>95.77818917362995</v>
      </c>
    </row>
    <row r="88" spans="1:15" s="1" customFormat="1" ht="51">
      <c r="A88" s="38"/>
      <c r="B88" s="16" t="s">
        <v>127</v>
      </c>
      <c r="C88" s="15" t="s">
        <v>213</v>
      </c>
      <c r="D88" s="17">
        <v>2089000</v>
      </c>
      <c r="E88" s="17">
        <v>2093178</v>
      </c>
      <c r="F88" s="101">
        <v>2090821.96</v>
      </c>
      <c r="G88" s="95">
        <f>F88-N88</f>
        <v>2090821.96</v>
      </c>
      <c r="H88" s="101">
        <v>89235.17</v>
      </c>
      <c r="I88" s="101">
        <v>20469</v>
      </c>
      <c r="J88" s="124">
        <v>1981117.79</v>
      </c>
      <c r="K88" s="50"/>
      <c r="L88" s="50"/>
      <c r="M88" s="50"/>
      <c r="N88" s="101">
        <v>0</v>
      </c>
      <c r="O88" s="176">
        <f t="shared" si="1"/>
        <v>99.88744196623507</v>
      </c>
    </row>
    <row r="89" spans="1:15" ht="76.5">
      <c r="A89" s="38"/>
      <c r="B89" s="16" t="s">
        <v>91</v>
      </c>
      <c r="C89" s="15" t="s">
        <v>173</v>
      </c>
      <c r="D89" s="17">
        <v>8800</v>
      </c>
      <c r="E89" s="17">
        <v>13899</v>
      </c>
      <c r="F89" s="101">
        <v>13851.02</v>
      </c>
      <c r="G89" s="95">
        <f>F89-N89</f>
        <v>13851.02</v>
      </c>
      <c r="H89" s="101">
        <v>13851.02</v>
      </c>
      <c r="I89" s="101"/>
      <c r="J89" s="101"/>
      <c r="K89" s="50"/>
      <c r="L89" s="50"/>
      <c r="M89" s="50"/>
      <c r="N89" s="101"/>
      <c r="O89" s="176">
        <f t="shared" si="1"/>
        <v>99.65479530901504</v>
      </c>
    </row>
    <row r="90" spans="1:15" ht="25.5">
      <c r="A90" s="38"/>
      <c r="B90" s="16" t="s">
        <v>92</v>
      </c>
      <c r="C90" s="15" t="s">
        <v>174</v>
      </c>
      <c r="D90" s="17">
        <v>207000</v>
      </c>
      <c r="E90" s="17">
        <v>196338</v>
      </c>
      <c r="F90" s="101">
        <v>140667.97</v>
      </c>
      <c r="G90" s="95">
        <f>F90-N90</f>
        <v>140667.97</v>
      </c>
      <c r="H90" s="101"/>
      <c r="I90" s="101">
        <v>53948.14</v>
      </c>
      <c r="J90" s="101">
        <v>86719.83</v>
      </c>
      <c r="K90" s="50"/>
      <c r="L90" s="50"/>
      <c r="M90" s="50"/>
      <c r="N90" s="101"/>
      <c r="O90" s="176">
        <f aca="true" t="shared" si="10" ref="O90:O121">F90/E90*100</f>
        <v>71.64581996353228</v>
      </c>
    </row>
    <row r="91" spans="1:15" ht="12.75">
      <c r="A91" s="38"/>
      <c r="B91" s="16" t="s">
        <v>193</v>
      </c>
      <c r="C91" s="15" t="s">
        <v>194</v>
      </c>
      <c r="D91" s="17">
        <v>68000</v>
      </c>
      <c r="E91" s="17">
        <v>82746</v>
      </c>
      <c r="F91" s="101">
        <v>82745.54</v>
      </c>
      <c r="G91" s="101">
        <v>82745.54</v>
      </c>
      <c r="H91" s="101"/>
      <c r="I91" s="101"/>
      <c r="J91" s="101">
        <v>82745.54</v>
      </c>
      <c r="K91" s="50"/>
      <c r="L91" s="50"/>
      <c r="M91" s="101"/>
      <c r="N91" s="101"/>
      <c r="O91" s="176">
        <f t="shared" si="10"/>
        <v>99.99944408188914</v>
      </c>
    </row>
    <row r="92" spans="1:15" ht="12.75">
      <c r="A92" s="40"/>
      <c r="B92" s="11" t="s">
        <v>93</v>
      </c>
      <c r="C92" s="12" t="s">
        <v>94</v>
      </c>
      <c r="D92" s="21">
        <v>780960</v>
      </c>
      <c r="E92" s="17">
        <v>790351</v>
      </c>
      <c r="F92" s="101">
        <v>742810.86</v>
      </c>
      <c r="G92" s="95">
        <f>F92-N92</f>
        <v>742810.86</v>
      </c>
      <c r="H92" s="101">
        <v>629454.19</v>
      </c>
      <c r="I92" s="101">
        <v>110472.72</v>
      </c>
      <c r="J92" s="101">
        <v>2883.95</v>
      </c>
      <c r="K92" s="50"/>
      <c r="L92" s="50"/>
      <c r="M92" s="101"/>
      <c r="N92" s="101"/>
      <c r="O92" s="176">
        <f t="shared" si="10"/>
        <v>93.98493327648096</v>
      </c>
    </row>
    <row r="93" spans="1:15" ht="12" customHeight="1">
      <c r="A93" s="41"/>
      <c r="B93" s="30">
        <v>85228</v>
      </c>
      <c r="C93" s="15" t="s">
        <v>95</v>
      </c>
      <c r="D93" s="17">
        <v>11774</v>
      </c>
      <c r="E93" s="17">
        <v>14274</v>
      </c>
      <c r="F93" s="101">
        <v>2500</v>
      </c>
      <c r="G93" s="95">
        <f>F93-N93</f>
        <v>2500</v>
      </c>
      <c r="H93" s="101"/>
      <c r="I93" s="101">
        <v>2500</v>
      </c>
      <c r="J93" s="101"/>
      <c r="K93" s="50"/>
      <c r="L93" s="50"/>
      <c r="M93" s="50"/>
      <c r="N93" s="101"/>
      <c r="O93" s="176">
        <f t="shared" si="10"/>
        <v>17.51436177665686</v>
      </c>
    </row>
    <row r="94" spans="1:15" ht="12.75">
      <c r="A94" s="38"/>
      <c r="B94" s="16" t="s">
        <v>96</v>
      </c>
      <c r="C94" s="15" t="s">
        <v>97</v>
      </c>
      <c r="D94" s="17">
        <v>195047</v>
      </c>
      <c r="E94" s="17">
        <v>194707</v>
      </c>
      <c r="F94" s="101">
        <v>169166.54</v>
      </c>
      <c r="G94" s="95">
        <f>F94-N94</f>
        <v>169166.54</v>
      </c>
      <c r="H94" s="101">
        <v>13047.4</v>
      </c>
      <c r="I94" s="101">
        <v>29965.63</v>
      </c>
      <c r="J94" s="101">
        <v>65153.51</v>
      </c>
      <c r="K94" s="95">
        <v>61000</v>
      </c>
      <c r="L94" s="95"/>
      <c r="M94" s="95"/>
      <c r="N94" s="101"/>
      <c r="O94" s="176">
        <f t="shared" si="10"/>
        <v>86.88261849856451</v>
      </c>
    </row>
    <row r="95" spans="1:15" ht="25.5">
      <c r="A95" s="150" t="s">
        <v>214</v>
      </c>
      <c r="B95" s="67"/>
      <c r="C95" s="87" t="s">
        <v>215</v>
      </c>
      <c r="D95" s="161">
        <f aca="true" t="shared" si="11" ref="D95:J95">D96</f>
        <v>0</v>
      </c>
      <c r="E95" s="161">
        <f t="shared" si="11"/>
        <v>108700</v>
      </c>
      <c r="F95" s="162">
        <f t="shared" si="11"/>
        <v>104247.88</v>
      </c>
      <c r="G95" s="163">
        <f t="shared" si="11"/>
        <v>104247.88</v>
      </c>
      <c r="H95" s="162">
        <f t="shared" si="11"/>
        <v>49933.05</v>
      </c>
      <c r="I95" s="162">
        <f t="shared" si="11"/>
        <v>45966.12</v>
      </c>
      <c r="J95" s="162">
        <f t="shared" si="11"/>
        <v>8348.71</v>
      </c>
      <c r="K95" s="163"/>
      <c r="L95" s="163"/>
      <c r="M95" s="163">
        <f>M96</f>
        <v>88310.7</v>
      </c>
      <c r="N95" s="162"/>
      <c r="O95" s="178"/>
    </row>
    <row r="96" spans="1:15" ht="12.75">
      <c r="A96" s="151"/>
      <c r="B96" s="152" t="s">
        <v>216</v>
      </c>
      <c r="C96" s="15" t="s">
        <v>97</v>
      </c>
      <c r="D96" s="153">
        <v>0</v>
      </c>
      <c r="E96" s="153">
        <v>108700</v>
      </c>
      <c r="F96" s="154">
        <v>104247.88</v>
      </c>
      <c r="G96" s="155">
        <v>104247.88</v>
      </c>
      <c r="H96" s="154">
        <v>49933.05</v>
      </c>
      <c r="I96" s="154">
        <v>45966.12</v>
      </c>
      <c r="J96" s="154">
        <v>8348.71</v>
      </c>
      <c r="K96" s="155"/>
      <c r="L96" s="155"/>
      <c r="M96" s="155">
        <v>88310.7</v>
      </c>
      <c r="N96" s="154"/>
      <c r="O96" s="184"/>
    </row>
    <row r="97" spans="1:15" s="1" customFormat="1" ht="12.75">
      <c r="A97" s="60" t="s">
        <v>98</v>
      </c>
      <c r="B97" s="61"/>
      <c r="C97" s="59" t="s">
        <v>99</v>
      </c>
      <c r="D97" s="66">
        <f>D98+D99+D100</f>
        <v>510157</v>
      </c>
      <c r="E97" s="66">
        <f aca="true" t="shared" si="12" ref="E97:J97">E98+E99+E100</f>
        <v>567684</v>
      </c>
      <c r="F97" s="100">
        <f t="shared" si="12"/>
        <v>481727.99</v>
      </c>
      <c r="G97" s="100">
        <f t="shared" si="12"/>
        <v>481727.99</v>
      </c>
      <c r="H97" s="100">
        <f>H98+H99+H100</f>
        <v>322236.35000000003</v>
      </c>
      <c r="I97" s="100">
        <f t="shared" si="12"/>
        <v>43518.92</v>
      </c>
      <c r="J97" s="100">
        <f t="shared" si="12"/>
        <v>115972.72</v>
      </c>
      <c r="K97" s="66"/>
      <c r="L97" s="66"/>
      <c r="M97" s="66"/>
      <c r="N97" s="100"/>
      <c r="O97" s="174">
        <f t="shared" si="10"/>
        <v>84.8584758421939</v>
      </c>
    </row>
    <row r="98" spans="1:15" ht="12.75">
      <c r="A98" s="38"/>
      <c r="B98" s="16" t="s">
        <v>100</v>
      </c>
      <c r="C98" s="15" t="s">
        <v>101</v>
      </c>
      <c r="D98" s="17">
        <v>398140</v>
      </c>
      <c r="E98" s="17">
        <v>433955</v>
      </c>
      <c r="F98" s="101">
        <v>357873.15</v>
      </c>
      <c r="G98" s="95">
        <f>F98-N98</f>
        <v>357873.15</v>
      </c>
      <c r="H98" s="101">
        <v>309964.52</v>
      </c>
      <c r="I98" s="101">
        <v>24621.9</v>
      </c>
      <c r="J98" s="101">
        <v>23286.73</v>
      </c>
      <c r="K98" s="17"/>
      <c r="L98" s="17"/>
      <c r="M98" s="17"/>
      <c r="N98" s="101"/>
      <c r="O98" s="176">
        <f t="shared" si="10"/>
        <v>82.46780196103283</v>
      </c>
    </row>
    <row r="99" spans="1:15" ht="38.25">
      <c r="A99" s="38"/>
      <c r="B99" s="16" t="s">
        <v>102</v>
      </c>
      <c r="C99" s="15" t="s">
        <v>103</v>
      </c>
      <c r="D99" s="17">
        <v>20199</v>
      </c>
      <c r="E99" s="17">
        <v>31199</v>
      </c>
      <c r="F99" s="101">
        <v>31168.85</v>
      </c>
      <c r="G99" s="95">
        <f>F99-N99</f>
        <v>31168.85</v>
      </c>
      <c r="H99" s="101">
        <v>12271.83</v>
      </c>
      <c r="I99" s="101">
        <v>18897.02</v>
      </c>
      <c r="J99" s="101"/>
      <c r="K99" s="17"/>
      <c r="L99" s="17"/>
      <c r="M99" s="17"/>
      <c r="N99" s="101"/>
      <c r="O99" s="176">
        <f t="shared" si="10"/>
        <v>99.90336228725279</v>
      </c>
    </row>
    <row r="100" spans="1:15" ht="12.75">
      <c r="A100" s="38"/>
      <c r="B100" s="16" t="s">
        <v>141</v>
      </c>
      <c r="C100" s="15" t="s">
        <v>142</v>
      </c>
      <c r="D100" s="17">
        <v>91818</v>
      </c>
      <c r="E100" s="17">
        <v>102530</v>
      </c>
      <c r="F100" s="101">
        <v>92685.99</v>
      </c>
      <c r="G100" s="95">
        <f>F100-N100</f>
        <v>92685.99</v>
      </c>
      <c r="H100" s="101">
        <v>0</v>
      </c>
      <c r="I100" s="101">
        <v>0</v>
      </c>
      <c r="J100" s="101">
        <v>92685.99</v>
      </c>
      <c r="K100" s="17"/>
      <c r="L100" s="17"/>
      <c r="M100" s="17"/>
      <c r="N100" s="101">
        <v>0</v>
      </c>
      <c r="O100" s="176">
        <f t="shared" si="10"/>
        <v>90.39889788354628</v>
      </c>
    </row>
    <row r="101" spans="1:15" s="1" customFormat="1" ht="25.5">
      <c r="A101" s="60" t="s">
        <v>104</v>
      </c>
      <c r="B101" s="61"/>
      <c r="C101" s="59" t="s">
        <v>105</v>
      </c>
      <c r="D101" s="66">
        <f>D102+D103+D104+D105+D108+D109</f>
        <v>6993754</v>
      </c>
      <c r="E101" s="66">
        <f>E102+E103+E104+E105+E106+E107+E108+E109</f>
        <v>6805266</v>
      </c>
      <c r="F101" s="100">
        <f>F102+F103+F104+F105+F106+F107+F108+F109</f>
        <v>5488021.840000001</v>
      </c>
      <c r="G101" s="100">
        <f>G102+G103+G104+G105+G106+G107+G108+G109</f>
        <v>5183335.8</v>
      </c>
      <c r="H101" s="100">
        <f>H102+H104+H105+H108+H109</f>
        <v>15407.04</v>
      </c>
      <c r="I101" s="100">
        <f>I102+I103+I104+I105+I106+I107+I108+I109</f>
        <v>5167928.76</v>
      </c>
      <c r="J101" s="100"/>
      <c r="K101" s="104"/>
      <c r="L101" s="104"/>
      <c r="M101" s="104"/>
      <c r="N101" s="100">
        <f>N102+N104+N105+N108+N109</f>
        <v>304686.04</v>
      </c>
      <c r="O101" s="174">
        <f t="shared" si="10"/>
        <v>80.64375205906721</v>
      </c>
    </row>
    <row r="102" spans="1:15" ht="12.75">
      <c r="A102" s="38"/>
      <c r="B102" s="16" t="s">
        <v>106</v>
      </c>
      <c r="C102" s="15" t="s">
        <v>107</v>
      </c>
      <c r="D102" s="17">
        <v>4506500</v>
      </c>
      <c r="E102" s="17">
        <v>3609335</v>
      </c>
      <c r="F102" s="101">
        <v>3255609</v>
      </c>
      <c r="G102" s="101">
        <f>F102-N102</f>
        <v>3254833</v>
      </c>
      <c r="H102" s="101"/>
      <c r="I102" s="101">
        <v>3254833</v>
      </c>
      <c r="J102" s="101"/>
      <c r="K102" s="105"/>
      <c r="L102" s="105"/>
      <c r="M102" s="105"/>
      <c r="N102" s="101">
        <v>776</v>
      </c>
      <c r="O102" s="176">
        <f t="shared" si="10"/>
        <v>90.19969052470884</v>
      </c>
    </row>
    <row r="103" spans="1:15" ht="12.75">
      <c r="A103" s="38"/>
      <c r="B103" s="16" t="s">
        <v>168</v>
      </c>
      <c r="C103" s="15" t="s">
        <v>169</v>
      </c>
      <c r="D103" s="17">
        <v>106050</v>
      </c>
      <c r="E103" s="17">
        <v>55250</v>
      </c>
      <c r="F103" s="101">
        <v>25243.44</v>
      </c>
      <c r="G103" s="101">
        <f>F103-N103</f>
        <v>25243.44</v>
      </c>
      <c r="H103" s="101"/>
      <c r="I103" s="101">
        <v>25243.44</v>
      </c>
      <c r="J103" s="101"/>
      <c r="K103" s="105"/>
      <c r="L103" s="105"/>
      <c r="M103" s="105"/>
      <c r="N103" s="101"/>
      <c r="O103" s="176">
        <f t="shared" si="10"/>
        <v>45.68948416289593</v>
      </c>
    </row>
    <row r="104" spans="1:15" ht="12.75">
      <c r="A104" s="38"/>
      <c r="B104" s="16" t="s">
        <v>108</v>
      </c>
      <c r="C104" s="15" t="s">
        <v>109</v>
      </c>
      <c r="D104" s="17">
        <v>302633</v>
      </c>
      <c r="E104" s="17">
        <v>286933</v>
      </c>
      <c r="F104" s="101">
        <v>269119.2</v>
      </c>
      <c r="G104" s="101">
        <f>F104-N104</f>
        <v>269119.2</v>
      </c>
      <c r="H104" s="101">
        <v>15407.04</v>
      </c>
      <c r="I104" s="101">
        <v>253712.16</v>
      </c>
      <c r="J104" s="101"/>
      <c r="K104" s="105"/>
      <c r="L104" s="105"/>
      <c r="M104" s="105"/>
      <c r="N104" s="101"/>
      <c r="O104" s="176">
        <f t="shared" si="10"/>
        <v>93.79165170963256</v>
      </c>
    </row>
    <row r="105" spans="1:15" ht="12.75">
      <c r="A105" s="38"/>
      <c r="B105" s="16" t="s">
        <v>110</v>
      </c>
      <c r="C105" s="15" t="s">
        <v>111</v>
      </c>
      <c r="D105" s="17">
        <v>145000</v>
      </c>
      <c r="E105" s="17">
        <v>261500</v>
      </c>
      <c r="F105" s="101">
        <v>153824.88</v>
      </c>
      <c r="G105" s="101">
        <f>F105-N105</f>
        <v>99113.98000000001</v>
      </c>
      <c r="H105" s="101"/>
      <c r="I105" s="101">
        <v>99113.98</v>
      </c>
      <c r="J105" s="101"/>
      <c r="K105" s="105"/>
      <c r="L105" s="105"/>
      <c r="M105" s="105"/>
      <c r="N105" s="101">
        <v>54710.9</v>
      </c>
      <c r="O105" s="176">
        <f t="shared" si="10"/>
        <v>58.82404588910134</v>
      </c>
    </row>
    <row r="106" spans="1:15" ht="25.5">
      <c r="A106" s="38"/>
      <c r="B106" s="16" t="s">
        <v>196</v>
      </c>
      <c r="C106" s="15" t="s">
        <v>197</v>
      </c>
      <c r="D106" s="17">
        <v>0</v>
      </c>
      <c r="E106" s="17">
        <v>30000</v>
      </c>
      <c r="F106" s="101">
        <v>0</v>
      </c>
      <c r="G106" s="101">
        <v>0</v>
      </c>
      <c r="H106" s="101"/>
      <c r="I106" s="101"/>
      <c r="J106" s="101"/>
      <c r="K106" s="105"/>
      <c r="L106" s="105"/>
      <c r="M106" s="105"/>
      <c r="N106" s="101"/>
      <c r="O106" s="176">
        <f t="shared" si="10"/>
        <v>0</v>
      </c>
    </row>
    <row r="107" spans="1:15" ht="25.5">
      <c r="A107" s="38"/>
      <c r="B107" s="16" t="s">
        <v>198</v>
      </c>
      <c r="C107" s="15" t="s">
        <v>199</v>
      </c>
      <c r="D107" s="17">
        <v>0</v>
      </c>
      <c r="E107" s="17">
        <v>348177</v>
      </c>
      <c r="F107" s="101">
        <v>287643.47</v>
      </c>
      <c r="G107" s="101">
        <v>287643.47</v>
      </c>
      <c r="H107" s="101"/>
      <c r="I107" s="101">
        <v>287643.47</v>
      </c>
      <c r="J107" s="101"/>
      <c r="K107" s="105"/>
      <c r="L107" s="105"/>
      <c r="M107" s="105"/>
      <c r="N107" s="101"/>
      <c r="O107" s="176">
        <f t="shared" si="10"/>
        <v>82.61415027414216</v>
      </c>
    </row>
    <row r="108" spans="1:15" ht="12.75">
      <c r="A108" s="38"/>
      <c r="B108" s="16" t="s">
        <v>112</v>
      </c>
      <c r="C108" s="15" t="s">
        <v>113</v>
      </c>
      <c r="D108" s="17">
        <v>1831071</v>
      </c>
      <c r="E108" s="17">
        <v>1813571</v>
      </c>
      <c r="F108" s="101">
        <v>1397320.03</v>
      </c>
      <c r="G108" s="101">
        <f>F108-N108</f>
        <v>1154200.24</v>
      </c>
      <c r="H108" s="101"/>
      <c r="I108" s="101">
        <v>1154200.24</v>
      </c>
      <c r="J108" s="101"/>
      <c r="K108" s="105"/>
      <c r="L108" s="105"/>
      <c r="M108" s="105"/>
      <c r="N108" s="101">
        <v>243119.79</v>
      </c>
      <c r="O108" s="176">
        <f t="shared" si="10"/>
        <v>77.0479915040547</v>
      </c>
    </row>
    <row r="109" spans="1:15" ht="12.75">
      <c r="A109" s="42"/>
      <c r="B109" s="24" t="s">
        <v>114</v>
      </c>
      <c r="C109" s="25" t="s">
        <v>44</v>
      </c>
      <c r="D109" s="26">
        <v>102500</v>
      </c>
      <c r="E109" s="17">
        <v>400500</v>
      </c>
      <c r="F109" s="101">
        <v>99261.82</v>
      </c>
      <c r="G109" s="101">
        <f>F109-N109</f>
        <v>93182.47</v>
      </c>
      <c r="H109" s="101"/>
      <c r="I109" s="101">
        <v>93182.47</v>
      </c>
      <c r="J109" s="101"/>
      <c r="K109" s="105"/>
      <c r="L109" s="105"/>
      <c r="M109" s="105"/>
      <c r="N109" s="101">
        <v>6079.35</v>
      </c>
      <c r="O109" s="176">
        <f t="shared" si="10"/>
        <v>24.784474406991265</v>
      </c>
    </row>
    <row r="110" spans="1:15" s="1" customFormat="1" ht="25.5">
      <c r="A110" s="60" t="s">
        <v>115</v>
      </c>
      <c r="B110" s="61"/>
      <c r="C110" s="59" t="s">
        <v>116</v>
      </c>
      <c r="D110" s="66">
        <f>D111+D112+D113</f>
        <v>609676</v>
      </c>
      <c r="E110" s="66">
        <f>E111+E112+E113</f>
        <v>804086</v>
      </c>
      <c r="F110" s="104">
        <f>F111+F112+F113</f>
        <v>567648.63</v>
      </c>
      <c r="G110" s="104">
        <f>G111+G112+G113</f>
        <v>530243.49</v>
      </c>
      <c r="H110" s="100">
        <f>H112+H113</f>
        <v>65236.29</v>
      </c>
      <c r="I110" s="100">
        <f>I112+I113</f>
        <v>213950.79</v>
      </c>
      <c r="J110" s="100"/>
      <c r="K110" s="100">
        <f>K112+K113</f>
        <v>251056.41</v>
      </c>
      <c r="L110" s="100"/>
      <c r="M110" s="100"/>
      <c r="N110" s="100">
        <f>SUM(N111:N113)</f>
        <v>37405.14</v>
      </c>
      <c r="O110" s="174">
        <f t="shared" si="10"/>
        <v>70.59551217158364</v>
      </c>
    </row>
    <row r="111" spans="1:15" s="1" customFormat="1" ht="12.75">
      <c r="A111" s="81"/>
      <c r="B111" s="85" t="s">
        <v>163</v>
      </c>
      <c r="C111" s="84" t="s">
        <v>164</v>
      </c>
      <c r="D111" s="83">
        <v>0</v>
      </c>
      <c r="E111" s="83">
        <v>150000</v>
      </c>
      <c r="F111" s="106">
        <v>24405.14</v>
      </c>
      <c r="G111" s="106">
        <f>F111-N111</f>
        <v>0</v>
      </c>
      <c r="H111" s="106">
        <v>0</v>
      </c>
      <c r="I111" s="106">
        <v>0</v>
      </c>
      <c r="J111" s="106"/>
      <c r="K111" s="106">
        <v>0</v>
      </c>
      <c r="L111" s="106"/>
      <c r="M111" s="106"/>
      <c r="N111" s="106">
        <v>24405.14</v>
      </c>
      <c r="O111" s="176">
        <f t="shared" si="10"/>
        <v>16.27009333333333</v>
      </c>
    </row>
    <row r="112" spans="1:15" ht="12.75">
      <c r="A112" s="43"/>
      <c r="B112" s="27" t="s">
        <v>117</v>
      </c>
      <c r="C112" s="28" t="s">
        <v>118</v>
      </c>
      <c r="D112" s="29">
        <v>169000</v>
      </c>
      <c r="E112" s="17">
        <v>169000</v>
      </c>
      <c r="F112" s="101">
        <v>150556.41</v>
      </c>
      <c r="G112" s="106">
        <f>F112-N112</f>
        <v>150556.41</v>
      </c>
      <c r="H112" s="101">
        <v>0</v>
      </c>
      <c r="I112" s="101">
        <v>0</v>
      </c>
      <c r="J112" s="101"/>
      <c r="K112" s="101">
        <f>F112</f>
        <v>150556.41</v>
      </c>
      <c r="L112" s="101"/>
      <c r="M112" s="101"/>
      <c r="N112" s="101">
        <v>0</v>
      </c>
      <c r="O112" s="176">
        <f t="shared" si="10"/>
        <v>89.08663313609468</v>
      </c>
    </row>
    <row r="113" spans="1:15" ht="12.75">
      <c r="A113" s="38"/>
      <c r="B113" s="16" t="s">
        <v>119</v>
      </c>
      <c r="C113" s="15" t="s">
        <v>120</v>
      </c>
      <c r="D113" s="17">
        <v>440676</v>
      </c>
      <c r="E113" s="17">
        <v>485086</v>
      </c>
      <c r="F113" s="101">
        <v>392687.08</v>
      </c>
      <c r="G113" s="101">
        <f>F113-N113</f>
        <v>379687.08</v>
      </c>
      <c r="H113" s="101">
        <v>65236.29</v>
      </c>
      <c r="I113" s="101">
        <v>213950.79</v>
      </c>
      <c r="J113" s="101"/>
      <c r="K113" s="101">
        <v>100500</v>
      </c>
      <c r="L113" s="101"/>
      <c r="M113" s="101"/>
      <c r="N113" s="101">
        <v>13000</v>
      </c>
      <c r="O113" s="176">
        <f t="shared" si="10"/>
        <v>80.95205386261406</v>
      </c>
    </row>
    <row r="114" spans="1:15" s="1" customFormat="1" ht="12.75">
      <c r="A114" s="57" t="s">
        <v>121</v>
      </c>
      <c r="B114" s="61"/>
      <c r="C114" s="59" t="s">
        <v>122</v>
      </c>
      <c r="D114" s="66">
        <f>SUM(D115:D116)</f>
        <v>2503677</v>
      </c>
      <c r="E114" s="66">
        <f>SUM(E115:E116)</f>
        <v>1866577</v>
      </c>
      <c r="F114" s="100">
        <f>SUM(F115:F116)</f>
        <v>1534449.4</v>
      </c>
      <c r="G114" s="100">
        <f>SUM(G115:G115)</f>
        <v>1504925.4</v>
      </c>
      <c r="H114" s="100">
        <f>SUM(H115:H115)</f>
        <v>348126.38</v>
      </c>
      <c r="I114" s="100">
        <f>SUM(I115:I115)</f>
        <v>486799.02</v>
      </c>
      <c r="J114" s="100"/>
      <c r="K114" s="100">
        <f>SUM(K115:K115)</f>
        <v>670000</v>
      </c>
      <c r="L114" s="100"/>
      <c r="M114" s="100"/>
      <c r="N114" s="100">
        <f>SUM(N115:N116)</f>
        <v>29524</v>
      </c>
      <c r="O114" s="174">
        <f t="shared" si="10"/>
        <v>82.20659528109475</v>
      </c>
    </row>
    <row r="115" spans="1:15" s="1" customFormat="1" ht="13.5" customHeight="1">
      <c r="A115" s="38"/>
      <c r="B115" s="16" t="s">
        <v>123</v>
      </c>
      <c r="C115" s="15" t="s">
        <v>124</v>
      </c>
      <c r="D115" s="17">
        <v>1682427</v>
      </c>
      <c r="E115" s="17">
        <v>1735327</v>
      </c>
      <c r="F115" s="96">
        <v>1504925.4</v>
      </c>
      <c r="G115" s="101">
        <f>F115-N115</f>
        <v>1504925.4</v>
      </c>
      <c r="H115" s="101">
        <v>348126.38</v>
      </c>
      <c r="I115" s="101">
        <v>486799.02</v>
      </c>
      <c r="J115" s="101"/>
      <c r="K115" s="101">
        <v>670000</v>
      </c>
      <c r="L115" s="101"/>
      <c r="M115" s="101"/>
      <c r="N115" s="95"/>
      <c r="O115" s="176">
        <f t="shared" si="10"/>
        <v>86.72287125135493</v>
      </c>
    </row>
    <row r="116" spans="1:15" s="1" customFormat="1" ht="13.5" customHeight="1">
      <c r="A116" s="38"/>
      <c r="B116" s="16" t="s">
        <v>165</v>
      </c>
      <c r="C116" s="15" t="s">
        <v>44</v>
      </c>
      <c r="D116" s="17">
        <v>821250</v>
      </c>
      <c r="E116" s="17">
        <v>131250</v>
      </c>
      <c r="F116" s="96">
        <v>29524</v>
      </c>
      <c r="G116" s="101">
        <f>F116-N116</f>
        <v>0</v>
      </c>
      <c r="H116" s="101"/>
      <c r="I116" s="101"/>
      <c r="J116" s="101"/>
      <c r="K116" s="101"/>
      <c r="L116" s="101"/>
      <c r="M116" s="101"/>
      <c r="N116" s="95">
        <v>29524</v>
      </c>
      <c r="O116" s="176">
        <f t="shared" si="10"/>
        <v>22.49447619047619</v>
      </c>
    </row>
    <row r="117" spans="1:15" s="1" customFormat="1" ht="15.75">
      <c r="A117" s="73"/>
      <c r="B117" s="74"/>
      <c r="C117" s="75" t="s">
        <v>125</v>
      </c>
      <c r="D117" s="76">
        <f aca="true" t="shared" si="13" ref="D117:N117">D15+D19+D21+D23+D25+D30+D34+D38+D46+D50+D59+D61+D63+D73+D83+D87+D95+D97+D101+D110+D114</f>
        <v>74222971</v>
      </c>
      <c r="E117" s="76">
        <f t="shared" si="13"/>
        <v>76304071</v>
      </c>
      <c r="F117" s="164">
        <f t="shared" si="13"/>
        <v>64724334.86000001</v>
      </c>
      <c r="G117" s="164">
        <f t="shared" si="13"/>
        <v>46661815.71</v>
      </c>
      <c r="H117" s="164">
        <f t="shared" si="13"/>
        <v>17462494.309999995</v>
      </c>
      <c r="I117" s="164">
        <f t="shared" si="13"/>
        <v>15322761.269999996</v>
      </c>
      <c r="J117" s="164">
        <f t="shared" si="13"/>
        <v>3359221.7800000003</v>
      </c>
      <c r="K117" s="164">
        <f t="shared" si="13"/>
        <v>8894095.61</v>
      </c>
      <c r="L117" s="164">
        <f t="shared" si="13"/>
        <v>1623242.74</v>
      </c>
      <c r="M117" s="164">
        <f t="shared" si="13"/>
        <v>173510.7</v>
      </c>
      <c r="N117" s="164">
        <f t="shared" si="13"/>
        <v>18062519.15</v>
      </c>
      <c r="O117" s="185">
        <f t="shared" si="10"/>
        <v>84.82422236685119</v>
      </c>
    </row>
    <row r="118" spans="1:15" ht="12.75">
      <c r="A118" s="44"/>
      <c r="B118" s="35"/>
      <c r="C118" s="34" t="s">
        <v>135</v>
      </c>
      <c r="D118" s="19">
        <f>SUM(D120:D120)</f>
        <v>2890000</v>
      </c>
      <c r="E118" s="19">
        <f>SUM(E120:E120)</f>
        <v>2890000</v>
      </c>
      <c r="F118" s="198">
        <f>SUM(F120:F120)</f>
        <v>2840970.65</v>
      </c>
      <c r="G118" s="110"/>
      <c r="H118" s="110"/>
      <c r="I118" s="110"/>
      <c r="J118" s="51"/>
      <c r="K118" s="19"/>
      <c r="L118" s="19"/>
      <c r="M118" s="19"/>
      <c r="N118" s="51"/>
      <c r="O118" s="176">
        <v>0</v>
      </c>
    </row>
    <row r="119" spans="1:15" ht="12.75">
      <c r="A119" s="45"/>
      <c r="B119" s="30"/>
      <c r="C119" s="31" t="s">
        <v>4</v>
      </c>
      <c r="D119" s="17"/>
      <c r="E119" s="17"/>
      <c r="F119" s="109"/>
      <c r="G119" s="111"/>
      <c r="H119" s="111"/>
      <c r="I119" s="111"/>
      <c r="J119" s="50"/>
      <c r="K119" s="17"/>
      <c r="L119" s="17"/>
      <c r="M119" s="17"/>
      <c r="N119" s="50"/>
      <c r="O119" s="176"/>
    </row>
    <row r="120" spans="1:15" ht="25.5">
      <c r="A120" s="46"/>
      <c r="B120" s="47"/>
      <c r="C120" s="77" t="s">
        <v>172</v>
      </c>
      <c r="D120" s="26">
        <v>2890000</v>
      </c>
      <c r="E120" s="26">
        <v>2890000</v>
      </c>
      <c r="F120" s="197">
        <v>2840970.65</v>
      </c>
      <c r="G120" s="171"/>
      <c r="H120" s="171"/>
      <c r="I120" s="171"/>
      <c r="J120" s="172"/>
      <c r="K120" s="26"/>
      <c r="L120" s="26"/>
      <c r="M120" s="26"/>
      <c r="N120" s="172"/>
      <c r="O120" s="186"/>
    </row>
    <row r="121" spans="1:15" s="1" customFormat="1" ht="16.5" thickBot="1">
      <c r="A121" s="187"/>
      <c r="B121" s="188"/>
      <c r="C121" s="189" t="s">
        <v>126</v>
      </c>
      <c r="D121" s="190">
        <f aca="true" t="shared" si="14" ref="D121:I121">D117+D118</f>
        <v>77112971</v>
      </c>
      <c r="E121" s="190">
        <f t="shared" si="14"/>
        <v>79194071</v>
      </c>
      <c r="F121" s="191">
        <f>F117+F118</f>
        <v>67565305.51</v>
      </c>
      <c r="G121" s="192">
        <f t="shared" si="14"/>
        <v>46661815.71</v>
      </c>
      <c r="H121" s="192">
        <f t="shared" si="14"/>
        <v>17462494.309999995</v>
      </c>
      <c r="I121" s="192">
        <f t="shared" si="14"/>
        <v>15322761.269999996</v>
      </c>
      <c r="J121" s="193">
        <f>J117+J118+J119+J120</f>
        <v>3359221.7800000003</v>
      </c>
      <c r="K121" s="192">
        <f>K117+K118</f>
        <v>8894095.61</v>
      </c>
      <c r="L121" s="192">
        <f>L117+L118+L119+L120</f>
        <v>1623242.74</v>
      </c>
      <c r="M121" s="192">
        <f>M117+M118+M119+M120</f>
        <v>173510.7</v>
      </c>
      <c r="N121" s="192">
        <f>N117+N118</f>
        <v>18062519.15</v>
      </c>
      <c r="O121" s="194">
        <f t="shared" si="10"/>
        <v>85.31611603853526</v>
      </c>
    </row>
    <row r="127" ht="12.75">
      <c r="C127" s="170"/>
    </row>
  </sheetData>
  <sheetProtection/>
  <mergeCells count="12">
    <mergeCell ref="E9:E13"/>
    <mergeCell ref="A9:A13"/>
    <mergeCell ref="B9:B13"/>
    <mergeCell ref="C9:C13"/>
    <mergeCell ref="D9:D13"/>
    <mergeCell ref="O9:O13"/>
    <mergeCell ref="F10:F13"/>
    <mergeCell ref="G12:G13"/>
    <mergeCell ref="G10:M10"/>
    <mergeCell ref="H11:M11"/>
    <mergeCell ref="N10:N13"/>
    <mergeCell ref="F9:N9"/>
  </mergeCells>
  <printOptions/>
  <pageMargins left="0" right="0" top="0.5905511811023623" bottom="0.787401574803149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C1">
      <selection activeCell="C5" sqref="C5"/>
    </sheetView>
  </sheetViews>
  <sheetFormatPr defaultColWidth="9.00390625" defaultRowHeight="12.75"/>
  <cols>
    <col min="1" max="1" width="3.75390625" style="0" customWidth="1"/>
    <col min="2" max="2" width="6.25390625" style="0" customWidth="1"/>
    <col min="3" max="3" width="24.875" style="0" customWidth="1"/>
    <col min="4" max="4" width="9.75390625" style="0" customWidth="1"/>
    <col min="5" max="6" width="10.125" style="0" customWidth="1"/>
    <col min="7" max="7" width="10.375" style="0" customWidth="1"/>
    <col min="8" max="8" width="10.625" style="0" customWidth="1"/>
    <col min="9" max="9" width="10.25390625" style="0" customWidth="1"/>
    <col min="10" max="10" width="10.75390625" style="0" customWidth="1"/>
    <col min="11" max="11" width="10.375" style="0" customWidth="1"/>
    <col min="12" max="12" width="9.125" style="0" customWidth="1"/>
    <col min="13" max="13" width="7.625" style="0" customWidth="1"/>
  </cols>
  <sheetData>
    <row r="1" ht="18">
      <c r="C1" s="130" t="s">
        <v>183</v>
      </c>
    </row>
    <row r="3" spans="1:13" ht="18">
      <c r="A3" s="1"/>
      <c r="B3" s="2"/>
      <c r="C3" s="5" t="s">
        <v>182</v>
      </c>
      <c r="D3" s="3"/>
      <c r="E3" s="3"/>
      <c r="F3" s="3"/>
      <c r="G3" s="3"/>
      <c r="H3" s="3"/>
      <c r="I3" s="36"/>
      <c r="J3" s="36"/>
      <c r="K3" s="4"/>
      <c r="L3" s="3"/>
      <c r="M3" s="3"/>
    </row>
    <row r="4" spans="1:13" ht="18">
      <c r="A4" s="1"/>
      <c r="B4" s="2"/>
      <c r="C4" s="5"/>
      <c r="D4" s="3"/>
      <c r="E4" s="3"/>
      <c r="F4" s="3"/>
      <c r="G4" s="3"/>
      <c r="H4" s="3"/>
      <c r="I4" s="36"/>
      <c r="J4" s="36"/>
      <c r="K4" s="4"/>
      <c r="L4" s="3"/>
      <c r="M4" s="3"/>
    </row>
    <row r="5" spans="1:13" ht="18.75" thickBot="1">
      <c r="A5" s="1"/>
      <c r="B5" s="2"/>
      <c r="C5" s="5"/>
      <c r="D5" s="3"/>
      <c r="E5" s="3"/>
      <c r="F5" s="3"/>
      <c r="G5" s="3"/>
      <c r="H5" s="3"/>
      <c r="I5" s="4"/>
      <c r="J5" s="4"/>
      <c r="K5" s="3"/>
      <c r="L5" s="3"/>
      <c r="M5" s="3"/>
    </row>
    <row r="6" spans="1:13" ht="12.75">
      <c r="A6" s="217" t="s">
        <v>0</v>
      </c>
      <c r="B6" s="220" t="s">
        <v>178</v>
      </c>
      <c r="C6" s="216" t="s">
        <v>1</v>
      </c>
      <c r="D6" s="216" t="s">
        <v>175</v>
      </c>
      <c r="E6" s="216" t="s">
        <v>136</v>
      </c>
      <c r="F6" s="215" t="s">
        <v>137</v>
      </c>
      <c r="G6" s="215"/>
      <c r="H6" s="215"/>
      <c r="I6" s="215"/>
      <c r="J6" s="215"/>
      <c r="K6" s="215"/>
      <c r="L6" s="215"/>
      <c r="M6" s="199" t="s">
        <v>150</v>
      </c>
    </row>
    <row r="7" spans="1:13" ht="12.75">
      <c r="A7" s="218"/>
      <c r="B7" s="221"/>
      <c r="C7" s="213"/>
      <c r="D7" s="213"/>
      <c r="E7" s="214"/>
      <c r="F7" s="201" t="s">
        <v>125</v>
      </c>
      <c r="G7" s="229" t="s">
        <v>2</v>
      </c>
      <c r="H7" s="230"/>
      <c r="I7" s="230"/>
      <c r="J7" s="230"/>
      <c r="K7" s="212" t="s">
        <v>144</v>
      </c>
      <c r="L7" s="231" t="s">
        <v>145</v>
      </c>
      <c r="M7" s="200"/>
    </row>
    <row r="8" spans="1:13" ht="12.75">
      <c r="A8" s="218"/>
      <c r="B8" s="221"/>
      <c r="C8" s="213"/>
      <c r="D8" s="213"/>
      <c r="E8" s="214"/>
      <c r="F8" s="203"/>
      <c r="G8" s="233" t="s">
        <v>3</v>
      </c>
      <c r="H8" s="234" t="s">
        <v>4</v>
      </c>
      <c r="I8" s="235"/>
      <c r="J8" s="235"/>
      <c r="K8" s="214"/>
      <c r="L8" s="232"/>
      <c r="M8" s="200"/>
    </row>
    <row r="9" spans="1:13" ht="81.75" customHeight="1" thickBot="1">
      <c r="A9" s="225"/>
      <c r="B9" s="226"/>
      <c r="C9" s="227"/>
      <c r="D9" s="228"/>
      <c r="E9" s="214"/>
      <c r="F9" s="203"/>
      <c r="G9" s="205"/>
      <c r="H9" s="112" t="s">
        <v>179</v>
      </c>
      <c r="I9" s="112" t="s">
        <v>180</v>
      </c>
      <c r="J9" s="112" t="s">
        <v>181</v>
      </c>
      <c r="K9" s="214"/>
      <c r="L9" s="232"/>
      <c r="M9" s="200"/>
    </row>
    <row r="10" spans="1:13" ht="13.5" thickBot="1">
      <c r="A10" s="7" t="s">
        <v>6</v>
      </c>
      <c r="B10" s="8" t="s">
        <v>7</v>
      </c>
      <c r="C10" s="9">
        <v>3</v>
      </c>
      <c r="D10" s="9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12</v>
      </c>
      <c r="L10" s="113">
        <v>13</v>
      </c>
      <c r="M10" s="114">
        <v>14</v>
      </c>
    </row>
    <row r="11" spans="1:13" ht="18.75" customHeight="1">
      <c r="A11" s="53" t="s">
        <v>8</v>
      </c>
      <c r="B11" s="54"/>
      <c r="C11" s="55" t="s">
        <v>9</v>
      </c>
      <c r="D11" s="56">
        <f aca="true" t="shared" si="0" ref="D11:I11">D12+D13+D14</f>
        <v>216244</v>
      </c>
      <c r="E11" s="115">
        <f>E12+E13+E14+E15</f>
        <v>223731</v>
      </c>
      <c r="F11" s="127">
        <f>F12+F13+F14+F15</f>
        <v>220453.81</v>
      </c>
      <c r="G11" s="116">
        <f>G12+G13+G14+G15</f>
        <v>171654.57</v>
      </c>
      <c r="H11" s="127">
        <f t="shared" si="0"/>
        <v>0</v>
      </c>
      <c r="I11" s="127">
        <f t="shared" si="0"/>
        <v>0</v>
      </c>
      <c r="J11" s="127"/>
      <c r="K11" s="129">
        <f>K12+K13+K14</f>
        <v>48799.24</v>
      </c>
      <c r="L11" s="116">
        <f>L12+L13+L14+L15</f>
        <v>7485.39</v>
      </c>
      <c r="M11" s="117">
        <f>F11/E11*100</f>
        <v>98.53520969378405</v>
      </c>
    </row>
    <row r="12" spans="1:13" ht="14.25" customHeight="1">
      <c r="A12" s="90"/>
      <c r="B12" s="80" t="s">
        <v>166</v>
      </c>
      <c r="C12" s="88" t="s">
        <v>167</v>
      </c>
      <c r="D12" s="89">
        <v>160000</v>
      </c>
      <c r="E12" s="118">
        <v>160000</v>
      </c>
      <c r="F12" s="125">
        <v>158654.07</v>
      </c>
      <c r="G12" s="98">
        <f>F12-K12</f>
        <v>158654.07</v>
      </c>
      <c r="H12" s="128"/>
      <c r="I12" s="128"/>
      <c r="J12" s="128"/>
      <c r="K12" s="125"/>
      <c r="L12" s="119"/>
      <c r="M12" s="48">
        <f>F12/E12*100</f>
        <v>99.15879375</v>
      </c>
    </row>
    <row r="13" spans="1:13" ht="24.75" customHeight="1">
      <c r="A13" s="38"/>
      <c r="B13" s="13" t="s">
        <v>10</v>
      </c>
      <c r="C13" s="12" t="s">
        <v>11</v>
      </c>
      <c r="D13" s="14">
        <v>50000</v>
      </c>
      <c r="E13" s="14">
        <v>50000</v>
      </c>
      <c r="F13" s="98">
        <v>48799.24</v>
      </c>
      <c r="G13" s="98">
        <f>F13-K13</f>
        <v>0</v>
      </c>
      <c r="H13" s="98"/>
      <c r="I13" s="98"/>
      <c r="J13" s="98"/>
      <c r="K13" s="98">
        <v>48799.24</v>
      </c>
      <c r="L13" s="120">
        <v>0</v>
      </c>
      <c r="M13" s="48">
        <f>F13/E13*100</f>
        <v>97.59848</v>
      </c>
    </row>
    <row r="14" spans="1:13" ht="18.75" customHeight="1">
      <c r="A14" s="38" t="s">
        <v>12</v>
      </c>
      <c r="B14" s="13" t="s">
        <v>13</v>
      </c>
      <c r="C14" s="15" t="s">
        <v>14</v>
      </c>
      <c r="D14" s="14">
        <v>6244</v>
      </c>
      <c r="E14" s="14">
        <v>6244</v>
      </c>
      <c r="F14" s="98">
        <v>5515.11</v>
      </c>
      <c r="G14" s="98">
        <f>F14-K14</f>
        <v>5515.11</v>
      </c>
      <c r="H14" s="98"/>
      <c r="I14" s="98"/>
      <c r="J14" s="98"/>
      <c r="K14" s="98"/>
      <c r="L14" s="120"/>
      <c r="M14" s="48">
        <f>F14/E14*100</f>
        <v>88.32655349135169</v>
      </c>
    </row>
    <row r="15" spans="1:13" ht="14.25" customHeight="1">
      <c r="A15" s="38"/>
      <c r="B15" s="16" t="s">
        <v>147</v>
      </c>
      <c r="C15" s="15" t="s">
        <v>44</v>
      </c>
      <c r="D15" s="14"/>
      <c r="E15" s="14">
        <v>7487</v>
      </c>
      <c r="F15" s="98">
        <v>7485.39</v>
      </c>
      <c r="G15" s="98">
        <f>F15-K15</f>
        <v>7485.39</v>
      </c>
      <c r="H15" s="98"/>
      <c r="I15" s="98"/>
      <c r="J15" s="98"/>
      <c r="K15" s="98"/>
      <c r="L15" s="120">
        <v>7485.39</v>
      </c>
      <c r="M15" s="121">
        <f>F15/E15*100</f>
        <v>99.97849605983706</v>
      </c>
    </row>
    <row r="21" ht="12.75">
      <c r="E21" s="126"/>
    </row>
  </sheetData>
  <sheetProtection/>
  <mergeCells count="13">
    <mergeCell ref="M6:M9"/>
    <mergeCell ref="F7:F9"/>
    <mergeCell ref="G7:J7"/>
    <mergeCell ref="K7:K9"/>
    <mergeCell ref="L7:L9"/>
    <mergeCell ref="G8:G9"/>
    <mergeCell ref="H8:J8"/>
    <mergeCell ref="A6:A9"/>
    <mergeCell ref="B6:B9"/>
    <mergeCell ref="C6:C9"/>
    <mergeCell ref="D6:D9"/>
    <mergeCell ref="E6:E9"/>
    <mergeCell ref="F6:L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ENGLER</dc:creator>
  <cp:keywords/>
  <dc:description/>
  <cp:lastModifiedBy>LEGAL USER</cp:lastModifiedBy>
  <cp:lastPrinted>2011-03-09T14:48:18Z</cp:lastPrinted>
  <dcterms:created xsi:type="dcterms:W3CDTF">2004-11-10T11:38:14Z</dcterms:created>
  <dcterms:modified xsi:type="dcterms:W3CDTF">2011-04-07T07:14:09Z</dcterms:modified>
  <cp:category/>
  <cp:version/>
  <cp:contentType/>
  <cp:contentStatus/>
</cp:coreProperties>
</file>