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ochody" sheetId="1" r:id="rId1"/>
    <sheet name="Arkusz3" sheetId="2" r:id="rId2"/>
  </sheets>
  <definedNames>
    <definedName name="_xlnm.Print_Titles" localSheetId="0">'dochody'!$9:$12</definedName>
  </definedNames>
  <calcPr fullCalcOnLoad="1"/>
</workbook>
</file>

<file path=xl/sharedStrings.xml><?xml version="1.0" encoding="utf-8"?>
<sst xmlns="http://schemas.openxmlformats.org/spreadsheetml/2006/main" count="266" uniqueCount="167">
  <si>
    <t>w tym:</t>
  </si>
  <si>
    <t>Wyszczególnienie</t>
  </si>
  <si>
    <t>wykonanie</t>
  </si>
  <si>
    <t>Dz</t>
  </si>
  <si>
    <t>Rozdz</t>
  </si>
  <si>
    <t>§</t>
  </si>
  <si>
    <t>ogółem</t>
  </si>
  <si>
    <t xml:space="preserve">zlecone </t>
  </si>
  <si>
    <t>010</t>
  </si>
  <si>
    <t>ROLNICTWO  I  ŁOWIECTWO</t>
  </si>
  <si>
    <t xml:space="preserve"> </t>
  </si>
  <si>
    <t>01095</t>
  </si>
  <si>
    <t>Pozostała działalność</t>
  </si>
  <si>
    <t>0690</t>
  </si>
  <si>
    <t>GOSPODARKA  MIESZKANIOWA</t>
  </si>
  <si>
    <t>Różne jednostki obsługi gospodarki mieszkaniowej i komunalnej</t>
  </si>
  <si>
    <t>0750</t>
  </si>
  <si>
    <t>Dochody z najmu i dzierżawy składników majątkowych Skarbu Państwa lub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</si>
  <si>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</si>
  <si>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</si>
  <si>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</si>
  <si>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</si>
  <si>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Gospodarka gruntami i nieruchomościami</t>
  </si>
  <si>
    <t>0470</t>
  </si>
  <si>
    <t>Wpływy z opłat za zarząd, użytkowanie i użytkowanie wieczyste nieruchomości</t>
  </si>
  <si>
    <t>0490</t>
  </si>
  <si>
    <t>0760</t>
  </si>
  <si>
    <t>Wpływy z tytułu przekształcenia prawa użytkowania  wieczystego przysługującego osobom fizyczn. w prawo własności</t>
  </si>
  <si>
    <t>Wpływy z różnych dochodów</t>
  </si>
  <si>
    <t>ADMINISTRACJA  PUBLICZNA</t>
  </si>
  <si>
    <t>Urzędy wojewódzkie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</si>
  <si>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</si>
  <si>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ustawami </t>
  </si>
  <si>
    <t xml:space="preserve">Urzędy gmin </t>
  </si>
  <si>
    <t>Wpływy z różnych dochodów (wynagr. dla płatnika z U.Skarb)</t>
  </si>
  <si>
    <t>0830</t>
  </si>
  <si>
    <t>Wpływy z usług (ogłoszenia w gazecie babickiej)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</si>
  <si>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</si>
  <si>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</si>
  <si>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 ustawami</t>
  </si>
  <si>
    <t>BEZPIECZEŃSTWO PUBLICZNE I OCHRONA PRZECIWPOŻAROWA</t>
  </si>
  <si>
    <t>Obrona cywilna</t>
  </si>
  <si>
    <t>DOCHODY OD OSÓB PRAWNYCH, OD OSÓB FIZYCZNYCH I OD INNYCH JEDNOSTEK NIE 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</si>
  <si>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</si>
  <si>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</si>
  <si>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</si>
  <si>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</si>
  <si>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</si>
  <si>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</si>
  <si>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</si>
  <si>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</si>
  <si>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</si>
  <si>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</si>
  <si>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</si>
  <si>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</si>
  <si>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</si>
  <si>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0430</t>
  </si>
  <si>
    <t>Wpływy z oplaty targowej</t>
  </si>
  <si>
    <t>0500</t>
  </si>
  <si>
    <t>Podatek od czynności cywilno prawnych</t>
  </si>
  <si>
    <t>0910</t>
  </si>
  <si>
    <t>Odsetki od nieterminowych wpłat z tytułu podatków i opłat</t>
  </si>
  <si>
    <t>Wpływy z opłaty skarbowej</t>
  </si>
  <si>
    <t>0410</t>
  </si>
  <si>
    <t>0480</t>
  </si>
  <si>
    <t>Wpływy z opłat za zezwolenie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</si>
  <si>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</si>
  <si>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</si>
  <si>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</si>
  <si>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</si>
  <si>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</si>
  <si>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</si>
  <si>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</si>
  <si>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</si>
  <si>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>Różne rozliczenia finansowe</t>
  </si>
  <si>
    <t xml:space="preserve"> Pozostałe odsetki</t>
  </si>
  <si>
    <t>OŚWIATA I WYCHOWANIE</t>
  </si>
  <si>
    <t>Szkoły podstawowe</t>
  </si>
  <si>
    <t xml:space="preserve">Przedszkole </t>
  </si>
  <si>
    <t>Wpływy z usług</t>
  </si>
  <si>
    <t>Gimnazja</t>
  </si>
  <si>
    <t>Zespoły ekonomiczno-administracyjn</t>
  </si>
  <si>
    <t>Składki na ubezpieczenie zdrowotne opłacane za osoby pobierające niektóre świadczenia z pomocy społecznej</t>
  </si>
  <si>
    <t>Zasiłki i pomoc w naturze oraz składki na ubezpieczenie społeczne</t>
  </si>
  <si>
    <t>Ośrodki pomocy społecznej</t>
  </si>
  <si>
    <t>KULTURA I OCHRONA DZIEDZICTWA NARODOWEGO</t>
  </si>
  <si>
    <t>Wpływy z usług (wpłaty za zajęcia plastyczne i tkackie)</t>
  </si>
  <si>
    <t>OGÓŁEM  DOCHODY</t>
  </si>
  <si>
    <t>Przychody i rozchody związane z finansowaniem niedoboru i rozdysponowaniem nadwyżki budżetowej</t>
  </si>
  <si>
    <t>Nadwyżki z lat ubiegłych</t>
  </si>
  <si>
    <t>Przychody z zaciągniętych pożyczek i kredytów na rynku krajowym</t>
  </si>
  <si>
    <t>Łącznie przychody i dochody</t>
  </si>
  <si>
    <t>`</t>
  </si>
  <si>
    <t>Wpływy z usług (ksero,ogł.na tabl.oglosz)</t>
  </si>
  <si>
    <t>Wpływy z opłat lokalnych pobieranych przez jednostki samorządu terytorial. na podstawie odrębnych ustaw (opłaty za wpis do ewid. działalności gospodar. i zmiany we wpisie)</t>
  </si>
  <si>
    <t>Świadczenia rodzinne oraz składki na ubezpieczenia emerytalne i rentowe z ubezpieczenia społecznego</t>
  </si>
  <si>
    <t>Dotacje cel. otrzym. z budżetu państwa na realiz. zadań bież. z zakresu adm. rządowej oraz innych zadań zlec. gminie ustawami</t>
  </si>
  <si>
    <t>Doch. z najmu i dzierżawy skład. majątk. Skarbu Państwa lub jedn. samorz. teryt. oraz innych umów o podob. charak.</t>
  </si>
  <si>
    <t>I</t>
  </si>
  <si>
    <t>III</t>
  </si>
  <si>
    <t>Wpływy z podatku rolnego, podatku leśnego, podatku od czynności cywilnoprawnych,  podatków i opłat lokalnych od osób prawnych i innych jednostek organizacyjnych</t>
  </si>
  <si>
    <t>Wpływy z podatku rolnego, podatku leśnego, podatku od spadku i darowizn,podatku od czynnosci cywilnoprawnych oraz podatkow i opłat lokalnych od osób fizycznych</t>
  </si>
  <si>
    <t>Wpływy z innych opłat  stanowiących dochody jednostek samorządu terytorialnego na podstawie ustaw</t>
  </si>
  <si>
    <t>Wpływy z innych opłat pobier. przez jednostki samorządu terytorialnego na podstawie odrębnych ustaw    (renty planistyczne,opłaty adiacenckie,)</t>
  </si>
  <si>
    <t>pożyczka z WFOŚiGW</t>
  </si>
  <si>
    <t>Wójta Gminy Stare Babice</t>
  </si>
  <si>
    <t>Plan wg</t>
  </si>
  <si>
    <t>uchwały na</t>
  </si>
  <si>
    <t>Plan po</t>
  </si>
  <si>
    <t>zmianach</t>
  </si>
  <si>
    <t>zadania</t>
  </si>
  <si>
    <t>Dochody -</t>
  </si>
  <si>
    <t>%</t>
  </si>
  <si>
    <t>7 : 6</t>
  </si>
  <si>
    <t>Pomoc materialna dla uczniów</t>
  </si>
  <si>
    <t>0960</t>
  </si>
  <si>
    <t>Dotacje celowe  otrzym. z budżetu państwa na realizację własnych zadań bieżących gmin</t>
  </si>
  <si>
    <t>Wpływy z opłat różnych</t>
  </si>
  <si>
    <t>Wpływy z różnych opłat (Opłaty za SIWZ,koszty egezekucji - podatkowe, prowizje ze znaków skarbowych)</t>
  </si>
  <si>
    <t>Dotacje celowe  otrzym. z budżetu państwa na realizację  własnych zadań bieżących gmin</t>
  </si>
  <si>
    <t>0770</t>
  </si>
  <si>
    <t>Wpływy z tytułu odpłatnego nabycia prawa własności oraz z prawa użytkowania wieczystego nieruchomości</t>
  </si>
  <si>
    <t>Rekompensaty utraconych dochodów w podatkach i opłatach lokalnych</t>
  </si>
  <si>
    <t>Dotacje celowe otrzymane z gminy na zadania bieżące realizowane na podstawie porozumień (umów) między jednostkami samorządu terytoraialnego</t>
  </si>
  <si>
    <t>Wpływy z dochodów różnych</t>
  </si>
  <si>
    <t>Wpływy ze zwrotu dotacji wykorzystanych niezgodnie z przeznaczeniem lub pobranych w nadmiernej wysokości</t>
  </si>
  <si>
    <t xml:space="preserve">Wpływy z różnych opłat </t>
  </si>
  <si>
    <t>0580</t>
  </si>
  <si>
    <t>Grzywny i inne kary pieniężne od osób prawntch i innych jednostek organizacyjnych</t>
  </si>
  <si>
    <t>0590</t>
  </si>
  <si>
    <t>Wpływy z opłat za koncesje i licencje</t>
  </si>
  <si>
    <t>Rozliczenia w podatku od towarów i usług z tytułu kas rejestrujących</t>
  </si>
  <si>
    <t>0740</t>
  </si>
  <si>
    <t>Wpływy z dywidend</t>
  </si>
  <si>
    <t>0460</t>
  </si>
  <si>
    <t>Wpływy z opłaty eksploatacyjnej</t>
  </si>
  <si>
    <t xml:space="preserve"> wpływy z usług  (za obiady)</t>
  </si>
  <si>
    <t>Stołówki szkolne</t>
  </si>
  <si>
    <t>KULTURA FIZYCZNA I SPORT</t>
  </si>
  <si>
    <t>Zadania w zakresie kultury fizycznej i sportu</t>
  </si>
  <si>
    <t xml:space="preserve">Wpływy z usług </t>
  </si>
  <si>
    <t>Środki pochodzące z Norweskiego Mechanizmu Finansowego, Mechanizmu Finansowego Europejskiego Obszaru Gospodarczego oraz Szwajcarskiego Mechanizmu Finansowego przeznaczone na finansowanie zadań realizowanych przez jednostki sektora finansów publicznych</t>
  </si>
  <si>
    <t>Inne źródła (wolne środki)</t>
  </si>
  <si>
    <t xml:space="preserve">ZA  I PÓŁROCZE 2009 ROKU </t>
  </si>
  <si>
    <t>2009 r.</t>
  </si>
  <si>
    <t>POMOC SPOŁECZNA</t>
  </si>
  <si>
    <t>EDUKACYJNA OPIEKA WYCHOWAWCZA</t>
  </si>
  <si>
    <t>Wpływy z różnych dochodówi</t>
  </si>
  <si>
    <t>DZIAŁALNOŚĆ USŁUGOWA</t>
  </si>
  <si>
    <t>Cmentarze</t>
  </si>
  <si>
    <t>Dotacje celowe otrzymane z budżetu państwana zadania bieżące realizowane przez gminę na podstawie porozumień z organami administracji rządowej</t>
  </si>
  <si>
    <t>Rady gmin (miast i miast na prawach powiatu)</t>
  </si>
  <si>
    <t>0870</t>
  </si>
  <si>
    <t>Wpływy ze sprzedaży składników majątkowych</t>
  </si>
  <si>
    <t>Wybory do Parlamentu Europejskiego</t>
  </si>
  <si>
    <t>Straż gminna</t>
  </si>
  <si>
    <t>0570</t>
  </si>
  <si>
    <t>Grzywny, mandaty i inne kary pieniężne od osób fizycznych</t>
  </si>
  <si>
    <t>OCHRONA ZDROWIA</t>
  </si>
  <si>
    <t>Ratownictwo medyczne</t>
  </si>
  <si>
    <t>GOSPODARKA KOMUNALNA I OCHRONA ŚRODOWISKA</t>
  </si>
  <si>
    <t>Gospodarka odpadami</t>
  </si>
  <si>
    <t>Dotacje otrzymane z funduszy celowych na realizację zadań bieżącychjednostek sektora finansów publicznych</t>
  </si>
  <si>
    <t>INFORMACJA Z WYKONANIA DOCHODÓW GMINY</t>
  </si>
  <si>
    <t>Załącznik Nr 1</t>
  </si>
  <si>
    <t>z dnia 24 sierpnia 2009 r.</t>
  </si>
  <si>
    <t>do Zarządzenia Nr 227/09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</si>
</sst>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0_ ;\-#,##0.00\ "/>
    <numFmt numFmtId="167" formatCode="[$-415]d\ mmmm\ yyyy"/>
    <numFmt numFmtId="168" formatCode="0.000"/>
    <numFmt numFmtId="169" formatCode="0.0"/>
    <numFmt numFmtId="170" formatCode="#,##0.0"/>
    <numFmt numFmtId="171" formatCode="#,##0_ ;\-#,##0\ "/>
  </numFmts>
  <fonts count="64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Arial CE"/>
      <family val="0"/>
    </font>
    <font>
      <b/>
      <sz val="12"/>
      <name val="Times New Roman CE"/>
      <family val="1"/>
    </font>
    <font>
      <sz val="14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0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i/>
      <sz val="10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i/>
      <sz val="11"/>
      <name val="Times New Roman CE"/>
      <family val="1"/>
    </font>
    <font>
      <b/>
      <i/>
      <sz val="10"/>
      <name val="Times New Roman CE"/>
      <family val="1"/>
    </font>
    <font>
      <b/>
      <i/>
      <sz val="11"/>
      <name val="Arial CE"/>
      <family val="0"/>
    </font>
    <font>
      <b/>
      <i/>
      <sz val="10"/>
      <name val="Arial CE"/>
      <family val="0"/>
    </font>
    <font>
      <b/>
      <i/>
      <sz val="12"/>
      <name val="Times New Roman CE"/>
      <family val="0"/>
    </font>
    <font>
      <sz val="9"/>
      <name val="Times New Roman CE"/>
      <family val="1"/>
    </font>
    <font>
      <sz val="9"/>
      <name val="Arial CE"/>
      <family val="0"/>
    </font>
    <font>
      <b/>
      <sz val="14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i/>
      <sz val="11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i/>
      <sz val="11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3" fontId="12" fillId="0" borderId="2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0" xfId="0" applyFont="1" applyBorder="1" applyAlignment="1" quotePrefix="1">
      <alignment horizontal="center"/>
    </xf>
    <xf numFmtId="49" fontId="2" fillId="0" borderId="2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23" xfId="0" applyFont="1" applyBorder="1" applyAlignment="1" quotePrefix="1">
      <alignment horizontal="center"/>
    </xf>
    <xf numFmtId="3" fontId="12" fillId="0" borderId="23" xfId="0" applyNumberFormat="1" applyFont="1" applyBorder="1" applyAlignment="1">
      <alignment horizontal="right"/>
    </xf>
    <xf numFmtId="0" fontId="10" fillId="0" borderId="2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12" fillId="0" borderId="25" xfId="0" applyFont="1" applyBorder="1" applyAlignment="1" quotePrefix="1">
      <alignment horizontal="center"/>
    </xf>
    <xf numFmtId="49" fontId="12" fillId="0" borderId="2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left" vertical="top" wrapText="1"/>
    </xf>
    <xf numFmtId="0" fontId="12" fillId="0" borderId="26" xfId="0" applyFont="1" applyBorder="1" applyAlignment="1" quotePrefix="1">
      <alignment horizontal="center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6" xfId="0" applyFont="1" applyBorder="1" applyAlignment="1">
      <alignment/>
    </xf>
    <xf numFmtId="3" fontId="12" fillId="0" borderId="2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2" fillId="0" borderId="14" xfId="0" applyFont="1" applyBorder="1" applyAlignment="1">
      <alignment horizontal="center"/>
    </xf>
    <xf numFmtId="0" fontId="9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3" fontId="9" fillId="33" borderId="31" xfId="0" applyNumberFormat="1" applyFont="1" applyFill="1" applyBorder="1" applyAlignment="1">
      <alignment horizontal="right"/>
    </xf>
    <xf numFmtId="0" fontId="16" fillId="33" borderId="11" xfId="0" applyFont="1" applyFill="1" applyBorder="1" applyAlignment="1">
      <alignment/>
    </xf>
    <xf numFmtId="0" fontId="10" fillId="0" borderId="26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/>
    </xf>
    <xf numFmtId="3" fontId="3" fillId="33" borderId="32" xfId="0" applyNumberFormat="1" applyFont="1" applyFill="1" applyBorder="1" applyAlignment="1">
      <alignment horizontal="right"/>
    </xf>
    <xf numFmtId="0" fontId="9" fillId="33" borderId="11" xfId="0" applyFont="1" applyFill="1" applyBorder="1" applyAlignment="1" quotePrefix="1">
      <alignment horizontal="center"/>
    </xf>
    <xf numFmtId="49" fontId="9" fillId="0" borderId="22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/>
    </xf>
    <xf numFmtId="0" fontId="18" fillId="0" borderId="23" xfId="0" applyFont="1" applyBorder="1" applyAlignment="1">
      <alignment horizontal="center"/>
    </xf>
    <xf numFmtId="3" fontId="19" fillId="0" borderId="23" xfId="0" applyNumberFormat="1" applyFont="1" applyBorder="1" applyAlignment="1">
      <alignment/>
    </xf>
    <xf numFmtId="49" fontId="18" fillId="0" borderId="23" xfId="0" applyNumberFormat="1" applyFont="1" applyBorder="1" applyAlignment="1">
      <alignment horizontal="right"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3" fontId="0" fillId="0" borderId="25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0" fillId="0" borderId="23" xfId="0" applyFont="1" applyFill="1" applyBorder="1" applyAlignment="1">
      <alignment/>
    </xf>
    <xf numFmtId="49" fontId="2" fillId="0" borderId="26" xfId="0" applyNumberFormat="1" applyFont="1" applyBorder="1" applyAlignment="1">
      <alignment horizontal="left" vertical="top" wrapText="1"/>
    </xf>
    <xf numFmtId="0" fontId="12" fillId="0" borderId="23" xfId="0" applyFont="1" applyFill="1" applyBorder="1" applyAlignment="1">
      <alignment/>
    </xf>
    <xf numFmtId="3" fontId="2" fillId="0" borderId="23" xfId="0" applyNumberFormat="1" applyFont="1" applyBorder="1" applyAlignment="1">
      <alignment horizontal="right"/>
    </xf>
    <xf numFmtId="0" fontId="9" fillId="0" borderId="2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9" fillId="34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1" fontId="7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16" fillId="0" borderId="36" xfId="0" applyFont="1" applyBorder="1" applyAlignment="1">
      <alignment horizontal="center"/>
    </xf>
    <xf numFmtId="0" fontId="16" fillId="35" borderId="37" xfId="0" applyFont="1" applyFill="1" applyBorder="1" applyAlignment="1">
      <alignment/>
    </xf>
    <xf numFmtId="0" fontId="16" fillId="0" borderId="22" xfId="0" applyFont="1" applyBorder="1" applyAlignment="1">
      <alignment horizontal="center"/>
    </xf>
    <xf numFmtId="0" fontId="16" fillId="35" borderId="23" xfId="0" applyFont="1" applyFill="1" applyBorder="1" applyAlignment="1">
      <alignment/>
    </xf>
    <xf numFmtId="0" fontId="16" fillId="0" borderId="23" xfId="0" applyFont="1" applyBorder="1" applyAlignment="1">
      <alignment horizontal="center"/>
    </xf>
    <xf numFmtId="3" fontId="16" fillId="0" borderId="23" xfId="0" applyNumberFormat="1" applyFont="1" applyBorder="1" applyAlignment="1">
      <alignment horizontal="right"/>
    </xf>
    <xf numFmtId="0" fontId="16" fillId="35" borderId="20" xfId="0" applyFont="1" applyFill="1" applyBorder="1" applyAlignment="1">
      <alignment/>
    </xf>
    <xf numFmtId="0" fontId="16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3" fontId="17" fillId="0" borderId="23" xfId="0" applyNumberFormat="1" applyFont="1" applyBorder="1" applyAlignment="1">
      <alignment horizontal="right"/>
    </xf>
    <xf numFmtId="0" fontId="17" fillId="0" borderId="2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3" fontId="17" fillId="0" borderId="25" xfId="0" applyNumberFormat="1" applyFont="1" applyFill="1" applyBorder="1" applyAlignment="1">
      <alignment horizontal="right"/>
    </xf>
    <xf numFmtId="0" fontId="16" fillId="0" borderId="25" xfId="0" applyFont="1" applyBorder="1" applyAlignment="1" quotePrefix="1">
      <alignment horizontal="center"/>
    </xf>
    <xf numFmtId="0" fontId="17" fillId="0" borderId="2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" fontId="3" fillId="0" borderId="34" xfId="0" applyNumberFormat="1" applyFont="1" applyBorder="1" applyAlignment="1">
      <alignment shrinkToFit="1"/>
    </xf>
    <xf numFmtId="1" fontId="3" fillId="0" borderId="38" xfId="0" applyNumberFormat="1" applyFont="1" applyBorder="1" applyAlignment="1">
      <alignment horizontal="center" shrinkToFit="1"/>
    </xf>
    <xf numFmtId="0" fontId="16" fillId="0" borderId="22" xfId="0" applyFont="1" applyBorder="1" applyAlignment="1" quotePrefix="1">
      <alignment horizontal="center"/>
    </xf>
    <xf numFmtId="0" fontId="16" fillId="35" borderId="23" xfId="0" applyFont="1" applyFill="1" applyBorder="1" applyAlignment="1" quotePrefix="1">
      <alignment horizontal="right"/>
    </xf>
    <xf numFmtId="49" fontId="17" fillId="0" borderId="20" xfId="0" applyNumberFormat="1" applyFont="1" applyBorder="1" applyAlignment="1">
      <alignment horizontal="left" vertical="top" wrapText="1"/>
    </xf>
    <xf numFmtId="0" fontId="17" fillId="0" borderId="23" xfId="0" applyFont="1" applyBorder="1" applyAlignment="1" quotePrefix="1">
      <alignment horizontal="center"/>
    </xf>
    <xf numFmtId="3" fontId="17" fillId="0" borderId="23" xfId="0" applyNumberFormat="1" applyFont="1" applyFill="1" applyBorder="1" applyAlignment="1">
      <alignment horizontal="right"/>
    </xf>
    <xf numFmtId="2" fontId="2" fillId="0" borderId="40" xfId="0" applyNumberFormat="1" applyFont="1" applyFill="1" applyBorder="1" applyAlignment="1">
      <alignment horizontal="right"/>
    </xf>
    <xf numFmtId="2" fontId="2" fillId="0" borderId="41" xfId="0" applyNumberFormat="1" applyFont="1" applyFill="1" applyBorder="1" applyAlignment="1">
      <alignment horizontal="right"/>
    </xf>
    <xf numFmtId="2" fontId="2" fillId="0" borderId="42" xfId="0" applyNumberFormat="1" applyFont="1" applyFill="1" applyBorder="1" applyAlignment="1">
      <alignment horizontal="right"/>
    </xf>
    <xf numFmtId="2" fontId="2" fillId="0" borderId="43" xfId="0" applyNumberFormat="1" applyFont="1" applyFill="1" applyBorder="1" applyAlignment="1">
      <alignment horizontal="right"/>
    </xf>
    <xf numFmtId="0" fontId="16" fillId="0" borderId="23" xfId="0" applyFont="1" applyBorder="1" applyAlignment="1" quotePrefix="1">
      <alignment horizontal="center"/>
    </xf>
    <xf numFmtId="0" fontId="9" fillId="0" borderId="23" xfId="0" applyFont="1" applyBorder="1" applyAlignment="1" quotePrefix="1">
      <alignment horizontal="center"/>
    </xf>
    <xf numFmtId="49" fontId="9" fillId="0" borderId="24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/>
    </xf>
    <xf numFmtId="0" fontId="9" fillId="0" borderId="25" xfId="0" applyFont="1" applyBorder="1" applyAlignment="1">
      <alignment horizontal="center"/>
    </xf>
    <xf numFmtId="3" fontId="3" fillId="0" borderId="25" xfId="0" applyNumberFormat="1" applyFont="1" applyBorder="1" applyAlignment="1">
      <alignment horizontal="right"/>
    </xf>
    <xf numFmtId="2" fontId="2" fillId="0" borderId="19" xfId="0" applyNumberFormat="1" applyFont="1" applyFill="1" applyBorder="1" applyAlignment="1">
      <alignment horizontal="right"/>
    </xf>
    <xf numFmtId="2" fontId="3" fillId="34" borderId="44" xfId="0" applyNumberFormat="1" applyFont="1" applyFill="1" applyBorder="1" applyAlignment="1">
      <alignment horizontal="right"/>
    </xf>
    <xf numFmtId="3" fontId="10" fillId="0" borderId="45" xfId="0" applyNumberFormat="1" applyFont="1" applyBorder="1" applyAlignment="1">
      <alignment horizontal="right"/>
    </xf>
    <xf numFmtId="0" fontId="12" fillId="0" borderId="25" xfId="0" applyFont="1" applyFill="1" applyBorder="1" applyAlignment="1">
      <alignment/>
    </xf>
    <xf numFmtId="3" fontId="2" fillId="0" borderId="25" xfId="0" applyNumberFormat="1" applyFont="1" applyBorder="1" applyAlignment="1">
      <alignment horizontal="right"/>
    </xf>
    <xf numFmtId="2" fontId="3" fillId="33" borderId="44" xfId="0" applyNumberFormat="1" applyFont="1" applyFill="1" applyBorder="1" applyAlignment="1">
      <alignment horizontal="right"/>
    </xf>
    <xf numFmtId="0" fontId="9" fillId="0" borderId="25" xfId="0" applyFont="1" applyBorder="1" applyAlignment="1">
      <alignment horizontal="center"/>
    </xf>
    <xf numFmtId="3" fontId="19" fillId="0" borderId="20" xfId="0" applyNumberFormat="1" applyFont="1" applyFill="1" applyBorder="1" applyAlignment="1">
      <alignment/>
    </xf>
    <xf numFmtId="3" fontId="9" fillId="33" borderId="46" xfId="0" applyNumberFormat="1" applyFont="1" applyFill="1" applyBorder="1" applyAlignment="1">
      <alignment horizontal="right"/>
    </xf>
    <xf numFmtId="49" fontId="2" fillId="0" borderId="25" xfId="0" applyNumberFormat="1" applyFont="1" applyBorder="1" applyAlignment="1">
      <alignment horizontal="left" vertical="top" wrapText="1"/>
    </xf>
    <xf numFmtId="0" fontId="10" fillId="0" borderId="26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47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49" fontId="2" fillId="0" borderId="48" xfId="0" applyNumberFormat="1" applyFont="1" applyBorder="1" applyAlignment="1">
      <alignment horizontal="left" vertical="top" wrapText="1"/>
    </xf>
    <xf numFmtId="0" fontId="3" fillId="0" borderId="49" xfId="0" applyFont="1" applyBorder="1" applyAlignment="1">
      <alignment horizontal="left" wrapText="1"/>
    </xf>
    <xf numFmtId="0" fontId="19" fillId="0" borderId="45" xfId="0" applyFont="1" applyBorder="1" applyAlignment="1">
      <alignment horizontal="left" wrapText="1"/>
    </xf>
    <xf numFmtId="49" fontId="17" fillId="0" borderId="23" xfId="0" applyNumberFormat="1" applyFont="1" applyBorder="1" applyAlignment="1">
      <alignment horizontal="left" vertical="top" wrapText="1"/>
    </xf>
    <xf numFmtId="49" fontId="17" fillId="0" borderId="25" xfId="0" applyNumberFormat="1" applyFont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left" vertical="top" wrapText="1"/>
    </xf>
    <xf numFmtId="49" fontId="2" fillId="0" borderId="50" xfId="0" applyNumberFormat="1" applyFont="1" applyBorder="1" applyAlignment="1">
      <alignment horizontal="left" vertical="top" wrapText="1"/>
    </xf>
    <xf numFmtId="49" fontId="21" fillId="0" borderId="23" xfId="0" applyNumberFormat="1" applyFont="1" applyBorder="1" applyAlignment="1">
      <alignment horizontal="left" vertical="top" wrapText="1"/>
    </xf>
    <xf numFmtId="49" fontId="3" fillId="33" borderId="30" xfId="0" applyNumberFormat="1" applyFont="1" applyFill="1" applyBorder="1" applyAlignment="1">
      <alignment horizontal="left" vertical="top" wrapText="1"/>
    </xf>
    <xf numFmtId="49" fontId="17" fillId="0" borderId="37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7" fillId="0" borderId="25" xfId="0" applyNumberFormat="1" applyFont="1" applyFill="1" applyBorder="1" applyAlignment="1">
      <alignment horizontal="left" vertical="top" wrapText="1"/>
    </xf>
    <xf numFmtId="49" fontId="2" fillId="0" borderId="45" xfId="0" applyNumberFormat="1" applyFont="1" applyBorder="1" applyAlignment="1">
      <alignment horizontal="left" vertical="top" wrapText="1"/>
    </xf>
    <xf numFmtId="0" fontId="17" fillId="34" borderId="32" xfId="0" applyFont="1" applyFill="1" applyBorder="1" applyAlignment="1">
      <alignment horizontal="left" wrapText="1"/>
    </xf>
    <xf numFmtId="2" fontId="17" fillId="0" borderId="43" xfId="0" applyNumberFormat="1" applyFont="1" applyFill="1" applyBorder="1" applyAlignment="1">
      <alignment horizontal="right"/>
    </xf>
    <xf numFmtId="2" fontId="17" fillId="0" borderId="41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/>
    </xf>
    <xf numFmtId="0" fontId="17" fillId="0" borderId="23" xfId="0" applyFont="1" applyBorder="1" applyAlignment="1">
      <alignment horizontal="center"/>
    </xf>
    <xf numFmtId="49" fontId="17" fillId="0" borderId="45" xfId="0" applyNumberFormat="1" applyFont="1" applyBorder="1" applyAlignment="1">
      <alignment horizontal="left" vertical="top" wrapText="1"/>
    </xf>
    <xf numFmtId="3" fontId="17" fillId="0" borderId="45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/>
    </xf>
    <xf numFmtId="2" fontId="17" fillId="0" borderId="51" xfId="0" applyNumberFormat="1" applyFont="1" applyFill="1" applyBorder="1" applyAlignment="1">
      <alignment horizontal="right"/>
    </xf>
    <xf numFmtId="0" fontId="3" fillId="0" borderId="39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right"/>
    </xf>
    <xf numFmtId="3" fontId="0" fillId="0" borderId="20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30" xfId="0" applyFont="1" applyBorder="1" applyAlignment="1" quotePrefix="1">
      <alignment horizontal="center"/>
    </xf>
    <xf numFmtId="49" fontId="2" fillId="0" borderId="30" xfId="0" applyNumberFormat="1" applyFont="1" applyBorder="1" applyAlignment="1">
      <alignment horizontal="left" vertical="top" wrapText="1"/>
    </xf>
    <xf numFmtId="3" fontId="0" fillId="0" borderId="31" xfId="0" applyNumberFormat="1" applyFont="1" applyBorder="1" applyAlignment="1">
      <alignment/>
    </xf>
    <xf numFmtId="2" fontId="2" fillId="0" borderId="52" xfId="0" applyNumberFormat="1" applyFont="1" applyFill="1" applyBorder="1" applyAlignment="1">
      <alignment horizontal="right"/>
    </xf>
    <xf numFmtId="49" fontId="2" fillId="0" borderId="53" xfId="0" applyNumberFormat="1" applyFont="1" applyBorder="1" applyAlignment="1">
      <alignment horizontal="left" vertical="top" wrapText="1"/>
    </xf>
    <xf numFmtId="3" fontId="16" fillId="0" borderId="37" xfId="0" applyNumberFormat="1" applyFont="1" applyFill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3" fontId="3" fillId="33" borderId="15" xfId="0" applyNumberFormat="1" applyFont="1" applyFill="1" applyBorder="1" applyAlignment="1">
      <alignment horizontal="right"/>
    </xf>
    <xf numFmtId="2" fontId="3" fillId="33" borderId="42" xfId="0" applyNumberFormat="1" applyFont="1" applyFill="1" applyBorder="1" applyAlignment="1">
      <alignment horizontal="right"/>
    </xf>
    <xf numFmtId="4" fontId="3" fillId="33" borderId="11" xfId="42" applyNumberFormat="1" applyFont="1" applyFill="1" applyBorder="1" applyAlignment="1">
      <alignment horizontal="right"/>
    </xf>
    <xf numFmtId="4" fontId="12" fillId="0" borderId="23" xfId="42" applyNumberFormat="1" applyFont="1" applyBorder="1" applyAlignment="1">
      <alignment horizontal="right"/>
    </xf>
    <xf numFmtId="4" fontId="16" fillId="0" borderId="23" xfId="42" applyNumberFormat="1" applyFont="1" applyBorder="1" applyAlignment="1">
      <alignment horizontal="right"/>
    </xf>
    <xf numFmtId="4" fontId="9" fillId="33" borderId="11" xfId="42" applyNumberFormat="1" applyFont="1" applyFill="1" applyBorder="1" applyAlignment="1">
      <alignment horizontal="right"/>
    </xf>
    <xf numFmtId="4" fontId="19" fillId="0" borderId="20" xfId="42" applyNumberFormat="1" applyFont="1" applyFill="1" applyBorder="1" applyAlignment="1">
      <alignment/>
    </xf>
    <xf numFmtId="4" fontId="12" fillId="0" borderId="26" xfId="42" applyNumberFormat="1" applyFont="1" applyBorder="1" applyAlignment="1">
      <alignment horizontal="right"/>
    </xf>
    <xf numFmtId="4" fontId="17" fillId="0" borderId="23" xfId="42" applyNumberFormat="1" applyFont="1" applyFill="1" applyBorder="1" applyAlignment="1">
      <alignment horizontal="right"/>
    </xf>
    <xf numFmtId="4" fontId="0" fillId="0" borderId="25" xfId="42" applyNumberFormat="1" applyFont="1" applyBorder="1" applyAlignment="1">
      <alignment/>
    </xf>
    <xf numFmtId="4" fontId="0" fillId="0" borderId="23" xfId="42" applyNumberFormat="1" applyFont="1" applyBorder="1" applyAlignment="1">
      <alignment/>
    </xf>
    <xf numFmtId="4" fontId="0" fillId="0" borderId="25" xfId="42" applyNumberFormat="1" applyFont="1" applyBorder="1" applyAlignment="1">
      <alignment/>
    </xf>
    <xf numFmtId="4" fontId="0" fillId="0" borderId="30" xfId="42" applyNumberFormat="1" applyFont="1" applyBorder="1" applyAlignment="1">
      <alignment/>
    </xf>
    <xf numFmtId="4" fontId="0" fillId="0" borderId="31" xfId="42" applyNumberFormat="1" applyFont="1" applyBorder="1" applyAlignment="1">
      <alignment/>
    </xf>
    <xf numFmtId="4" fontId="9" fillId="33" borderId="46" xfId="42" applyNumberFormat="1" applyFont="1" applyFill="1" applyBorder="1" applyAlignment="1">
      <alignment horizontal="right"/>
    </xf>
    <xf numFmtId="4" fontId="16" fillId="0" borderId="37" xfId="42" applyNumberFormat="1" applyFont="1" applyFill="1" applyBorder="1" applyAlignment="1">
      <alignment horizontal="right"/>
    </xf>
    <xf numFmtId="4" fontId="0" fillId="0" borderId="27" xfId="42" applyNumberFormat="1" applyFont="1" applyBorder="1" applyAlignment="1">
      <alignment/>
    </xf>
    <xf numFmtId="4" fontId="0" fillId="0" borderId="26" xfId="42" applyNumberFormat="1" applyFont="1" applyBorder="1" applyAlignment="1">
      <alignment horizontal="right"/>
    </xf>
    <xf numFmtId="4" fontId="0" fillId="0" borderId="26" xfId="42" applyNumberFormat="1" applyFont="1" applyBorder="1" applyAlignment="1">
      <alignment/>
    </xf>
    <xf numFmtId="4" fontId="10" fillId="0" borderId="23" xfId="42" applyNumberFormat="1" applyFont="1" applyBorder="1" applyAlignment="1">
      <alignment horizontal="right"/>
    </xf>
    <xf numFmtId="4" fontId="10" fillId="0" borderId="15" xfId="42" applyNumberFormat="1" applyFont="1" applyBorder="1" applyAlignment="1">
      <alignment horizontal="right"/>
    </xf>
    <xf numFmtId="4" fontId="3" fillId="33" borderId="15" xfId="42" applyNumberFormat="1" applyFont="1" applyFill="1" applyBorder="1" applyAlignment="1">
      <alignment horizontal="right"/>
    </xf>
    <xf numFmtId="4" fontId="12" fillId="0" borderId="20" xfId="42" applyNumberFormat="1" applyFont="1" applyBorder="1" applyAlignment="1">
      <alignment horizontal="right"/>
    </xf>
    <xf numFmtId="4" fontId="17" fillId="0" borderId="23" xfId="42" applyNumberFormat="1" applyFont="1" applyBorder="1" applyAlignment="1">
      <alignment horizontal="right"/>
    </xf>
    <xf numFmtId="4" fontId="9" fillId="33" borderId="39" xfId="42" applyNumberFormat="1" applyFont="1" applyFill="1" applyBorder="1" applyAlignment="1">
      <alignment horizontal="right"/>
    </xf>
    <xf numFmtId="4" fontId="17" fillId="0" borderId="25" xfId="42" applyNumberFormat="1" applyFont="1" applyFill="1" applyBorder="1" applyAlignment="1">
      <alignment horizontal="right"/>
    </xf>
    <xf numFmtId="4" fontId="17" fillId="0" borderId="45" xfId="42" applyNumberFormat="1" applyFont="1" applyFill="1" applyBorder="1" applyAlignment="1">
      <alignment horizontal="right"/>
    </xf>
    <xf numFmtId="4" fontId="2" fillId="0" borderId="25" xfId="42" applyNumberFormat="1" applyFont="1" applyBorder="1" applyAlignment="1">
      <alignment horizontal="right"/>
    </xf>
    <xf numFmtId="4" fontId="2" fillId="0" borderId="23" xfId="42" applyNumberFormat="1" applyFont="1" applyBorder="1" applyAlignment="1">
      <alignment horizontal="right"/>
    </xf>
    <xf numFmtId="4" fontId="2" fillId="0" borderId="25" xfId="42" applyNumberFormat="1" applyFont="1" applyFill="1" applyBorder="1" applyAlignment="1">
      <alignment horizontal="right"/>
    </xf>
    <xf numFmtId="4" fontId="10" fillId="0" borderId="54" xfId="42" applyNumberFormat="1" applyFont="1" applyBorder="1" applyAlignment="1">
      <alignment horizontal="right"/>
    </xf>
    <xf numFmtId="4" fontId="19" fillId="0" borderId="23" xfId="42" applyNumberFormat="1" applyFont="1" applyBorder="1" applyAlignment="1">
      <alignment/>
    </xf>
    <xf numFmtId="4" fontId="3" fillId="34" borderId="11" xfId="42" applyNumberFormat="1" applyFont="1" applyFill="1" applyBorder="1" applyAlignment="1">
      <alignment horizontal="right"/>
    </xf>
    <xf numFmtId="3" fontId="12" fillId="0" borderId="48" xfId="0" applyNumberFormat="1" applyFont="1" applyBorder="1" applyAlignment="1">
      <alignment/>
    </xf>
    <xf numFmtId="3" fontId="16" fillId="0" borderId="27" xfId="0" applyNumberFormat="1" applyFont="1" applyBorder="1" applyAlignment="1">
      <alignment/>
    </xf>
    <xf numFmtId="3" fontId="12" fillId="0" borderId="50" xfId="0" applyNumberFormat="1" applyFont="1" applyBorder="1" applyAlignment="1">
      <alignment/>
    </xf>
    <xf numFmtId="3" fontId="17" fillId="0" borderId="23" xfId="0" applyNumberFormat="1" applyFont="1" applyFill="1" applyBorder="1" applyAlignment="1">
      <alignment/>
    </xf>
    <xf numFmtId="3" fontId="2" fillId="0" borderId="27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9" fillId="33" borderId="46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3" fontId="15" fillId="0" borderId="50" xfId="0" applyNumberFormat="1" applyFont="1" applyBorder="1" applyAlignment="1">
      <alignment/>
    </xf>
    <xf numFmtId="3" fontId="16" fillId="0" borderId="48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3" fontId="12" fillId="0" borderId="55" xfId="0" applyNumberFormat="1" applyFont="1" applyBorder="1" applyAlignment="1">
      <alignment/>
    </xf>
    <xf numFmtId="3" fontId="17" fillId="0" borderId="48" xfId="0" applyNumberFormat="1" applyFont="1" applyBorder="1" applyAlignment="1">
      <alignment/>
    </xf>
    <xf numFmtId="3" fontId="9" fillId="33" borderId="56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/>
    </xf>
    <xf numFmtId="3" fontId="10" fillId="0" borderId="48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3" fontId="11" fillId="0" borderId="48" xfId="0" applyNumberFormat="1" applyFont="1" applyBorder="1" applyAlignment="1">
      <alignment/>
    </xf>
    <xf numFmtId="3" fontId="11" fillId="0" borderId="50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43" fontId="12" fillId="0" borderId="55" xfId="42" applyFont="1" applyBorder="1" applyAlignment="1">
      <alignment/>
    </xf>
    <xf numFmtId="43" fontId="10" fillId="0" borderId="23" xfId="42" applyFont="1" applyBorder="1" applyAlignment="1">
      <alignment/>
    </xf>
    <xf numFmtId="3" fontId="3" fillId="0" borderId="25" xfId="0" applyNumberFormat="1" applyFont="1" applyBorder="1" applyAlignment="1">
      <alignment/>
    </xf>
    <xf numFmtId="0" fontId="18" fillId="0" borderId="48" xfId="0" applyFont="1" applyBorder="1" applyAlignment="1">
      <alignment/>
    </xf>
    <xf numFmtId="0" fontId="16" fillId="36" borderId="26" xfId="0" applyFont="1" applyFill="1" applyBorder="1" applyAlignment="1">
      <alignment/>
    </xf>
    <xf numFmtId="49" fontId="2" fillId="0" borderId="26" xfId="0" applyNumberFormat="1" applyFont="1" applyBorder="1" applyAlignment="1">
      <alignment horizontal="left" vertical="top" wrapText="1"/>
    </xf>
    <xf numFmtId="0" fontId="12" fillId="0" borderId="23" xfId="0" applyFont="1" applyBorder="1" applyAlignment="1">
      <alignment horizontal="right"/>
    </xf>
    <xf numFmtId="2" fontId="17" fillId="0" borderId="40" xfId="0" applyNumberFormat="1" applyFont="1" applyFill="1" applyBorder="1" applyAlignment="1">
      <alignment horizontal="right"/>
    </xf>
    <xf numFmtId="0" fontId="10" fillId="0" borderId="26" xfId="0" applyFont="1" applyBorder="1" applyAlignment="1" quotePrefix="1">
      <alignment horizontal="center"/>
    </xf>
    <xf numFmtId="0" fontId="11" fillId="0" borderId="25" xfId="0" applyFont="1" applyBorder="1" applyAlignment="1">
      <alignment/>
    </xf>
    <xf numFmtId="3" fontId="2" fillId="0" borderId="49" xfId="0" applyNumberFormat="1" applyFont="1" applyBorder="1" applyAlignment="1">
      <alignment horizontal="right"/>
    </xf>
    <xf numFmtId="4" fontId="2" fillId="0" borderId="49" xfId="42" applyNumberFormat="1" applyFont="1" applyBorder="1" applyAlignment="1">
      <alignment horizontal="right"/>
    </xf>
    <xf numFmtId="3" fontId="2" fillId="0" borderId="57" xfId="0" applyNumberFormat="1" applyFont="1" applyBorder="1" applyAlignment="1">
      <alignment/>
    </xf>
    <xf numFmtId="0" fontId="11" fillId="0" borderId="23" xfId="0" applyFont="1" applyBorder="1" applyAlignment="1">
      <alignment/>
    </xf>
    <xf numFmtId="3" fontId="2" fillId="0" borderId="48" xfId="0" applyNumberFormat="1" applyFont="1" applyBorder="1" applyAlignment="1">
      <alignment/>
    </xf>
    <xf numFmtId="0" fontId="9" fillId="36" borderId="29" xfId="0" applyFont="1" applyFill="1" applyBorder="1" applyAlignment="1">
      <alignment horizontal="center"/>
    </xf>
    <xf numFmtId="43" fontId="16" fillId="0" borderId="49" xfId="42" applyFont="1" applyBorder="1" applyAlignment="1">
      <alignment/>
    </xf>
    <xf numFmtId="3" fontId="17" fillId="0" borderId="23" xfId="0" applyNumberFormat="1" applyFont="1" applyBorder="1" applyAlignment="1">
      <alignment horizontal="right" wrapText="1"/>
    </xf>
    <xf numFmtId="165" fontId="17" fillId="0" borderId="23" xfId="42" applyNumberFormat="1" applyFont="1" applyBorder="1" applyAlignment="1">
      <alignment horizontal="right" wrapText="1"/>
    </xf>
    <xf numFmtId="4" fontId="17" fillId="0" borderId="23" xfId="42" applyNumberFormat="1" applyFont="1" applyBorder="1" applyAlignment="1">
      <alignment horizontal="right" wrapText="1"/>
    </xf>
    <xf numFmtId="3" fontId="17" fillId="0" borderId="23" xfId="0" applyNumberFormat="1" applyFont="1" applyBorder="1" applyAlignment="1">
      <alignment wrapText="1"/>
    </xf>
    <xf numFmtId="3" fontId="9" fillId="33" borderId="30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left" wrapText="1"/>
    </xf>
    <xf numFmtId="3" fontId="3" fillId="34" borderId="32" xfId="0" applyNumberFormat="1" applyFont="1" applyFill="1" applyBorder="1" applyAlignment="1">
      <alignment horizontal="right"/>
    </xf>
    <xf numFmtId="4" fontId="3" fillId="34" borderId="32" xfId="42" applyNumberFormat="1" applyFont="1" applyFill="1" applyBorder="1" applyAlignment="1">
      <alignment horizontal="right"/>
    </xf>
    <xf numFmtId="2" fontId="3" fillId="33" borderId="52" xfId="0" applyNumberFormat="1" applyFont="1" applyFill="1" applyBorder="1" applyAlignment="1">
      <alignment horizontal="right"/>
    </xf>
    <xf numFmtId="0" fontId="16" fillId="36" borderId="20" xfId="0" applyFont="1" applyFill="1" applyBorder="1" applyAlignment="1">
      <alignment/>
    </xf>
    <xf numFmtId="3" fontId="17" fillId="0" borderId="49" xfId="0" applyNumberFormat="1" applyFont="1" applyBorder="1" applyAlignment="1">
      <alignment horizontal="right"/>
    </xf>
    <xf numFmtId="4" fontId="17" fillId="0" borderId="49" xfId="42" applyNumberFormat="1" applyFont="1" applyBorder="1" applyAlignment="1">
      <alignment horizontal="right"/>
    </xf>
    <xf numFmtId="3" fontId="17" fillId="0" borderId="57" xfId="0" applyNumberFormat="1" applyFont="1" applyBorder="1" applyAlignment="1">
      <alignment/>
    </xf>
    <xf numFmtId="0" fontId="16" fillId="36" borderId="21" xfId="0" applyFont="1" applyFill="1" applyBorder="1" applyAlignment="1">
      <alignment horizontal="center"/>
    </xf>
    <xf numFmtId="0" fontId="9" fillId="36" borderId="5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3" fontId="26" fillId="0" borderId="48" xfId="0" applyNumberFormat="1" applyFont="1" applyBorder="1" applyAlignment="1">
      <alignment/>
    </xf>
    <xf numFmtId="2" fontId="27" fillId="0" borderId="43" xfId="0" applyNumberFormat="1" applyFont="1" applyFill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0" fontId="16" fillId="36" borderId="23" xfId="0" applyFont="1" applyFill="1" applyBorder="1" applyAlignment="1">
      <alignment/>
    </xf>
    <xf numFmtId="3" fontId="2" fillId="0" borderId="23" xfId="0" applyNumberFormat="1" applyFont="1" applyBorder="1" applyAlignment="1">
      <alignment horizontal="right" wrapText="1"/>
    </xf>
    <xf numFmtId="171" fontId="2" fillId="0" borderId="23" xfId="42" applyNumberFormat="1" applyFont="1" applyBorder="1" applyAlignment="1">
      <alignment horizontal="right" wrapText="1"/>
    </xf>
    <xf numFmtId="4" fontId="2" fillId="0" borderId="23" xfId="42" applyNumberFormat="1" applyFont="1" applyBorder="1" applyAlignment="1">
      <alignment horizontal="right" wrapText="1"/>
    </xf>
    <xf numFmtId="2" fontId="17" fillId="0" borderId="19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6" fillId="36" borderId="36" xfId="0" applyFont="1" applyFill="1" applyBorder="1" applyAlignment="1">
      <alignment horizontal="center"/>
    </xf>
    <xf numFmtId="0" fontId="16" fillId="36" borderId="33" xfId="0" applyFont="1" applyFill="1" applyBorder="1" applyAlignment="1">
      <alignment horizontal="center"/>
    </xf>
    <xf numFmtId="0" fontId="17" fillId="36" borderId="20" xfId="0" applyFont="1" applyFill="1" applyBorder="1" applyAlignment="1">
      <alignment/>
    </xf>
    <xf numFmtId="49" fontId="2" fillId="0" borderId="53" xfId="0" applyNumberFormat="1" applyFont="1" applyFill="1" applyBorder="1" applyAlignment="1">
      <alignment horizontal="left" vertical="top" wrapText="1"/>
    </xf>
    <xf numFmtId="3" fontId="2" fillId="0" borderId="53" xfId="0" applyNumberFormat="1" applyFont="1" applyFill="1" applyBorder="1" applyAlignment="1">
      <alignment horizontal="right"/>
    </xf>
    <xf numFmtId="4" fontId="2" fillId="0" borderId="53" xfId="42" applyNumberFormat="1" applyFont="1" applyFill="1" applyBorder="1" applyAlignment="1">
      <alignment horizontal="right"/>
    </xf>
    <xf numFmtId="43" fontId="2" fillId="0" borderId="15" xfId="42" applyFont="1" applyFill="1" applyBorder="1" applyAlignment="1">
      <alignment horizontal="right"/>
    </xf>
    <xf numFmtId="43" fontId="16" fillId="0" borderId="53" xfId="42" applyFont="1" applyBorder="1" applyAlignment="1">
      <alignment/>
    </xf>
    <xf numFmtId="49" fontId="2" fillId="0" borderId="53" xfId="0" applyNumberFormat="1" applyFont="1" applyBorder="1" applyAlignment="1">
      <alignment horizontal="left" vertical="top" wrapText="1"/>
    </xf>
    <xf numFmtId="3" fontId="12" fillId="0" borderId="53" xfId="0" applyNumberFormat="1" applyFont="1" applyBorder="1" applyAlignment="1">
      <alignment horizontal="right"/>
    </xf>
    <xf numFmtId="4" fontId="12" fillId="0" borderId="53" xfId="42" applyNumberFormat="1" applyFont="1" applyBorder="1" applyAlignment="1">
      <alignment horizontal="right"/>
    </xf>
    <xf numFmtId="4" fontId="9" fillId="33" borderId="30" xfId="0" applyNumberFormat="1" applyFont="1" applyFill="1" applyBorder="1" applyAlignment="1">
      <alignment horizontal="right"/>
    </xf>
    <xf numFmtId="0" fontId="16" fillId="0" borderId="29" xfId="0" applyFont="1" applyBorder="1" applyAlignment="1">
      <alignment horizontal="center"/>
    </xf>
    <xf numFmtId="0" fontId="16" fillId="36" borderId="31" xfId="0" applyFont="1" applyFill="1" applyBorder="1" applyAlignment="1">
      <alignment/>
    </xf>
    <xf numFmtId="0" fontId="12" fillId="0" borderId="26" xfId="0" applyFont="1" applyBorder="1" applyAlignment="1" quotePrefix="1">
      <alignment horizontal="right"/>
    </xf>
    <xf numFmtId="0" fontId="3" fillId="33" borderId="30" xfId="0" applyFont="1" applyFill="1" applyBorder="1" applyAlignment="1">
      <alignment horizontal="center"/>
    </xf>
    <xf numFmtId="0" fontId="9" fillId="36" borderId="22" xfId="0" applyFont="1" applyFill="1" applyBorder="1" applyAlignment="1">
      <alignment horizontal="center"/>
    </xf>
    <xf numFmtId="0" fontId="16" fillId="36" borderId="22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9" fillId="36" borderId="24" xfId="0" applyFont="1" applyFill="1" applyBorder="1" applyAlignment="1">
      <alignment horizontal="center"/>
    </xf>
    <xf numFmtId="0" fontId="16" fillId="0" borderId="37" xfId="0" applyFont="1" applyBorder="1" applyAlignment="1" quotePrefix="1">
      <alignment horizontal="center"/>
    </xf>
    <xf numFmtId="0" fontId="5" fillId="33" borderId="10" xfId="0" applyFont="1" applyFill="1" applyBorder="1" applyAlignment="1">
      <alignment/>
    </xf>
    <xf numFmtId="0" fontId="10" fillId="0" borderId="29" xfId="0" applyFont="1" applyBorder="1" applyAlignment="1">
      <alignment horizontal="center"/>
    </xf>
    <xf numFmtId="3" fontId="12" fillId="0" borderId="30" xfId="0" applyNumberFormat="1" applyFont="1" applyBorder="1" applyAlignment="1">
      <alignment horizontal="right"/>
    </xf>
    <xf numFmtId="43" fontId="12" fillId="0" borderId="30" xfId="42" applyFont="1" applyBorder="1" applyAlignment="1">
      <alignment/>
    </xf>
    <xf numFmtId="2" fontId="17" fillId="0" borderId="42" xfId="0" applyNumberFormat="1" applyFont="1" applyFill="1" applyBorder="1" applyAlignment="1">
      <alignment horizontal="right"/>
    </xf>
    <xf numFmtId="0" fontId="17" fillId="0" borderId="24" xfId="0" applyFont="1" applyBorder="1" applyAlignment="1">
      <alignment horizontal="center"/>
    </xf>
    <xf numFmtId="43" fontId="3" fillId="33" borderId="59" xfId="42" applyFont="1" applyFill="1" applyBorder="1" applyAlignment="1">
      <alignment/>
    </xf>
    <xf numFmtId="0" fontId="17" fillId="36" borderId="14" xfId="0" applyFont="1" applyFill="1" applyBorder="1" applyAlignment="1">
      <alignment/>
    </xf>
    <xf numFmtId="2" fontId="2" fillId="0" borderId="60" xfId="0" applyNumberFormat="1" applyFont="1" applyFill="1" applyBorder="1" applyAlignment="1">
      <alignment horizontal="right"/>
    </xf>
    <xf numFmtId="2" fontId="2" fillId="0" borderId="27" xfId="42" applyNumberFormat="1" applyFont="1" applyFill="1" applyBorder="1" applyAlignment="1">
      <alignment/>
    </xf>
    <xf numFmtId="2" fontId="2" fillId="36" borderId="52" xfId="42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4" fontId="17" fillId="0" borderId="23" xfId="0" applyNumberFormat="1" applyFont="1" applyBorder="1" applyAlignment="1">
      <alignment horizontal="right" wrapText="1"/>
    </xf>
    <xf numFmtId="4" fontId="17" fillId="0" borderId="25" xfId="0" applyNumberFormat="1" applyFont="1" applyFill="1" applyBorder="1" applyAlignment="1">
      <alignment horizontal="right"/>
    </xf>
    <xf numFmtId="4" fontId="3" fillId="33" borderId="32" xfId="0" applyNumberFormat="1" applyFont="1" applyFill="1" applyBorder="1" applyAlignment="1">
      <alignment horizontal="right"/>
    </xf>
    <xf numFmtId="3" fontId="16" fillId="0" borderId="45" xfId="0" applyNumberFormat="1" applyFont="1" applyBorder="1" applyAlignment="1">
      <alignment horizontal="right"/>
    </xf>
    <xf numFmtId="43" fontId="16" fillId="0" borderId="45" xfId="42" applyFont="1" applyBorder="1" applyAlignment="1">
      <alignment/>
    </xf>
    <xf numFmtId="2" fontId="3" fillId="34" borderId="52" xfId="0" applyNumberFormat="1" applyFont="1" applyFill="1" applyBorder="1" applyAlignment="1">
      <alignment horizontal="right"/>
    </xf>
    <xf numFmtId="2" fontId="3" fillId="33" borderId="46" xfId="0" applyNumberFormat="1" applyFont="1" applyFill="1" applyBorder="1" applyAlignment="1">
      <alignment/>
    </xf>
    <xf numFmtId="4" fontId="3" fillId="33" borderId="11" xfId="42" applyNumberFormat="1" applyFont="1" applyFill="1" applyBorder="1" applyAlignment="1">
      <alignment/>
    </xf>
    <xf numFmtId="4" fontId="17" fillId="0" borderId="27" xfId="42" applyNumberFormat="1" applyFont="1" applyFill="1" applyBorder="1" applyAlignment="1">
      <alignment horizontal="right"/>
    </xf>
    <xf numFmtId="4" fontId="17" fillId="0" borderId="45" xfId="42" applyNumberFormat="1" applyFont="1" applyFill="1" applyBorder="1" applyAlignment="1">
      <alignment/>
    </xf>
    <xf numFmtId="4" fontId="0" fillId="0" borderId="23" xfId="0" applyNumberFormat="1" applyFont="1" applyBorder="1" applyAlignment="1">
      <alignment/>
    </xf>
    <xf numFmtId="4" fontId="16" fillId="0" borderId="37" xfId="0" applyNumberFormat="1" applyFont="1" applyFill="1" applyBorder="1" applyAlignment="1">
      <alignment/>
    </xf>
    <xf numFmtId="4" fontId="9" fillId="33" borderId="46" xfId="0" applyNumberFormat="1" applyFont="1" applyFill="1" applyBorder="1" applyAlignment="1">
      <alignment/>
    </xf>
    <xf numFmtId="0" fontId="12" fillId="0" borderId="26" xfId="0" applyFont="1" applyBorder="1" applyAlignment="1" quotePrefix="1">
      <alignment horizontal="center" vertical="center"/>
    </xf>
    <xf numFmtId="0" fontId="12" fillId="0" borderId="23" xfId="0" applyFont="1" applyBorder="1" applyAlignment="1" quotePrefix="1">
      <alignment horizontal="center" vertical="center"/>
    </xf>
    <xf numFmtId="0" fontId="12" fillId="0" borderId="25" xfId="0" applyFont="1" applyBorder="1" applyAlignment="1" quotePrefix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35" borderId="23" xfId="0" applyFont="1" applyFill="1" applyBorder="1" applyAlignment="1">
      <alignment vertical="center"/>
    </xf>
    <xf numFmtId="0" fontId="12" fillId="0" borderId="15" xfId="0" applyFont="1" applyBorder="1" applyAlignment="1" quotePrefix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35" borderId="23" xfId="0" applyFont="1" applyFill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37" borderId="23" xfId="0" applyFont="1" applyFill="1" applyBorder="1" applyAlignment="1">
      <alignment vertical="center"/>
    </xf>
    <xf numFmtId="0" fontId="17" fillId="36" borderId="24" xfId="0" applyFont="1" applyFill="1" applyBorder="1" applyAlignment="1">
      <alignment vertical="center"/>
    </xf>
    <xf numFmtId="0" fontId="17" fillId="35" borderId="25" xfId="0" applyFont="1" applyFill="1" applyBorder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0" xfId="0" applyFont="1" applyBorder="1" applyAlignment="1" quotePrefix="1">
      <alignment horizontal="center" vertical="center"/>
    </xf>
    <xf numFmtId="0" fontId="12" fillId="0" borderId="20" xfId="0" applyFont="1" applyBorder="1" applyAlignment="1" quotePrefix="1">
      <alignment horizontal="center" vertical="center"/>
    </xf>
    <xf numFmtId="0" fontId="12" fillId="0" borderId="30" xfId="0" applyFont="1" applyBorder="1" applyAlignment="1" quotePrefix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2" fillId="0" borderId="23" xfId="0" applyFont="1" applyBorder="1" applyAlignment="1" quotePrefix="1">
      <alignment horizontal="right" vertical="center"/>
    </xf>
    <xf numFmtId="0" fontId="9" fillId="33" borderId="29" xfId="0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49" fontId="8" fillId="33" borderId="46" xfId="0" applyNumberFormat="1" applyFont="1" applyFill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/>
    </xf>
    <xf numFmtId="0" fontId="16" fillId="35" borderId="20" xfId="0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left" vertical="center" wrapText="1"/>
    </xf>
    <xf numFmtId="49" fontId="17" fillId="0" borderId="25" xfId="0" applyNumberFormat="1" applyFont="1" applyBorder="1" applyAlignment="1">
      <alignment horizontal="left" vertical="center" wrapText="1"/>
    </xf>
    <xf numFmtId="49" fontId="17" fillId="0" borderId="26" xfId="0" applyNumberFormat="1" applyFont="1" applyBorder="1" applyAlignment="1">
      <alignment horizontal="left" vertical="center" wrapText="1"/>
    </xf>
    <xf numFmtId="49" fontId="17" fillId="0" borderId="37" xfId="0" applyNumberFormat="1" applyFont="1" applyBorder="1" applyAlignment="1">
      <alignment horizontal="left" vertical="center" wrapText="1"/>
    </xf>
    <xf numFmtId="49" fontId="17" fillId="0" borderId="23" xfId="0" applyNumberFormat="1" applyFont="1" applyBorder="1" applyAlignment="1">
      <alignment horizontal="left" vertical="center" wrapText="1"/>
    </xf>
    <xf numFmtId="49" fontId="17" fillId="0" borderId="23" xfId="0" applyNumberFormat="1" applyFont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left" vertical="center" wrapText="1"/>
    </xf>
    <xf numFmtId="49" fontId="17" fillId="0" borderId="61" xfId="0" applyNumberFormat="1" applyFont="1" applyBorder="1" applyAlignment="1">
      <alignment horizontal="left" vertical="center" wrapText="1"/>
    </xf>
    <xf numFmtId="0" fontId="16" fillId="36" borderId="36" xfId="0" applyFont="1" applyFill="1" applyBorder="1" applyAlignment="1">
      <alignment horizontal="center" vertical="center"/>
    </xf>
    <xf numFmtId="0" fontId="16" fillId="35" borderId="37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7" fillId="33" borderId="29" xfId="0" applyFont="1" applyFill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6" fillId="35" borderId="25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vertical="center"/>
    </xf>
    <xf numFmtId="0" fontId="9" fillId="33" borderId="3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/>
    </xf>
    <xf numFmtId="49" fontId="8" fillId="33" borderId="15" xfId="0" applyNumberFormat="1" applyFont="1" applyFill="1" applyBorder="1" applyAlignment="1">
      <alignment horizontal="left" wrapText="1"/>
    </xf>
    <xf numFmtId="0" fontId="17" fillId="36" borderId="17" xfId="0" applyFont="1" applyFill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9" fillId="36" borderId="36" xfId="0" applyFont="1" applyFill="1" applyBorder="1" applyAlignment="1">
      <alignment horizontal="center"/>
    </xf>
    <xf numFmtId="49" fontId="8" fillId="33" borderId="30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3" fontId="17" fillId="0" borderId="37" xfId="0" applyNumberFormat="1" applyFont="1" applyBorder="1" applyAlignment="1">
      <alignment horizontal="right"/>
    </xf>
    <xf numFmtId="4" fontId="17" fillId="0" borderId="37" xfId="42" applyNumberFormat="1" applyFont="1" applyBorder="1" applyAlignment="1">
      <alignment horizontal="right"/>
    </xf>
    <xf numFmtId="0" fontId="9" fillId="36" borderId="33" xfId="0" applyFont="1" applyFill="1" applyBorder="1" applyAlignment="1">
      <alignment horizontal="center"/>
    </xf>
    <xf numFmtId="0" fontId="16" fillId="36" borderId="62" xfId="0" applyFont="1" applyFill="1" applyBorder="1" applyAlignment="1">
      <alignment horizontal="center"/>
    </xf>
    <xf numFmtId="0" fontId="10" fillId="0" borderId="25" xfId="0" applyFont="1" applyBorder="1" applyAlignment="1">
      <alignment/>
    </xf>
    <xf numFmtId="0" fontId="16" fillId="0" borderId="25" xfId="0" applyFont="1" applyBorder="1" applyAlignment="1" quotePrefix="1">
      <alignment horizontal="center" vertical="center"/>
    </xf>
    <xf numFmtId="49" fontId="17" fillId="0" borderId="49" xfId="0" applyNumberFormat="1" applyFont="1" applyBorder="1" applyAlignment="1">
      <alignment horizontal="left" vertical="center" wrapText="1"/>
    </xf>
    <xf numFmtId="3" fontId="17" fillId="0" borderId="61" xfId="0" applyNumberFormat="1" applyFont="1" applyBorder="1" applyAlignment="1">
      <alignment horizontal="right"/>
    </xf>
    <xf numFmtId="4" fontId="17" fillId="0" borderId="61" xfId="42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4" fontId="2" fillId="0" borderId="20" xfId="42" applyNumberFormat="1" applyFont="1" applyBorder="1" applyAlignment="1">
      <alignment horizontal="right"/>
    </xf>
    <xf numFmtId="43" fontId="2" fillId="0" borderId="20" xfId="42" applyFont="1" applyBorder="1" applyAlignment="1">
      <alignment/>
    </xf>
    <xf numFmtId="3" fontId="17" fillId="0" borderId="25" xfId="0" applyNumberFormat="1" applyFont="1" applyBorder="1" applyAlignment="1">
      <alignment horizontal="right"/>
    </xf>
    <xf numFmtId="3" fontId="17" fillId="0" borderId="49" xfId="0" applyNumberFormat="1" applyFont="1" applyBorder="1" applyAlignment="1">
      <alignment horizontal="right"/>
    </xf>
    <xf numFmtId="4" fontId="17" fillId="0" borderId="49" xfId="42" applyNumberFormat="1" applyFont="1" applyBorder="1" applyAlignment="1">
      <alignment horizontal="right"/>
    </xf>
    <xf numFmtId="3" fontId="11" fillId="0" borderId="45" xfId="0" applyNumberFormat="1" applyFont="1" applyBorder="1" applyAlignment="1">
      <alignment horizontal="right"/>
    </xf>
    <xf numFmtId="4" fontId="11" fillId="0" borderId="54" xfId="42" applyNumberFormat="1" applyFont="1" applyBorder="1" applyAlignment="1">
      <alignment horizontal="right"/>
    </xf>
    <xf numFmtId="49" fontId="2" fillId="0" borderId="63" xfId="0" applyNumberFormat="1" applyFont="1" applyBorder="1" applyAlignment="1">
      <alignment horizontal="left" vertical="center" wrapText="1"/>
    </xf>
    <xf numFmtId="0" fontId="16" fillId="36" borderId="24" xfId="0" applyFont="1" applyFill="1" applyBorder="1" applyAlignment="1">
      <alignment horizontal="center" vertical="center"/>
    </xf>
    <xf numFmtId="0" fontId="16" fillId="0" borderId="23" xfId="0" applyFont="1" applyBorder="1" applyAlignment="1" quotePrefix="1">
      <alignment horizontal="center" vertical="center"/>
    </xf>
    <xf numFmtId="49" fontId="17" fillId="0" borderId="45" xfId="0" applyNumberFormat="1" applyFont="1" applyBorder="1" applyAlignment="1">
      <alignment horizontal="left" vertical="center" wrapText="1"/>
    </xf>
    <xf numFmtId="0" fontId="12" fillId="36" borderId="22" xfId="0" applyFont="1" applyFill="1" applyBorder="1" applyAlignment="1">
      <alignment horizontal="center" vertical="center"/>
    </xf>
    <xf numFmtId="0" fontId="17" fillId="37" borderId="25" xfId="0" applyFont="1" applyFill="1" applyBorder="1" applyAlignment="1">
      <alignment vertical="center"/>
    </xf>
    <xf numFmtId="0" fontId="2" fillId="0" borderId="25" xfId="0" applyFont="1" applyBorder="1" applyAlignment="1" quotePrefix="1">
      <alignment horizontal="center" vertical="center"/>
    </xf>
    <xf numFmtId="49" fontId="17" fillId="0" borderId="49" xfId="0" applyNumberFormat="1" applyFont="1" applyBorder="1" applyAlignment="1">
      <alignment horizontal="left" vertical="center" wrapText="1"/>
    </xf>
    <xf numFmtId="0" fontId="16" fillId="36" borderId="22" xfId="0" applyFont="1" applyFill="1" applyBorder="1" applyAlignment="1">
      <alignment horizontal="center" vertical="center"/>
    </xf>
    <xf numFmtId="0" fontId="17" fillId="0" borderId="23" xfId="0" applyFont="1" applyBorder="1" applyAlignment="1" quotePrefix="1">
      <alignment horizontal="center" vertical="center"/>
    </xf>
    <xf numFmtId="2" fontId="16" fillId="0" borderId="41" xfId="0" applyNumberFormat="1" applyFont="1" applyFill="1" applyBorder="1" applyAlignment="1">
      <alignment horizontal="right"/>
    </xf>
    <xf numFmtId="1" fontId="9" fillId="33" borderId="11" xfId="42" applyNumberFormat="1" applyFont="1" applyFill="1" applyBorder="1" applyAlignment="1">
      <alignment/>
    </xf>
    <xf numFmtId="2" fontId="9" fillId="33" borderId="44" xfId="0" applyNumberFormat="1" applyFont="1" applyFill="1" applyBorder="1" applyAlignment="1">
      <alignment horizontal="right"/>
    </xf>
    <xf numFmtId="3" fontId="9" fillId="33" borderId="32" xfId="0" applyNumberFormat="1" applyFont="1" applyFill="1" applyBorder="1" applyAlignment="1">
      <alignment horizontal="right"/>
    </xf>
    <xf numFmtId="4" fontId="9" fillId="33" borderId="32" xfId="42" applyNumberFormat="1" applyFont="1" applyFill="1" applyBorder="1" applyAlignment="1">
      <alignment horizontal="right"/>
    </xf>
    <xf numFmtId="2" fontId="9" fillId="33" borderId="59" xfId="42" applyNumberFormat="1" applyFont="1" applyFill="1" applyBorder="1" applyAlignment="1">
      <alignment/>
    </xf>
    <xf numFmtId="3" fontId="9" fillId="33" borderId="46" xfId="0" applyNumberFormat="1" applyFont="1" applyFill="1" applyBorder="1" applyAlignment="1">
      <alignment horizontal="right"/>
    </xf>
    <xf numFmtId="4" fontId="9" fillId="33" borderId="46" xfId="42" applyNumberFormat="1" applyFont="1" applyFill="1" applyBorder="1" applyAlignment="1">
      <alignment horizontal="right"/>
    </xf>
    <xf numFmtId="3" fontId="9" fillId="33" borderId="46" xfId="0" applyNumberFormat="1" applyFont="1" applyFill="1" applyBorder="1" applyAlignment="1">
      <alignment/>
    </xf>
    <xf numFmtId="2" fontId="12" fillId="0" borderId="43" xfId="0" applyNumberFormat="1" applyFont="1" applyFill="1" applyBorder="1" applyAlignment="1">
      <alignment horizontal="right"/>
    </xf>
    <xf numFmtId="3" fontId="17" fillId="0" borderId="27" xfId="0" applyNumberFormat="1" applyFont="1" applyBorder="1" applyAlignment="1">
      <alignment/>
    </xf>
    <xf numFmtId="3" fontId="17" fillId="0" borderId="64" xfId="0" applyNumberFormat="1" applyFont="1" applyBorder="1" applyAlignment="1">
      <alignment/>
    </xf>
    <xf numFmtId="4" fontId="17" fillId="0" borderId="23" xfId="0" applyNumberFormat="1" applyFont="1" applyBorder="1" applyAlignment="1">
      <alignment horizontal="right"/>
    </xf>
    <xf numFmtId="3" fontId="3" fillId="0" borderId="48" xfId="0" applyNumberFormat="1" applyFont="1" applyBorder="1" applyAlignment="1">
      <alignment/>
    </xf>
    <xf numFmtId="3" fontId="17" fillId="0" borderId="37" xfId="0" applyNumberFormat="1" applyFont="1" applyFill="1" applyBorder="1" applyAlignment="1">
      <alignment horizontal="right"/>
    </xf>
    <xf numFmtId="4" fontId="17" fillId="0" borderId="37" xfId="42" applyNumberFormat="1" applyFont="1" applyFill="1" applyBorder="1" applyAlignment="1">
      <alignment horizontal="right"/>
    </xf>
    <xf numFmtId="3" fontId="17" fillId="0" borderId="37" xfId="0" applyNumberFormat="1" applyFont="1" applyFill="1" applyBorder="1" applyAlignment="1">
      <alignment/>
    </xf>
    <xf numFmtId="4" fontId="17" fillId="0" borderId="23" xfId="42" applyNumberFormat="1" applyFont="1" applyFill="1" applyBorder="1" applyAlignment="1">
      <alignment/>
    </xf>
    <xf numFmtId="4" fontId="17" fillId="0" borderId="25" xfId="42" applyNumberFormat="1" applyFont="1" applyBorder="1" applyAlignment="1">
      <alignment horizontal="right"/>
    </xf>
    <xf numFmtId="43" fontId="17" fillId="0" borderId="25" xfId="42" applyFont="1" applyBorder="1" applyAlignment="1">
      <alignment/>
    </xf>
    <xf numFmtId="43" fontId="17" fillId="0" borderId="49" xfId="42" applyFont="1" applyBorder="1" applyAlignment="1">
      <alignment/>
    </xf>
    <xf numFmtId="4" fontId="9" fillId="33" borderId="11" xfId="0" applyNumberFormat="1" applyFont="1" applyFill="1" applyBorder="1" applyAlignment="1">
      <alignment horizontal="right"/>
    </xf>
    <xf numFmtId="49" fontId="12" fillId="0" borderId="23" xfId="0" applyNumberFormat="1" applyFont="1" applyBorder="1" applyAlignment="1">
      <alignment horizontal="right"/>
    </xf>
    <xf numFmtId="49" fontId="12" fillId="0" borderId="23" xfId="0" applyNumberFormat="1" applyFont="1" applyBorder="1" applyAlignment="1" quotePrefix="1">
      <alignment horizontal="center"/>
    </xf>
    <xf numFmtId="49" fontId="12" fillId="0" borderId="25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right"/>
    </xf>
    <xf numFmtId="4" fontId="0" fillId="0" borderId="25" xfId="42" applyNumberFormat="1" applyFont="1" applyBorder="1" applyAlignment="1">
      <alignment horizontal="right"/>
    </xf>
    <xf numFmtId="4" fontId="2" fillId="0" borderId="25" xfId="42" applyNumberFormat="1" applyFont="1" applyBorder="1" applyAlignment="1">
      <alignment horizontal="right" wrapText="1"/>
    </xf>
    <xf numFmtId="3" fontId="15" fillId="0" borderId="27" xfId="0" applyNumberFormat="1" applyFont="1" applyBorder="1" applyAlignment="1">
      <alignment/>
    </xf>
    <xf numFmtId="0" fontId="12" fillId="0" borderId="23" xfId="0" applyFont="1" applyBorder="1" applyAlignment="1" quotePrefix="1">
      <alignment horizontal="center" vertical="center"/>
    </xf>
    <xf numFmtId="49" fontId="2" fillId="0" borderId="23" xfId="0" applyNumberFormat="1" applyFont="1" applyBorder="1" applyAlignment="1">
      <alignment horizontal="left" vertical="top" wrapText="1"/>
    </xf>
    <xf numFmtId="1" fontId="2" fillId="0" borderId="23" xfId="42" applyNumberFormat="1" applyFont="1" applyBorder="1" applyAlignment="1">
      <alignment horizontal="right" wrapText="1"/>
    </xf>
    <xf numFmtId="3" fontId="17" fillId="0" borderId="48" xfId="0" applyNumberFormat="1" applyFont="1" applyBorder="1" applyAlignment="1">
      <alignment wrapText="1"/>
    </xf>
    <xf numFmtId="0" fontId="16" fillId="0" borderId="29" xfId="0" applyFont="1" applyFill="1" applyBorder="1" applyAlignment="1">
      <alignment horizontal="center"/>
    </xf>
    <xf numFmtId="0" fontId="16" fillId="36" borderId="3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wrapText="1"/>
    </xf>
    <xf numFmtId="3" fontId="12" fillId="0" borderId="55" xfId="0" applyNumberFormat="1" applyFont="1" applyFill="1" applyBorder="1" applyAlignment="1">
      <alignment horizontal="right"/>
    </xf>
    <xf numFmtId="4" fontId="12" fillId="0" borderId="55" xfId="42" applyNumberFormat="1" applyFont="1" applyFill="1" applyBorder="1" applyAlignment="1">
      <alignment horizontal="right"/>
    </xf>
    <xf numFmtId="3" fontId="16" fillId="0" borderId="55" xfId="0" applyNumberFormat="1" applyFont="1" applyFill="1" applyBorder="1" applyAlignment="1">
      <alignment/>
    </xf>
    <xf numFmtId="0" fontId="16" fillId="0" borderId="36" xfId="0" applyFont="1" applyFill="1" applyBorder="1" applyAlignment="1">
      <alignment horizontal="center"/>
    </xf>
    <xf numFmtId="0" fontId="16" fillId="37" borderId="37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left" wrapText="1"/>
    </xf>
    <xf numFmtId="43" fontId="17" fillId="0" borderId="37" xfId="42" applyFont="1" applyBorder="1" applyAlignment="1">
      <alignment/>
    </xf>
    <xf numFmtId="0" fontId="9" fillId="33" borderId="10" xfId="0" applyFont="1" applyFill="1" applyBorder="1" applyAlignment="1" quotePrefix="1">
      <alignment horizontal="center" vertical="center"/>
    </xf>
    <xf numFmtId="4" fontId="17" fillId="0" borderId="23" xfId="42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4" fontId="2" fillId="0" borderId="15" xfId="42" applyNumberFormat="1" applyFont="1" applyBorder="1" applyAlignment="1">
      <alignment horizontal="right"/>
    </xf>
    <xf numFmtId="4" fontId="2" fillId="0" borderId="15" xfId="42" applyNumberFormat="1" applyFont="1" applyBorder="1" applyAlignment="1">
      <alignment/>
    </xf>
    <xf numFmtId="3" fontId="17" fillId="0" borderId="20" xfId="0" applyNumberFormat="1" applyFont="1" applyFill="1" applyBorder="1" applyAlignment="1">
      <alignment horizontal="right"/>
    </xf>
    <xf numFmtId="4" fontId="17" fillId="0" borderId="20" xfId="42" applyNumberFormat="1" applyFont="1" applyFill="1" applyBorder="1" applyAlignment="1">
      <alignment horizontal="right"/>
    </xf>
    <xf numFmtId="4" fontId="17" fillId="0" borderId="55" xfId="42" applyNumberFormat="1" applyFont="1" applyFill="1" applyBorder="1" applyAlignment="1">
      <alignment/>
    </xf>
    <xf numFmtId="4" fontId="17" fillId="0" borderId="20" xfId="0" applyNumberFormat="1" applyFont="1" applyFill="1" applyBorder="1" applyAlignment="1">
      <alignment horizontal="right"/>
    </xf>
    <xf numFmtId="4" fontId="2" fillId="0" borderId="23" xfId="42" applyNumberFormat="1" applyFont="1" applyBorder="1" applyAlignment="1">
      <alignment/>
    </xf>
    <xf numFmtId="3" fontId="2" fillId="0" borderId="23" xfId="0" applyNumberFormat="1" applyFont="1" applyFill="1" applyBorder="1" applyAlignment="1">
      <alignment horizontal="right"/>
    </xf>
    <xf numFmtId="4" fontId="2" fillId="0" borderId="23" xfId="42" applyNumberFormat="1" applyFont="1" applyFill="1" applyBorder="1" applyAlignment="1">
      <alignment horizontal="right"/>
    </xf>
    <xf numFmtId="4" fontId="2" fillId="0" borderId="23" xfId="42" applyNumberFormat="1" applyFont="1" applyFill="1" applyBorder="1" applyAlignment="1">
      <alignment/>
    </xf>
    <xf numFmtId="2" fontId="17" fillId="0" borderId="41" xfId="0" applyNumberFormat="1" applyFont="1" applyFill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4" fontId="2" fillId="0" borderId="23" xfId="42" applyNumberFormat="1" applyFont="1" applyBorder="1" applyAlignment="1">
      <alignment horizontal="right"/>
    </xf>
    <xf numFmtId="43" fontId="17" fillId="0" borderId="23" xfId="42" applyFont="1" applyBorder="1" applyAlignment="1">
      <alignment/>
    </xf>
    <xf numFmtId="2" fontId="2" fillId="0" borderId="41" xfId="0" applyNumberFormat="1" applyFont="1" applyFill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4" fontId="2" fillId="0" borderId="26" xfId="42" applyNumberFormat="1" applyFont="1" applyBorder="1" applyAlignment="1">
      <alignment horizontal="right"/>
    </xf>
    <xf numFmtId="3" fontId="2" fillId="0" borderId="5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4" fontId="2" fillId="0" borderId="27" xfId="42" applyNumberFormat="1" applyFont="1" applyBorder="1" applyAlignment="1">
      <alignment horizontal="right"/>
    </xf>
    <xf numFmtId="4" fontId="2" fillId="0" borderId="50" xfId="42" applyNumberFormat="1" applyFont="1" applyBorder="1" applyAlignment="1">
      <alignment horizontal="right"/>
    </xf>
    <xf numFmtId="4" fontId="2" fillId="0" borderId="55" xfId="42" applyNumberFormat="1" applyFont="1" applyBorder="1" applyAlignment="1">
      <alignment horizontal="right"/>
    </xf>
    <xf numFmtId="4" fontId="2" fillId="0" borderId="48" xfId="42" applyNumberFormat="1" applyFont="1" applyBorder="1" applyAlignment="1">
      <alignment horizontal="right"/>
    </xf>
    <xf numFmtId="3" fontId="2" fillId="0" borderId="55" xfId="0" applyNumberFormat="1" applyFont="1" applyBorder="1" applyAlignment="1">
      <alignment horizontal="right"/>
    </xf>
    <xf numFmtId="3" fontId="3" fillId="0" borderId="50" xfId="0" applyNumberFormat="1" applyFont="1" applyBorder="1" applyAlignment="1">
      <alignment/>
    </xf>
    <xf numFmtId="3" fontId="2" fillId="0" borderId="23" xfId="0" applyNumberFormat="1" applyFont="1" applyFill="1" applyBorder="1" applyAlignment="1">
      <alignment horizontal="right"/>
    </xf>
    <xf numFmtId="4" fontId="2" fillId="0" borderId="23" xfId="42" applyNumberFormat="1" applyFont="1" applyFill="1" applyBorder="1" applyAlignment="1">
      <alignment horizontal="right"/>
    </xf>
    <xf numFmtId="3" fontId="2" fillId="0" borderId="49" xfId="0" applyNumberFormat="1" applyFont="1" applyFill="1" applyBorder="1" applyAlignment="1">
      <alignment horizontal="right"/>
    </xf>
    <xf numFmtId="4" fontId="2" fillId="0" borderId="49" xfId="42" applyNumberFormat="1" applyFont="1" applyFill="1" applyBorder="1" applyAlignment="1">
      <alignment horizontal="right"/>
    </xf>
    <xf numFmtId="4" fontId="2" fillId="0" borderId="57" xfId="42" applyNumberFormat="1" applyFont="1" applyFill="1" applyBorder="1" applyAlignment="1">
      <alignment/>
    </xf>
    <xf numFmtId="3" fontId="11" fillId="0" borderId="25" xfId="0" applyNumberFormat="1" applyFont="1" applyBorder="1" applyAlignment="1">
      <alignment horizontal="right"/>
    </xf>
    <xf numFmtId="4" fontId="11" fillId="0" borderId="25" xfId="42" applyNumberFormat="1" applyFont="1" applyBorder="1" applyAlignment="1">
      <alignment horizontal="right"/>
    </xf>
    <xf numFmtId="4" fontId="11" fillId="0" borderId="25" xfId="42" applyNumberFormat="1" applyFont="1" applyBorder="1" applyAlignment="1">
      <alignment/>
    </xf>
    <xf numFmtId="3" fontId="11" fillId="0" borderId="20" xfId="0" applyNumberFormat="1" applyFont="1" applyBorder="1" applyAlignment="1">
      <alignment horizontal="right"/>
    </xf>
    <xf numFmtId="4" fontId="11" fillId="0" borderId="20" xfId="42" applyNumberFormat="1" applyFont="1" applyBorder="1" applyAlignment="1">
      <alignment horizontal="right"/>
    </xf>
    <xf numFmtId="43" fontId="11" fillId="0" borderId="20" xfId="42" applyFont="1" applyBorder="1" applyAlignment="1">
      <alignment/>
    </xf>
    <xf numFmtId="43" fontId="2" fillId="0" borderId="48" xfId="42" applyFont="1" applyBorder="1" applyAlignment="1">
      <alignment/>
    </xf>
    <xf numFmtId="3" fontId="2" fillId="0" borderId="27" xfId="0" applyNumberFormat="1" applyFont="1" applyBorder="1" applyAlignment="1">
      <alignment horizontal="right"/>
    </xf>
    <xf numFmtId="43" fontId="2" fillId="0" borderId="49" xfId="42" applyFont="1" applyBorder="1" applyAlignment="1">
      <alignment/>
    </xf>
    <xf numFmtId="43" fontId="2" fillId="0" borderId="23" xfId="42" applyFont="1" applyBorder="1" applyAlignment="1">
      <alignment/>
    </xf>
    <xf numFmtId="164" fontId="2" fillId="0" borderId="55" xfId="42" applyNumberFormat="1" applyFont="1" applyBorder="1" applyAlignment="1">
      <alignment/>
    </xf>
    <xf numFmtId="4" fontId="2" fillId="0" borderId="30" xfId="42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 wrapText="1"/>
    </xf>
    <xf numFmtId="3" fontId="11" fillId="0" borderId="23" xfId="0" applyNumberFormat="1" applyFont="1" applyBorder="1" applyAlignment="1">
      <alignment horizontal="right"/>
    </xf>
    <xf numFmtId="4" fontId="11" fillId="0" borderId="23" xfId="42" applyNumberFormat="1" applyFont="1" applyBorder="1" applyAlignment="1">
      <alignment horizontal="right"/>
    </xf>
    <xf numFmtId="2" fontId="11" fillId="0" borderId="41" xfId="0" applyNumberFormat="1" applyFont="1" applyFill="1" applyBorder="1" applyAlignment="1">
      <alignment horizontal="right"/>
    </xf>
    <xf numFmtId="49" fontId="2" fillId="0" borderId="26" xfId="0" applyNumberFormat="1" applyFont="1" applyBorder="1" applyAlignment="1">
      <alignment horizontal="left" vertical="center" wrapText="1"/>
    </xf>
    <xf numFmtId="4" fontId="17" fillId="0" borderId="25" xfId="0" applyNumberFormat="1" applyFont="1" applyBorder="1" applyAlignment="1">
      <alignment horizontal="right"/>
    </xf>
    <xf numFmtId="2" fontId="2" fillId="0" borderId="23" xfId="42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4" fontId="0" fillId="0" borderId="23" xfId="42" applyNumberFormat="1" applyFont="1" applyBorder="1" applyAlignment="1">
      <alignment/>
    </xf>
    <xf numFmtId="3" fontId="45" fillId="0" borderId="23" xfId="0" applyNumberFormat="1" applyFont="1" applyBorder="1" applyAlignment="1">
      <alignment horizontal="right"/>
    </xf>
    <xf numFmtId="4" fontId="45" fillId="0" borderId="23" xfId="42" applyNumberFormat="1" applyFont="1" applyBorder="1" applyAlignment="1">
      <alignment horizontal="right"/>
    </xf>
    <xf numFmtId="0" fontId="45" fillId="0" borderId="45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12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2" fontId="17" fillId="0" borderId="23" xfId="42" applyNumberFormat="1" applyFont="1" applyBorder="1" applyAlignment="1">
      <alignment/>
    </xf>
    <xf numFmtId="4" fontId="2" fillId="0" borderId="48" xfId="42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zoomScaleSheetLayoutView="100" zoomScalePageLayoutView="0" workbookViewId="0" topLeftCell="A116">
      <selection activeCell="G132" sqref="G132"/>
    </sheetView>
  </sheetViews>
  <sheetFormatPr defaultColWidth="9.00390625" defaultRowHeight="12.75"/>
  <cols>
    <col min="1" max="1" width="5.00390625" style="82" customWidth="1"/>
    <col min="2" max="2" width="7.25390625" style="0" customWidth="1"/>
    <col min="3" max="3" width="5.625" style="0" customWidth="1"/>
    <col min="4" max="4" width="50.25390625" style="31" customWidth="1"/>
    <col min="5" max="5" width="11.75390625" style="31" customWidth="1"/>
    <col min="6" max="6" width="12.25390625" style="0" customWidth="1"/>
    <col min="7" max="7" width="14.375" style="0" customWidth="1"/>
    <col min="8" max="8" width="13.75390625" style="0" customWidth="1"/>
    <col min="9" max="9" width="9.25390625" style="83" customWidth="1"/>
  </cols>
  <sheetData>
    <row r="1" spans="1:9" ht="15.75">
      <c r="A1" s="1"/>
      <c r="B1" s="2"/>
      <c r="C1" s="2"/>
      <c r="D1" s="3"/>
      <c r="E1" s="98"/>
      <c r="F1" s="98"/>
      <c r="G1" s="98"/>
      <c r="H1" s="99"/>
      <c r="I1" s="98" t="s">
        <v>164</v>
      </c>
    </row>
    <row r="2" spans="1:10" ht="15.75">
      <c r="A2" s="1"/>
      <c r="B2" s="2"/>
      <c r="C2" s="2"/>
      <c r="D2" s="3"/>
      <c r="E2" s="101"/>
      <c r="F2" s="101"/>
      <c r="G2" s="101"/>
      <c r="H2" s="100"/>
      <c r="I2" s="101" t="s">
        <v>166</v>
      </c>
      <c r="J2" s="94"/>
    </row>
    <row r="3" spans="1:9" ht="15.75">
      <c r="A3" s="1"/>
      <c r="B3" s="2"/>
      <c r="C3" s="2"/>
      <c r="D3" s="3"/>
      <c r="E3" s="98"/>
      <c r="F3" s="98"/>
      <c r="G3" s="98"/>
      <c r="H3" s="99"/>
      <c r="I3" s="98" t="s">
        <v>105</v>
      </c>
    </row>
    <row r="4" spans="1:9" ht="16.5" customHeight="1">
      <c r="A4" s="4"/>
      <c r="B4" s="5"/>
      <c r="C4" s="4"/>
      <c r="D4" s="95"/>
      <c r="E4" s="6"/>
      <c r="F4" s="98"/>
      <c r="G4" s="98"/>
      <c r="H4" s="8"/>
      <c r="I4" s="98" t="s">
        <v>165</v>
      </c>
    </row>
    <row r="5" spans="1:9" ht="16.5" customHeight="1">
      <c r="A5" s="4"/>
      <c r="B5" s="5"/>
      <c r="C5" s="4"/>
      <c r="D5" s="95"/>
      <c r="E5" s="6"/>
      <c r="F5" s="98"/>
      <c r="G5" s="98"/>
      <c r="H5" s="8"/>
      <c r="I5" s="9"/>
    </row>
    <row r="6" spans="1:9" ht="16.5" customHeight="1">
      <c r="A6" s="4"/>
      <c r="B6" s="124" t="s">
        <v>163</v>
      </c>
      <c r="C6" s="4"/>
      <c r="D6" s="95"/>
      <c r="E6" s="6"/>
      <c r="F6" s="7"/>
      <c r="G6" s="7"/>
      <c r="H6" s="8"/>
      <c r="I6" s="9"/>
    </row>
    <row r="7" spans="1:9" ht="16.5" customHeight="1">
      <c r="A7" s="4"/>
      <c r="B7" s="124" t="s">
        <v>143</v>
      </c>
      <c r="C7" s="5"/>
      <c r="D7" s="96"/>
      <c r="E7" s="10"/>
      <c r="F7" s="7"/>
      <c r="G7" s="7"/>
      <c r="H7" s="11"/>
      <c r="I7" s="9"/>
    </row>
    <row r="8" spans="1:9" ht="16.5" customHeight="1" thickBot="1">
      <c r="A8" s="102"/>
      <c r="B8" s="5"/>
      <c r="C8" s="5"/>
      <c r="D8" s="96"/>
      <c r="E8" s="10"/>
      <c r="F8" s="7"/>
      <c r="G8" s="7"/>
      <c r="H8" s="11"/>
      <c r="I8" s="9"/>
    </row>
    <row r="9" spans="1:9" ht="16.5" thickBot="1">
      <c r="A9" s="12"/>
      <c r="B9" s="13"/>
      <c r="C9" s="14"/>
      <c r="D9" s="92"/>
      <c r="E9" s="187" t="s">
        <v>106</v>
      </c>
      <c r="F9" s="15" t="s">
        <v>108</v>
      </c>
      <c r="G9" s="129" t="s">
        <v>111</v>
      </c>
      <c r="H9" s="15" t="s">
        <v>0</v>
      </c>
      <c r="I9" s="132"/>
    </row>
    <row r="10" spans="1:9" ht="16.5" thickBot="1">
      <c r="A10" s="16"/>
      <c r="B10" s="17"/>
      <c r="C10" s="18"/>
      <c r="D10" s="125" t="s">
        <v>1</v>
      </c>
      <c r="E10" s="188" t="s">
        <v>107</v>
      </c>
      <c r="F10" s="126" t="s">
        <v>109</v>
      </c>
      <c r="G10" s="130" t="s">
        <v>2</v>
      </c>
      <c r="H10" s="126" t="s">
        <v>110</v>
      </c>
      <c r="I10" s="133" t="s">
        <v>112</v>
      </c>
    </row>
    <row r="11" spans="1:9" ht="16.5" thickBot="1">
      <c r="A11" s="16" t="s">
        <v>3</v>
      </c>
      <c r="B11" s="17" t="s">
        <v>4</v>
      </c>
      <c r="C11" s="18" t="s">
        <v>5</v>
      </c>
      <c r="D11" s="93"/>
      <c r="E11" s="189" t="s">
        <v>144</v>
      </c>
      <c r="F11" s="128"/>
      <c r="G11" s="131" t="s">
        <v>6</v>
      </c>
      <c r="H11" s="185" t="s">
        <v>7</v>
      </c>
      <c r="I11" s="186" t="s">
        <v>113</v>
      </c>
    </row>
    <row r="12" spans="1:9" ht="16.5" thickBot="1">
      <c r="A12" s="19">
        <v>1</v>
      </c>
      <c r="B12" s="20">
        <v>2</v>
      </c>
      <c r="C12" s="20">
        <v>3</v>
      </c>
      <c r="D12" s="21">
        <v>4</v>
      </c>
      <c r="E12" s="127">
        <v>5</v>
      </c>
      <c r="F12" s="22">
        <v>6</v>
      </c>
      <c r="G12" s="22">
        <v>7</v>
      </c>
      <c r="H12" s="22">
        <v>8</v>
      </c>
      <c r="I12" s="23">
        <v>9</v>
      </c>
    </row>
    <row r="13" spans="1:9" ht="15.75" customHeight="1" thickBot="1">
      <c r="A13" s="489" t="s">
        <v>8</v>
      </c>
      <c r="B13" s="397"/>
      <c r="C13" s="397"/>
      <c r="D13" s="400" t="s">
        <v>9</v>
      </c>
      <c r="E13" s="57">
        <f>SUM(E14)</f>
        <v>0</v>
      </c>
      <c r="F13" s="57">
        <f>SUM(F14)</f>
        <v>5095</v>
      </c>
      <c r="G13" s="204">
        <f>SUM(G14)</f>
        <v>5095</v>
      </c>
      <c r="H13" s="346">
        <f>SUM(H14)</f>
        <v>5095</v>
      </c>
      <c r="I13" s="154">
        <f>G13/F13*100</f>
        <v>100</v>
      </c>
    </row>
    <row r="14" spans="1:9" s="26" customFormat="1" ht="15">
      <c r="A14" s="134" t="s">
        <v>8</v>
      </c>
      <c r="B14" s="135" t="s">
        <v>11</v>
      </c>
      <c r="C14" s="111"/>
      <c r="D14" s="166" t="s">
        <v>12</v>
      </c>
      <c r="E14" s="118">
        <f>E15</f>
        <v>0</v>
      </c>
      <c r="F14" s="118">
        <f>F15</f>
        <v>5095</v>
      </c>
      <c r="G14" s="225">
        <f>G15</f>
        <v>5095</v>
      </c>
      <c r="H14" s="490">
        <f>H15</f>
        <v>5095</v>
      </c>
      <c r="I14" s="178">
        <f aca="true" t="shared" si="0" ref="I14:I68">G14/F14*100</f>
        <v>100</v>
      </c>
    </row>
    <row r="15" spans="1:9" s="31" customFormat="1" ht="39" customHeight="1" thickBot="1">
      <c r="A15" s="59"/>
      <c r="B15" s="65" t="s">
        <v>10</v>
      </c>
      <c r="C15" s="357">
        <v>2010</v>
      </c>
      <c r="D15" s="45" t="s">
        <v>39</v>
      </c>
      <c r="E15" s="491">
        <v>0</v>
      </c>
      <c r="F15" s="491">
        <v>5095</v>
      </c>
      <c r="G15" s="492">
        <v>5095</v>
      </c>
      <c r="H15" s="493">
        <v>5095</v>
      </c>
      <c r="I15" s="197">
        <f t="shared" si="0"/>
        <v>100</v>
      </c>
    </row>
    <row r="16" spans="1:9" s="35" customFormat="1" ht="18" customHeight="1" thickBot="1">
      <c r="A16" s="404">
        <v>700</v>
      </c>
      <c r="B16" s="401"/>
      <c r="C16" s="397"/>
      <c r="D16" s="383" t="s">
        <v>14</v>
      </c>
      <c r="E16" s="57">
        <f>E17+E21</f>
        <v>13477900</v>
      </c>
      <c r="F16" s="57">
        <f>F17+F21</f>
        <v>13477900</v>
      </c>
      <c r="G16" s="204">
        <f>G17+G21</f>
        <v>1913202.78</v>
      </c>
      <c r="H16" s="345">
        <f>H17+H21</f>
        <v>0</v>
      </c>
      <c r="I16" s="154">
        <f t="shared" si="0"/>
        <v>14.195110365858183</v>
      </c>
    </row>
    <row r="17" spans="1:9" ht="27.75" customHeight="1">
      <c r="A17" s="402">
        <v>700</v>
      </c>
      <c r="B17" s="403">
        <v>70004</v>
      </c>
      <c r="C17" s="155"/>
      <c r="D17" s="384" t="s">
        <v>15</v>
      </c>
      <c r="E17" s="156">
        <f>SUM(E18:E20)</f>
        <v>55200</v>
      </c>
      <c r="F17" s="156">
        <f>SUM(F18:F20)</f>
        <v>55200</v>
      </c>
      <c r="G17" s="208">
        <f>SUM(G18:G20)</f>
        <v>42128.08</v>
      </c>
      <c r="H17" s="236"/>
      <c r="I17" s="177">
        <f t="shared" si="0"/>
        <v>76.31898550724638</v>
      </c>
    </row>
    <row r="18" spans="1:9" ht="37.5" customHeight="1">
      <c r="A18" s="36"/>
      <c r="B18" s="37"/>
      <c r="C18" s="353" t="s">
        <v>16</v>
      </c>
      <c r="D18" s="45" t="s">
        <v>17</v>
      </c>
      <c r="E18" s="39">
        <v>49500</v>
      </c>
      <c r="F18" s="39">
        <v>49500</v>
      </c>
      <c r="G18" s="205">
        <v>30432.27</v>
      </c>
      <c r="H18" s="235"/>
      <c r="I18" s="140">
        <f t="shared" si="0"/>
        <v>61.47933333333333</v>
      </c>
    </row>
    <row r="19" spans="1:9" ht="15">
      <c r="A19" s="36"/>
      <c r="B19" s="37"/>
      <c r="C19" s="38" t="s">
        <v>18</v>
      </c>
      <c r="D19" s="45" t="s">
        <v>19</v>
      </c>
      <c r="E19" s="39">
        <v>200</v>
      </c>
      <c r="F19" s="39">
        <v>200</v>
      </c>
      <c r="G19" s="205">
        <v>0</v>
      </c>
      <c r="H19" s="235"/>
      <c r="I19" s="140">
        <f t="shared" si="0"/>
        <v>0</v>
      </c>
    </row>
    <row r="20" spans="1:9" ht="17.25" customHeight="1">
      <c r="A20" s="50"/>
      <c r="B20" s="51"/>
      <c r="C20" s="29" t="s">
        <v>20</v>
      </c>
      <c r="D20" s="87" t="s">
        <v>21</v>
      </c>
      <c r="E20" s="52">
        <v>5500</v>
      </c>
      <c r="F20" s="52">
        <v>5500</v>
      </c>
      <c r="G20" s="209">
        <v>11695.81</v>
      </c>
      <c r="H20" s="237"/>
      <c r="I20" s="140">
        <f t="shared" si="0"/>
        <v>212.6510909090909</v>
      </c>
    </row>
    <row r="21" spans="1:9" s="26" customFormat="1" ht="17.25" customHeight="1">
      <c r="A21" s="109">
        <v>700</v>
      </c>
      <c r="B21" s="110">
        <v>70005</v>
      </c>
      <c r="C21" s="137"/>
      <c r="D21" s="387" t="s">
        <v>22</v>
      </c>
      <c r="E21" s="138">
        <f>SUM(E22:E29)</f>
        <v>13422700</v>
      </c>
      <c r="F21" s="138">
        <f>SUM(F22:F29)</f>
        <v>13422700</v>
      </c>
      <c r="G21" s="210">
        <f>SUM(G22:G29)</f>
        <v>1871074.7</v>
      </c>
      <c r="H21" s="238"/>
      <c r="I21" s="178">
        <f t="shared" si="0"/>
        <v>13.939629880724445</v>
      </c>
    </row>
    <row r="22" spans="1:9" s="31" customFormat="1" ht="27.75" customHeight="1">
      <c r="A22" s="41"/>
      <c r="B22" s="42"/>
      <c r="C22" s="354" t="s">
        <v>23</v>
      </c>
      <c r="D22" s="158" t="s">
        <v>24</v>
      </c>
      <c r="E22" s="84">
        <v>618700</v>
      </c>
      <c r="F22" s="84">
        <v>618700</v>
      </c>
      <c r="G22" s="211">
        <v>721935.9</v>
      </c>
      <c r="H22" s="239"/>
      <c r="I22" s="140">
        <f t="shared" si="0"/>
        <v>116.68593825763698</v>
      </c>
    </row>
    <row r="23" spans="1:9" s="31" customFormat="1" ht="40.5" customHeight="1">
      <c r="A23" s="36"/>
      <c r="B23" s="37"/>
      <c r="C23" s="358" t="s">
        <v>25</v>
      </c>
      <c r="D23" s="45" t="s">
        <v>103</v>
      </c>
      <c r="E23" s="85">
        <v>850000</v>
      </c>
      <c r="F23" s="85">
        <v>850000</v>
      </c>
      <c r="G23" s="212">
        <v>507832.14</v>
      </c>
      <c r="H23" s="235"/>
      <c r="I23" s="140">
        <f t="shared" si="0"/>
        <v>59.744957647058826</v>
      </c>
    </row>
    <row r="24" spans="1:9" s="31" customFormat="1" ht="14.25" customHeight="1">
      <c r="A24" s="36"/>
      <c r="B24" s="37"/>
      <c r="C24" s="44" t="s">
        <v>13</v>
      </c>
      <c r="D24" s="45" t="s">
        <v>117</v>
      </c>
      <c r="E24" s="85">
        <v>0</v>
      </c>
      <c r="F24" s="85">
        <v>0</v>
      </c>
      <c r="G24" s="212">
        <v>149.6</v>
      </c>
      <c r="H24" s="235"/>
      <c r="I24" s="140"/>
    </row>
    <row r="25" spans="1:9" s="31" customFormat="1" ht="39" customHeight="1">
      <c r="A25" s="41"/>
      <c r="B25" s="42"/>
      <c r="C25" s="468" t="s">
        <v>16</v>
      </c>
      <c r="D25" s="158" t="s">
        <v>17</v>
      </c>
      <c r="E25" s="469">
        <v>650000</v>
      </c>
      <c r="F25" s="469">
        <v>650000</v>
      </c>
      <c r="G25" s="470">
        <v>555194.74</v>
      </c>
      <c r="H25" s="240"/>
      <c r="I25" s="142">
        <f t="shared" si="0"/>
        <v>85.41457538461539</v>
      </c>
    </row>
    <row r="26" spans="1:9" ht="38.25">
      <c r="A26" s="41"/>
      <c r="B26" s="42"/>
      <c r="C26" s="354" t="s">
        <v>26</v>
      </c>
      <c r="D26" s="158" t="s">
        <v>27</v>
      </c>
      <c r="E26" s="49">
        <v>160000</v>
      </c>
      <c r="F26" s="49">
        <v>160000</v>
      </c>
      <c r="G26" s="213">
        <v>32499.92</v>
      </c>
      <c r="H26" s="240"/>
      <c r="I26" s="142">
        <f t="shared" si="0"/>
        <v>20.31245</v>
      </c>
    </row>
    <row r="27" spans="1:9" ht="27.75" customHeight="1">
      <c r="A27" s="36"/>
      <c r="B27" s="37"/>
      <c r="C27" s="370" t="s">
        <v>120</v>
      </c>
      <c r="D27" s="30" t="s">
        <v>121</v>
      </c>
      <c r="E27" s="191">
        <v>11132000</v>
      </c>
      <c r="F27" s="191">
        <v>11132000</v>
      </c>
      <c r="G27" s="213">
        <v>31464.39</v>
      </c>
      <c r="H27" s="240"/>
      <c r="I27" s="142">
        <f t="shared" si="0"/>
        <v>0.282648131512756</v>
      </c>
    </row>
    <row r="28" spans="1:9" ht="15" customHeight="1">
      <c r="A28" s="36"/>
      <c r="B28" s="37"/>
      <c r="C28" s="38" t="s">
        <v>18</v>
      </c>
      <c r="D28" s="45" t="s">
        <v>19</v>
      </c>
      <c r="E28" s="85">
        <v>12000</v>
      </c>
      <c r="F28" s="85">
        <v>12000</v>
      </c>
      <c r="G28" s="212">
        <v>8369.03</v>
      </c>
      <c r="H28" s="235"/>
      <c r="I28" s="140">
        <f t="shared" si="0"/>
        <v>69.74191666666667</v>
      </c>
    </row>
    <row r="29" spans="1:9" ht="15.75" customHeight="1" thickBot="1">
      <c r="A29" s="192"/>
      <c r="B29" s="193"/>
      <c r="C29" s="194" t="s">
        <v>20</v>
      </c>
      <c r="D29" s="195" t="s">
        <v>28</v>
      </c>
      <c r="E29" s="196">
        <v>0</v>
      </c>
      <c r="F29" s="196">
        <v>0</v>
      </c>
      <c r="G29" s="215">
        <v>13628.98</v>
      </c>
      <c r="H29" s="241"/>
      <c r="I29" s="197"/>
    </row>
    <row r="30" spans="1:9" ht="20.25" customHeight="1" thickBot="1">
      <c r="A30" s="404">
        <v>710</v>
      </c>
      <c r="B30" s="405"/>
      <c r="C30" s="405"/>
      <c r="D30" s="406" t="s">
        <v>148</v>
      </c>
      <c r="E30" s="157">
        <f>E31</f>
        <v>0</v>
      </c>
      <c r="F30" s="157">
        <f>F31</f>
        <v>20000</v>
      </c>
      <c r="G30" s="216">
        <f>G31</f>
        <v>0</v>
      </c>
      <c r="H30" s="242">
        <f>H31</f>
        <v>0</v>
      </c>
      <c r="I30" s="154">
        <f>G30/F30*100</f>
        <v>0</v>
      </c>
    </row>
    <row r="31" spans="1:9" ht="15.75" customHeight="1">
      <c r="A31" s="484">
        <v>710</v>
      </c>
      <c r="B31" s="485">
        <v>71035</v>
      </c>
      <c r="C31" s="486"/>
      <c r="D31" s="487" t="s">
        <v>149</v>
      </c>
      <c r="E31" s="199">
        <f>SUM(E32)</f>
        <v>0</v>
      </c>
      <c r="F31" s="199">
        <f>SUM(F32)</f>
        <v>20000</v>
      </c>
      <c r="G31" s="199">
        <f>SUM(G32)</f>
        <v>0</v>
      </c>
      <c r="H31" s="199"/>
      <c r="I31" s="184">
        <f>G31/F31*100</f>
        <v>0</v>
      </c>
    </row>
    <row r="32" spans="1:9" ht="42.75" customHeight="1" thickBot="1">
      <c r="A32" s="477"/>
      <c r="B32" s="478"/>
      <c r="C32" s="479">
        <v>2020</v>
      </c>
      <c r="D32" s="480" t="s">
        <v>150</v>
      </c>
      <c r="E32" s="481">
        <v>0</v>
      </c>
      <c r="F32" s="481">
        <v>20000</v>
      </c>
      <c r="G32" s="482">
        <v>0</v>
      </c>
      <c r="H32" s="483"/>
      <c r="I32" s="304"/>
    </row>
    <row r="33" spans="1:9" s="35" customFormat="1" ht="18.75" customHeight="1" thickBot="1">
      <c r="A33" s="404">
        <v>750</v>
      </c>
      <c r="B33" s="405"/>
      <c r="C33" s="405"/>
      <c r="D33" s="406" t="s">
        <v>29</v>
      </c>
      <c r="E33" s="157">
        <f>E34+E39+E46</f>
        <v>133640</v>
      </c>
      <c r="F33" s="157">
        <f>F34+F39+F46</f>
        <v>133640</v>
      </c>
      <c r="G33" s="216">
        <f>G34+G37+G39+G46</f>
        <v>95172.25</v>
      </c>
      <c r="H33" s="351">
        <f>H34+H39+H46</f>
        <v>29971</v>
      </c>
      <c r="I33" s="154">
        <f t="shared" si="0"/>
        <v>71.2153920981742</v>
      </c>
    </row>
    <row r="34" spans="1:9" ht="15">
      <c r="A34" s="107">
        <v>750</v>
      </c>
      <c r="B34" s="108">
        <v>75011</v>
      </c>
      <c r="C34" s="116"/>
      <c r="D34" s="172" t="s">
        <v>30</v>
      </c>
      <c r="E34" s="199">
        <f>SUM(E35+E36)</f>
        <v>60640</v>
      </c>
      <c r="F34" s="199">
        <f>SUM(F35+F36)</f>
        <v>60640</v>
      </c>
      <c r="G34" s="217">
        <f>SUM(G35+G36)</f>
        <v>30597.1</v>
      </c>
      <c r="H34" s="350">
        <f>SUM(H35+H36)</f>
        <v>29971</v>
      </c>
      <c r="I34" s="184">
        <f t="shared" si="0"/>
        <v>50.456959102902374</v>
      </c>
    </row>
    <row r="35" spans="1:9" ht="40.5" customHeight="1">
      <c r="A35" s="36"/>
      <c r="B35" s="37"/>
      <c r="C35" s="373">
        <v>2010</v>
      </c>
      <c r="D35" s="45" t="s">
        <v>31</v>
      </c>
      <c r="E35" s="85">
        <v>59033</v>
      </c>
      <c r="F35" s="85">
        <v>59033</v>
      </c>
      <c r="G35" s="212">
        <v>29971</v>
      </c>
      <c r="H35" s="349">
        <v>29971</v>
      </c>
      <c r="I35" s="140">
        <f t="shared" si="0"/>
        <v>50.769908356343066</v>
      </c>
    </row>
    <row r="36" spans="1:9" ht="38.25" customHeight="1">
      <c r="A36" s="41"/>
      <c r="B36" s="42"/>
      <c r="C36" s="374">
        <v>2360</v>
      </c>
      <c r="D36" s="158" t="s">
        <v>32</v>
      </c>
      <c r="E36" s="48">
        <v>1607</v>
      </c>
      <c r="F36" s="48">
        <v>1607</v>
      </c>
      <c r="G36" s="218">
        <v>626.1</v>
      </c>
      <c r="H36" s="243"/>
      <c r="I36" s="140">
        <f t="shared" si="0"/>
        <v>38.9607965152458</v>
      </c>
    </row>
    <row r="37" spans="1:9" ht="18.75" customHeight="1">
      <c r="A37" s="361">
        <v>750</v>
      </c>
      <c r="B37" s="360">
        <v>75022</v>
      </c>
      <c r="C37" s="111" t="s">
        <v>10</v>
      </c>
      <c r="D37" s="387" t="s">
        <v>151</v>
      </c>
      <c r="E37" s="276">
        <f>SUM(E38)</f>
        <v>0</v>
      </c>
      <c r="F37" s="276">
        <f>SUM(F38)</f>
        <v>0</v>
      </c>
      <c r="G37" s="339">
        <f>SUM(G38)</f>
        <v>561</v>
      </c>
      <c r="H37" s="279"/>
      <c r="I37" s="178"/>
    </row>
    <row r="38" spans="1:9" ht="15">
      <c r="A38" s="109"/>
      <c r="B38" s="300"/>
      <c r="C38" s="38" t="s">
        <v>20</v>
      </c>
      <c r="D38" s="45" t="s">
        <v>28</v>
      </c>
      <c r="E38" s="301">
        <v>0</v>
      </c>
      <c r="F38" s="302">
        <v>0</v>
      </c>
      <c r="G38" s="303">
        <v>561</v>
      </c>
      <c r="H38" s="279"/>
      <c r="I38" s="178"/>
    </row>
    <row r="39" spans="1:9" s="26" customFormat="1" ht="18" customHeight="1">
      <c r="A39" s="361">
        <v>750</v>
      </c>
      <c r="B39" s="360">
        <v>75023</v>
      </c>
      <c r="C39" s="413" t="s">
        <v>10</v>
      </c>
      <c r="D39" s="387" t="s">
        <v>33</v>
      </c>
      <c r="E39" s="276">
        <f>SUM(E41:E45)</f>
        <v>53000</v>
      </c>
      <c r="F39" s="277">
        <f>SUM(F41:F45)</f>
        <v>53000</v>
      </c>
      <c r="G39" s="278">
        <f>SUM(G40:G45)</f>
        <v>57729.8</v>
      </c>
      <c r="H39" s="279"/>
      <c r="I39" s="178">
        <f t="shared" si="0"/>
        <v>108.92415094339623</v>
      </c>
    </row>
    <row r="40" spans="1:9" s="26" customFormat="1" ht="26.25" customHeight="1">
      <c r="A40" s="109"/>
      <c r="B40" s="300"/>
      <c r="C40" s="473" t="s">
        <v>127</v>
      </c>
      <c r="D40" s="474" t="s">
        <v>128</v>
      </c>
      <c r="E40" s="301">
        <v>0</v>
      </c>
      <c r="F40" s="475">
        <v>0</v>
      </c>
      <c r="G40" s="303">
        <v>4616.81</v>
      </c>
      <c r="H40" s="476"/>
      <c r="I40" s="178"/>
    </row>
    <row r="41" spans="1:9" s="31" customFormat="1" ht="25.5" customHeight="1">
      <c r="A41" s="41"/>
      <c r="B41" s="42"/>
      <c r="C41" s="354" t="s">
        <v>13</v>
      </c>
      <c r="D41" s="158" t="s">
        <v>118</v>
      </c>
      <c r="E41" s="534">
        <v>10000</v>
      </c>
      <c r="F41" s="534">
        <v>10000</v>
      </c>
      <c r="G41" s="471">
        <v>100</v>
      </c>
      <c r="H41" s="472"/>
      <c r="I41" s="142">
        <f t="shared" si="0"/>
        <v>1</v>
      </c>
    </row>
    <row r="42" spans="1:9" s="31" customFormat="1" ht="39.75" customHeight="1">
      <c r="A42" s="50"/>
      <c r="B42" s="51"/>
      <c r="C42" s="352" t="s">
        <v>16</v>
      </c>
      <c r="D42" s="87" t="s">
        <v>17</v>
      </c>
      <c r="E42" s="47">
        <v>40500</v>
      </c>
      <c r="F42" s="47">
        <v>40500</v>
      </c>
      <c r="G42" s="219">
        <v>21853.95</v>
      </c>
      <c r="H42" s="244"/>
      <c r="I42" s="140">
        <f t="shared" si="0"/>
        <v>53.96037037037037</v>
      </c>
    </row>
    <row r="43" spans="1:9" s="31" customFormat="1" ht="14.25" customHeight="1">
      <c r="A43" s="50"/>
      <c r="B43" s="51"/>
      <c r="C43" s="46" t="s">
        <v>35</v>
      </c>
      <c r="D43" s="87" t="s">
        <v>93</v>
      </c>
      <c r="E43" s="47">
        <v>1000</v>
      </c>
      <c r="F43" s="47">
        <v>1000</v>
      </c>
      <c r="G43" s="220">
        <v>419.04</v>
      </c>
      <c r="H43" s="244"/>
      <c r="I43" s="140">
        <f t="shared" si="0"/>
        <v>41.904</v>
      </c>
    </row>
    <row r="44" spans="1:9" s="31" customFormat="1" ht="16.5" customHeight="1">
      <c r="A44" s="36"/>
      <c r="B44" s="37"/>
      <c r="C44" s="38" t="s">
        <v>152</v>
      </c>
      <c r="D44" s="45" t="s">
        <v>153</v>
      </c>
      <c r="E44" s="85">
        <v>0</v>
      </c>
      <c r="F44" s="85">
        <v>0</v>
      </c>
      <c r="G44" s="212">
        <v>30200</v>
      </c>
      <c r="H44" s="378"/>
      <c r="I44" s="140"/>
    </row>
    <row r="45" spans="1:9" s="31" customFormat="1" ht="16.5" customHeight="1">
      <c r="A45" s="36"/>
      <c r="B45" s="37"/>
      <c r="C45" s="44" t="s">
        <v>20</v>
      </c>
      <c r="D45" s="45" t="s">
        <v>34</v>
      </c>
      <c r="E45" s="85">
        <v>1500</v>
      </c>
      <c r="F45" s="85">
        <v>1500</v>
      </c>
      <c r="G45" s="212">
        <v>540</v>
      </c>
      <c r="H45" s="378"/>
      <c r="I45" s="140">
        <f t="shared" si="0"/>
        <v>36</v>
      </c>
    </row>
    <row r="46" spans="1:9" s="26" customFormat="1" ht="15">
      <c r="A46" s="109">
        <v>750</v>
      </c>
      <c r="B46" s="110">
        <v>75095</v>
      </c>
      <c r="C46" s="111"/>
      <c r="D46" s="166" t="s">
        <v>12</v>
      </c>
      <c r="E46" s="112">
        <f>E47</f>
        <v>20000</v>
      </c>
      <c r="F46" s="112">
        <f>F47</f>
        <v>20000</v>
      </c>
      <c r="G46" s="206">
        <f>G47+G48</f>
        <v>6284.35</v>
      </c>
      <c r="H46" s="245"/>
      <c r="I46" s="178">
        <f t="shared" si="0"/>
        <v>31.421750000000003</v>
      </c>
    </row>
    <row r="47" spans="1:9" ht="18" customHeight="1" thickBot="1">
      <c r="A47" s="36"/>
      <c r="B47" s="37"/>
      <c r="C47" s="353" t="s">
        <v>35</v>
      </c>
      <c r="D47" s="538" t="s">
        <v>36</v>
      </c>
      <c r="E47" s="200">
        <v>20000</v>
      </c>
      <c r="F47" s="200">
        <v>20000</v>
      </c>
      <c r="G47" s="221">
        <v>6284.35</v>
      </c>
      <c r="H47" s="246"/>
      <c r="I47" s="140">
        <f t="shared" si="0"/>
        <v>31.421750000000003</v>
      </c>
    </row>
    <row r="48" spans="1:9" ht="15.75" hidden="1" thickBot="1">
      <c r="A48" s="59"/>
      <c r="B48" s="65"/>
      <c r="C48" s="66" t="s">
        <v>18</v>
      </c>
      <c r="D48" s="45" t="s">
        <v>19</v>
      </c>
      <c r="E48" s="201">
        <v>0</v>
      </c>
      <c r="F48" s="201">
        <v>0</v>
      </c>
      <c r="G48" s="222">
        <v>0</v>
      </c>
      <c r="H48" s="247"/>
      <c r="I48" s="141"/>
    </row>
    <row r="49" spans="1:9" s="35" customFormat="1" ht="42" customHeight="1" thickBot="1">
      <c r="A49" s="379">
        <v>751</v>
      </c>
      <c r="B49" s="54"/>
      <c r="C49" s="55"/>
      <c r="D49" s="380" t="s">
        <v>37</v>
      </c>
      <c r="E49" s="34">
        <f>E50+E52</f>
        <v>2452</v>
      </c>
      <c r="F49" s="34">
        <f>F50+F52</f>
        <v>19659</v>
      </c>
      <c r="G49" s="465">
        <f>G50+G52</f>
        <v>18429</v>
      </c>
      <c r="H49" s="465">
        <f>H50+H52</f>
        <v>18429</v>
      </c>
      <c r="I49" s="446">
        <f t="shared" si="0"/>
        <v>93.74332366854875</v>
      </c>
    </row>
    <row r="50" spans="1:9" ht="27">
      <c r="A50" s="381">
        <v>751</v>
      </c>
      <c r="B50" s="382">
        <v>75101</v>
      </c>
      <c r="C50" s="115"/>
      <c r="D50" s="136" t="s">
        <v>38</v>
      </c>
      <c r="E50" s="494">
        <f>E51</f>
        <v>2452</v>
      </c>
      <c r="F50" s="494">
        <f>F51</f>
        <v>2452</v>
      </c>
      <c r="G50" s="495">
        <f>G51</f>
        <v>1222</v>
      </c>
      <c r="H50" s="496">
        <f>H51</f>
        <v>1222</v>
      </c>
      <c r="I50" s="184">
        <f t="shared" si="0"/>
        <v>49.836867862969</v>
      </c>
    </row>
    <row r="51" spans="1:9" ht="36" customHeight="1">
      <c r="A51" s="36"/>
      <c r="B51" s="86"/>
      <c r="C51" s="373">
        <v>2010</v>
      </c>
      <c r="D51" s="170" t="s">
        <v>39</v>
      </c>
      <c r="E51" s="89">
        <v>2452</v>
      </c>
      <c r="F51" s="89">
        <v>2452</v>
      </c>
      <c r="G51" s="230">
        <v>1222</v>
      </c>
      <c r="H51" s="498">
        <v>1222</v>
      </c>
      <c r="I51" s="537">
        <f t="shared" si="0"/>
        <v>49.836867862969</v>
      </c>
    </row>
    <row r="52" spans="1:9" ht="15.75" customHeight="1">
      <c r="A52" s="114">
        <v>751</v>
      </c>
      <c r="B52" s="113">
        <v>75113</v>
      </c>
      <c r="C52" s="375"/>
      <c r="D52" s="136" t="s">
        <v>154</v>
      </c>
      <c r="E52" s="494">
        <f>E53</f>
        <v>0</v>
      </c>
      <c r="F52" s="494">
        <f>F53</f>
        <v>17207</v>
      </c>
      <c r="G52" s="497">
        <f>G53</f>
        <v>17207</v>
      </c>
      <c r="H52" s="497">
        <f>H53</f>
        <v>17207</v>
      </c>
      <c r="I52" s="177">
        <f>G52/F52*100</f>
        <v>100</v>
      </c>
    </row>
    <row r="53" spans="1:9" ht="35.25" customHeight="1">
      <c r="A53" s="109"/>
      <c r="B53" s="300"/>
      <c r="C53" s="373">
        <v>2010</v>
      </c>
      <c r="D53" s="170" t="s">
        <v>39</v>
      </c>
      <c r="E53" s="305">
        <v>0</v>
      </c>
      <c r="F53" s="499">
        <v>17207</v>
      </c>
      <c r="G53" s="500">
        <v>17207</v>
      </c>
      <c r="H53" s="501">
        <v>17207</v>
      </c>
      <c r="I53" s="502">
        <f>G53/F53*100</f>
        <v>100</v>
      </c>
    </row>
    <row r="54" spans="1:9" s="35" customFormat="1" ht="31.5" customHeight="1" thickBot="1">
      <c r="A54" s="407">
        <v>754</v>
      </c>
      <c r="B54" s="408"/>
      <c r="C54" s="409" t="s">
        <v>10</v>
      </c>
      <c r="D54" s="415" t="s">
        <v>40</v>
      </c>
      <c r="E54" s="280">
        <f>E55</f>
        <v>400</v>
      </c>
      <c r="F54" s="280">
        <f>F55+F57</f>
        <v>9499</v>
      </c>
      <c r="G54" s="317">
        <f>G55+G57+H58</f>
        <v>15708.02</v>
      </c>
      <c r="H54" s="317">
        <f>H55+H57</f>
        <v>360</v>
      </c>
      <c r="I54" s="288">
        <f t="shared" si="0"/>
        <v>165.3649857879777</v>
      </c>
    </row>
    <row r="55" spans="1:9" s="26" customFormat="1" ht="15">
      <c r="A55" s="109">
        <v>754</v>
      </c>
      <c r="B55" s="110">
        <v>75414</v>
      </c>
      <c r="C55" s="111" t="s">
        <v>10</v>
      </c>
      <c r="D55" s="387" t="s">
        <v>41</v>
      </c>
      <c r="E55" s="118">
        <f>+E56</f>
        <v>400</v>
      </c>
      <c r="F55" s="118">
        <f>F56</f>
        <v>400</v>
      </c>
      <c r="G55" s="225">
        <f>+G56</f>
        <v>360</v>
      </c>
      <c r="H55" s="549">
        <f>+H56</f>
        <v>360</v>
      </c>
      <c r="I55" s="178">
        <f t="shared" si="0"/>
        <v>90</v>
      </c>
    </row>
    <row r="56" spans="1:9" s="26" customFormat="1" ht="39" customHeight="1">
      <c r="A56" s="36"/>
      <c r="B56" s="37"/>
      <c r="C56" s="373">
        <v>2010</v>
      </c>
      <c r="D56" s="45" t="s">
        <v>39</v>
      </c>
      <c r="E56" s="535">
        <v>400</v>
      </c>
      <c r="F56" s="535">
        <v>400</v>
      </c>
      <c r="G56" s="536">
        <v>360</v>
      </c>
      <c r="H56" s="540">
        <v>360</v>
      </c>
      <c r="I56" s="140">
        <f t="shared" si="0"/>
        <v>90</v>
      </c>
    </row>
    <row r="57" spans="1:9" s="26" customFormat="1" ht="17.25" customHeight="1">
      <c r="A57" s="105">
        <v>754</v>
      </c>
      <c r="B57" s="106">
        <v>75416</v>
      </c>
      <c r="C57" s="117" t="s">
        <v>10</v>
      </c>
      <c r="D57" s="384" t="s">
        <v>155</v>
      </c>
      <c r="E57" s="429">
        <f>E58</f>
        <v>0</v>
      </c>
      <c r="F57" s="429">
        <f>F58+F59</f>
        <v>9099</v>
      </c>
      <c r="G57" s="539">
        <f>G58+G59</f>
        <v>15348.02</v>
      </c>
      <c r="H57" s="429"/>
      <c r="I57" s="177">
        <f>G57/F57*100</f>
        <v>168.67809649412024</v>
      </c>
    </row>
    <row r="58" spans="1:9" s="26" customFormat="1" ht="17.25" customHeight="1">
      <c r="A58" s="109"/>
      <c r="B58" s="300"/>
      <c r="C58" s="320" t="s">
        <v>156</v>
      </c>
      <c r="D58" s="385" t="s">
        <v>157</v>
      </c>
      <c r="E58" s="503">
        <v>0</v>
      </c>
      <c r="F58" s="503">
        <v>9050</v>
      </c>
      <c r="G58" s="504">
        <v>15250</v>
      </c>
      <c r="H58" s="505"/>
      <c r="I58" s="506">
        <f t="shared" si="0"/>
        <v>168.50828729281767</v>
      </c>
    </row>
    <row r="59" spans="1:9" s="26" customFormat="1" ht="16.5" customHeight="1" thickBot="1">
      <c r="A59" s="318"/>
      <c r="B59" s="319"/>
      <c r="C59" s="66" t="s">
        <v>18</v>
      </c>
      <c r="D59" s="173" t="s">
        <v>19</v>
      </c>
      <c r="E59" s="183">
        <v>0</v>
      </c>
      <c r="F59" s="183">
        <v>49</v>
      </c>
      <c r="G59" s="214">
        <v>98.02</v>
      </c>
      <c r="H59" s="241"/>
      <c r="I59" s="141">
        <f>G59/F59*100</f>
        <v>200.0408163265306</v>
      </c>
    </row>
    <row r="60" spans="1:9" s="35" customFormat="1" ht="53.25" customHeight="1" thickBot="1">
      <c r="A60" s="377">
        <v>756</v>
      </c>
      <c r="B60" s="410"/>
      <c r="C60" s="321" t="s">
        <v>10</v>
      </c>
      <c r="D60" s="411" t="s">
        <v>42</v>
      </c>
      <c r="E60" s="202">
        <f>E61+E64+E72+E82+E89+E92</f>
        <v>39272964</v>
      </c>
      <c r="F60" s="202">
        <f>F61+F64+F72+F82+F89+F92</f>
        <v>39272964</v>
      </c>
      <c r="G60" s="223">
        <f>G61+G64+G72+G82+G89+G92</f>
        <v>16360104.76</v>
      </c>
      <c r="H60" s="248">
        <f>H61+H64+H72+H82+H89+H92</f>
        <v>0</v>
      </c>
      <c r="I60" s="203">
        <f t="shared" si="0"/>
        <v>41.65742305571843</v>
      </c>
    </row>
    <row r="61" spans="1:9" s="26" customFormat="1" ht="18" customHeight="1">
      <c r="A61" s="105">
        <v>756</v>
      </c>
      <c r="B61" s="106">
        <v>75601</v>
      </c>
      <c r="C61" s="117"/>
      <c r="D61" s="384" t="s">
        <v>43</v>
      </c>
      <c r="E61" s="121">
        <f>SUM(E62+E63)</f>
        <v>60100</v>
      </c>
      <c r="F61" s="121">
        <f>SUM(F62+F63)</f>
        <v>60100</v>
      </c>
      <c r="G61" s="227">
        <f>SUM(G62+G63)</f>
        <v>30273.03</v>
      </c>
      <c r="H61" s="454"/>
      <c r="I61" s="177">
        <f t="shared" si="0"/>
        <v>50.37109816971713</v>
      </c>
    </row>
    <row r="62" spans="1:9" s="58" customFormat="1" ht="25.5" customHeight="1">
      <c r="A62" s="36"/>
      <c r="B62" s="265"/>
      <c r="C62" s="376" t="s">
        <v>44</v>
      </c>
      <c r="D62" s="45" t="s">
        <v>45</v>
      </c>
      <c r="E62" s="89">
        <v>58600</v>
      </c>
      <c r="F62" s="89">
        <v>58600</v>
      </c>
      <c r="G62" s="230">
        <v>27808.77</v>
      </c>
      <c r="H62" s="254"/>
      <c r="I62" s="140">
        <f t="shared" si="0"/>
        <v>47.455238907849825</v>
      </c>
    </row>
    <row r="63" spans="1:9" s="58" customFormat="1" ht="15.75" customHeight="1">
      <c r="A63" s="36"/>
      <c r="B63" s="265"/>
      <c r="C63" s="466" t="s">
        <v>60</v>
      </c>
      <c r="D63" s="45" t="s">
        <v>61</v>
      </c>
      <c r="E63" s="89">
        <v>1500</v>
      </c>
      <c r="F63" s="89">
        <v>1500</v>
      </c>
      <c r="G63" s="230">
        <v>2464.26</v>
      </c>
      <c r="H63" s="254"/>
      <c r="I63" s="140">
        <f t="shared" si="0"/>
        <v>164.28400000000002</v>
      </c>
    </row>
    <row r="64" spans="1:9" s="26" customFormat="1" ht="40.5" customHeight="1">
      <c r="A64" s="361">
        <v>756</v>
      </c>
      <c r="B64" s="360">
        <v>75615</v>
      </c>
      <c r="C64" s="111" t="s">
        <v>10</v>
      </c>
      <c r="D64" s="166" t="s">
        <v>100</v>
      </c>
      <c r="E64" s="138">
        <f>SUM(E65:E71)</f>
        <v>3331388</v>
      </c>
      <c r="F64" s="138">
        <f>SUM(F65:F71)</f>
        <v>3331388</v>
      </c>
      <c r="G64" s="210">
        <f>SUM(G65:G71)</f>
        <v>1556525.52</v>
      </c>
      <c r="H64" s="238"/>
      <c r="I64" s="178">
        <f t="shared" si="0"/>
        <v>46.723033162153435</v>
      </c>
    </row>
    <row r="65" spans="1:9" ht="15">
      <c r="A65" s="36"/>
      <c r="B65" s="37"/>
      <c r="C65" s="353" t="s">
        <v>46</v>
      </c>
      <c r="D65" s="45" t="s">
        <v>47</v>
      </c>
      <c r="E65" s="89">
        <v>2900000</v>
      </c>
      <c r="F65" s="89">
        <v>2900000</v>
      </c>
      <c r="G65" s="230">
        <v>1387854.02</v>
      </c>
      <c r="H65" s="235"/>
      <c r="I65" s="140">
        <f t="shared" si="0"/>
        <v>47.857035172413795</v>
      </c>
    </row>
    <row r="66" spans="1:9" ht="15">
      <c r="A66" s="36"/>
      <c r="B66" s="37"/>
      <c r="C66" s="353" t="s">
        <v>48</v>
      </c>
      <c r="D66" s="45" t="s">
        <v>49</v>
      </c>
      <c r="E66" s="89">
        <v>5512</v>
      </c>
      <c r="F66" s="89">
        <v>5512</v>
      </c>
      <c r="G66" s="230">
        <v>3317</v>
      </c>
      <c r="H66" s="235"/>
      <c r="I66" s="140">
        <f t="shared" si="0"/>
        <v>60.177793904209</v>
      </c>
    </row>
    <row r="67" spans="1:9" ht="15">
      <c r="A67" s="41"/>
      <c r="B67" s="42"/>
      <c r="C67" s="354" t="s">
        <v>50</v>
      </c>
      <c r="D67" s="158" t="s">
        <v>51</v>
      </c>
      <c r="E67" s="153">
        <v>27512</v>
      </c>
      <c r="F67" s="153">
        <v>27512</v>
      </c>
      <c r="G67" s="229">
        <v>9531.4</v>
      </c>
      <c r="H67" s="235"/>
      <c r="I67" s="140">
        <f t="shared" si="0"/>
        <v>34.64451875545216</v>
      </c>
    </row>
    <row r="68" spans="1:9" ht="14.25" customHeight="1">
      <c r="A68" s="36"/>
      <c r="B68" s="37"/>
      <c r="C68" s="353" t="s">
        <v>52</v>
      </c>
      <c r="D68" s="45" t="s">
        <v>53</v>
      </c>
      <c r="E68" s="89">
        <v>129764</v>
      </c>
      <c r="F68" s="89">
        <v>129764</v>
      </c>
      <c r="G68" s="230">
        <v>32846</v>
      </c>
      <c r="H68" s="273"/>
      <c r="I68" s="140">
        <f t="shared" si="0"/>
        <v>25.312105052248697</v>
      </c>
    </row>
    <row r="69" spans="1:9" ht="14.25" customHeight="1">
      <c r="A69" s="50"/>
      <c r="B69" s="51"/>
      <c r="C69" s="353" t="s">
        <v>58</v>
      </c>
      <c r="D69" s="163" t="s">
        <v>59</v>
      </c>
      <c r="E69" s="507">
        <v>115100</v>
      </c>
      <c r="F69" s="507">
        <v>115100</v>
      </c>
      <c r="G69" s="508">
        <v>9512</v>
      </c>
      <c r="H69" s="509"/>
      <c r="I69" s="140">
        <f aca="true" t="shared" si="1" ref="I69:I136">G69/F69*100</f>
        <v>8.26411815812337</v>
      </c>
    </row>
    <row r="70" spans="1:9" ht="14.25" customHeight="1">
      <c r="A70" s="36"/>
      <c r="B70" s="37"/>
      <c r="C70" s="353" t="s">
        <v>60</v>
      </c>
      <c r="D70" s="45" t="s">
        <v>61</v>
      </c>
      <c r="E70" s="89">
        <v>3500</v>
      </c>
      <c r="F70" s="89">
        <v>3500</v>
      </c>
      <c r="G70" s="230">
        <v>4077.1</v>
      </c>
      <c r="H70" s="510"/>
      <c r="I70" s="140">
        <f t="shared" si="1"/>
        <v>116.48857142857143</v>
      </c>
    </row>
    <row r="71" spans="1:9" ht="26.25" customHeight="1">
      <c r="A71" s="50"/>
      <c r="B71" s="51"/>
      <c r="C71" s="352">
        <v>2680</v>
      </c>
      <c r="D71" s="87" t="s">
        <v>122</v>
      </c>
      <c r="E71" s="507">
        <v>150000</v>
      </c>
      <c r="F71" s="507">
        <v>150000</v>
      </c>
      <c r="G71" s="508">
        <v>109388</v>
      </c>
      <c r="H71" s="509"/>
      <c r="I71" s="139">
        <f t="shared" si="1"/>
        <v>72.92533333333333</v>
      </c>
    </row>
    <row r="72" spans="1:9" ht="43.5" customHeight="1">
      <c r="A72" s="355">
        <v>756</v>
      </c>
      <c r="B72" s="356">
        <v>75616</v>
      </c>
      <c r="C72" s="144"/>
      <c r="D72" s="166" t="s">
        <v>101</v>
      </c>
      <c r="E72" s="138">
        <f>SUM(E73+E74+E75+E76+E77+E78+E79+E81)</f>
        <v>6236296</v>
      </c>
      <c r="F72" s="138">
        <f>SUM(F73+F74+F75+F76+F77+F78+F79+F81)</f>
        <v>6236296</v>
      </c>
      <c r="G72" s="210">
        <f>SUM(G73+G74+G75+G76+G77+G78+G79+G80+G81)</f>
        <v>2916621.47</v>
      </c>
      <c r="H72" s="249"/>
      <c r="I72" s="178">
        <f t="shared" si="1"/>
        <v>46.768489981873856</v>
      </c>
    </row>
    <row r="73" spans="1:9" ht="15">
      <c r="A73" s="36"/>
      <c r="B73" s="37"/>
      <c r="C73" s="353" t="s">
        <v>46</v>
      </c>
      <c r="D73" s="45" t="s">
        <v>47</v>
      </c>
      <c r="E73" s="89">
        <v>2387247</v>
      </c>
      <c r="F73" s="89">
        <v>2387247</v>
      </c>
      <c r="G73" s="230">
        <v>1481812.32</v>
      </c>
      <c r="H73" s="235"/>
      <c r="I73" s="140">
        <f t="shared" si="1"/>
        <v>62.07201517061285</v>
      </c>
    </row>
    <row r="74" spans="1:9" ht="15">
      <c r="A74" s="41"/>
      <c r="B74" s="42"/>
      <c r="C74" s="354" t="s">
        <v>48</v>
      </c>
      <c r="D74" s="168" t="s">
        <v>49</v>
      </c>
      <c r="E74" s="153">
        <v>306687</v>
      </c>
      <c r="F74" s="153">
        <v>306687</v>
      </c>
      <c r="G74" s="229">
        <v>214277.32</v>
      </c>
      <c r="H74" s="240"/>
      <c r="I74" s="142">
        <f t="shared" si="1"/>
        <v>69.86840655130476</v>
      </c>
    </row>
    <row r="75" spans="1:9" ht="15">
      <c r="A75" s="36"/>
      <c r="B75" s="37"/>
      <c r="C75" s="354" t="s">
        <v>50</v>
      </c>
      <c r="D75" s="168" t="s">
        <v>51</v>
      </c>
      <c r="E75" s="89">
        <v>4362</v>
      </c>
      <c r="F75" s="89">
        <v>4362</v>
      </c>
      <c r="G75" s="230">
        <v>3573.99</v>
      </c>
      <c r="H75" s="235"/>
      <c r="I75" s="140">
        <f t="shared" si="1"/>
        <v>81.93466299862447</v>
      </c>
    </row>
    <row r="76" spans="1:9" ht="15">
      <c r="A76" s="50"/>
      <c r="B76" s="51"/>
      <c r="C76" s="352" t="s">
        <v>52</v>
      </c>
      <c r="D76" s="169" t="s">
        <v>53</v>
      </c>
      <c r="E76" s="507">
        <v>210000</v>
      </c>
      <c r="F76" s="507">
        <v>210000</v>
      </c>
      <c r="G76" s="508">
        <v>126488.6</v>
      </c>
      <c r="H76" s="237"/>
      <c r="I76" s="140">
        <f t="shared" si="1"/>
        <v>60.23266666666667</v>
      </c>
    </row>
    <row r="77" spans="1:9" ht="15">
      <c r="A77" s="36"/>
      <c r="B77" s="37"/>
      <c r="C77" s="353" t="s">
        <v>54</v>
      </c>
      <c r="D77" s="45" t="s">
        <v>55</v>
      </c>
      <c r="E77" s="89">
        <v>300000</v>
      </c>
      <c r="F77" s="89">
        <v>300000</v>
      </c>
      <c r="G77" s="230">
        <v>213232.28</v>
      </c>
      <c r="H77" s="246"/>
      <c r="I77" s="140">
        <f t="shared" si="1"/>
        <v>71.07742666666667</v>
      </c>
    </row>
    <row r="78" spans="1:9" ht="15">
      <c r="A78" s="36"/>
      <c r="B78" s="37"/>
      <c r="C78" s="358" t="s">
        <v>56</v>
      </c>
      <c r="D78" s="163" t="s">
        <v>57</v>
      </c>
      <c r="E78" s="89">
        <v>3000</v>
      </c>
      <c r="F78" s="89">
        <v>3000</v>
      </c>
      <c r="G78" s="230">
        <v>525</v>
      </c>
      <c r="H78" s="235"/>
      <c r="I78" s="140">
        <f t="shared" si="1"/>
        <v>17.5</v>
      </c>
    </row>
    <row r="79" spans="1:9" ht="13.5" customHeight="1">
      <c r="A79" s="36"/>
      <c r="B79" s="37"/>
      <c r="C79" s="353" t="s">
        <v>58</v>
      </c>
      <c r="D79" s="163" t="s">
        <v>59</v>
      </c>
      <c r="E79" s="89">
        <v>3000000</v>
      </c>
      <c r="F79" s="89">
        <v>3000000</v>
      </c>
      <c r="G79" s="230">
        <v>861054.27</v>
      </c>
      <c r="H79" s="235"/>
      <c r="I79" s="140">
        <f t="shared" si="1"/>
        <v>28.701809</v>
      </c>
    </row>
    <row r="80" spans="1:9" ht="27" customHeight="1">
      <c r="A80" s="36"/>
      <c r="B80" s="37"/>
      <c r="C80" s="353" t="s">
        <v>13</v>
      </c>
      <c r="D80" s="45" t="s">
        <v>118</v>
      </c>
      <c r="E80" s="89">
        <v>0</v>
      </c>
      <c r="F80" s="89">
        <v>0</v>
      </c>
      <c r="G80" s="230">
        <v>279</v>
      </c>
      <c r="H80" s="235"/>
      <c r="I80" s="140"/>
    </row>
    <row r="81" spans="1:9" ht="15" customHeight="1">
      <c r="A81" s="36"/>
      <c r="B81" s="37"/>
      <c r="C81" s="38" t="s">
        <v>60</v>
      </c>
      <c r="D81" s="45" t="s">
        <v>61</v>
      </c>
      <c r="E81" s="89">
        <v>25000</v>
      </c>
      <c r="F81" s="89">
        <v>25000</v>
      </c>
      <c r="G81" s="230">
        <v>15378.69</v>
      </c>
      <c r="H81" s="235"/>
      <c r="I81" s="140">
        <f t="shared" si="1"/>
        <v>61.51476</v>
      </c>
    </row>
    <row r="82" spans="1:9" s="26" customFormat="1" ht="27" customHeight="1">
      <c r="A82" s="361">
        <v>756</v>
      </c>
      <c r="B82" s="360">
        <v>75618</v>
      </c>
      <c r="C82" s="143"/>
      <c r="D82" s="166" t="s">
        <v>102</v>
      </c>
      <c r="E82" s="138">
        <f>E83+E84+E85+E86+E87+E88</f>
        <v>462000</v>
      </c>
      <c r="F82" s="138">
        <f>F83+F84+F85+F86+F87+F88</f>
        <v>462000</v>
      </c>
      <c r="G82" s="210">
        <f>G83+G84+G85+G86+G87+G88</f>
        <v>318532.62</v>
      </c>
      <c r="H82" s="251"/>
      <c r="I82" s="178">
        <f t="shared" si="1"/>
        <v>68.94645454545454</v>
      </c>
    </row>
    <row r="83" spans="1:9" ht="15">
      <c r="A83" s="41"/>
      <c r="B83" s="42"/>
      <c r="C83" s="43" t="s">
        <v>63</v>
      </c>
      <c r="D83" s="158" t="s">
        <v>62</v>
      </c>
      <c r="E83" s="153">
        <v>120000</v>
      </c>
      <c r="F83" s="153">
        <v>120000</v>
      </c>
      <c r="G83" s="511">
        <v>49062</v>
      </c>
      <c r="H83" s="240"/>
      <c r="I83" s="142">
        <f t="shared" si="1"/>
        <v>40.885</v>
      </c>
    </row>
    <row r="84" spans="1:9" ht="15" hidden="1">
      <c r="A84" s="27"/>
      <c r="B84" s="28"/>
      <c r="C84" s="43" t="s">
        <v>134</v>
      </c>
      <c r="D84" s="158" t="s">
        <v>135</v>
      </c>
      <c r="E84" s="153">
        <v>0</v>
      </c>
      <c r="F84" s="153">
        <v>0</v>
      </c>
      <c r="G84" s="511">
        <v>0</v>
      </c>
      <c r="H84" s="240"/>
      <c r="I84" s="142"/>
    </row>
    <row r="85" spans="1:9" ht="15" customHeight="1">
      <c r="A85" s="27"/>
      <c r="B85" s="51"/>
      <c r="C85" s="46" t="s">
        <v>64</v>
      </c>
      <c r="D85" s="87" t="s">
        <v>65</v>
      </c>
      <c r="E85" s="507">
        <v>246000</v>
      </c>
      <c r="F85" s="507">
        <v>246000</v>
      </c>
      <c r="G85" s="512">
        <v>182531.75</v>
      </c>
      <c r="H85" s="237"/>
      <c r="I85" s="140">
        <f t="shared" si="1"/>
        <v>74.19989837398374</v>
      </c>
    </row>
    <row r="86" spans="1:9" ht="37.5" customHeight="1">
      <c r="A86" s="50"/>
      <c r="B86" s="51"/>
      <c r="C86" s="44" t="s">
        <v>25</v>
      </c>
      <c r="D86" s="170" t="s">
        <v>94</v>
      </c>
      <c r="E86" s="89">
        <v>95000</v>
      </c>
      <c r="F86" s="89">
        <v>95000</v>
      </c>
      <c r="G86" s="230">
        <v>86938.87</v>
      </c>
      <c r="H86" s="235"/>
      <c r="I86" s="140">
        <f t="shared" si="1"/>
        <v>91.51459999999999</v>
      </c>
    </row>
    <row r="87" spans="1:9" ht="15">
      <c r="A87" s="36"/>
      <c r="B87" s="37"/>
      <c r="C87" s="467" t="s">
        <v>129</v>
      </c>
      <c r="D87" s="170" t="s">
        <v>130</v>
      </c>
      <c r="E87" s="89">
        <v>1000</v>
      </c>
      <c r="F87" s="89">
        <v>1000</v>
      </c>
      <c r="G87" s="230">
        <v>0</v>
      </c>
      <c r="H87" s="235"/>
      <c r="I87" s="140">
        <f t="shared" si="1"/>
        <v>0</v>
      </c>
    </row>
    <row r="88" spans="1:9" ht="15" hidden="1">
      <c r="A88" s="36"/>
      <c r="B88" s="37"/>
      <c r="C88" s="38" t="s">
        <v>60</v>
      </c>
      <c r="D88" s="45" t="s">
        <v>61</v>
      </c>
      <c r="E88" s="39">
        <v>0</v>
      </c>
      <c r="F88" s="39">
        <v>0</v>
      </c>
      <c r="G88" s="205">
        <v>0</v>
      </c>
      <c r="H88" s="235"/>
      <c r="I88" s="140" t="e">
        <f t="shared" si="1"/>
        <v>#DIV/0!</v>
      </c>
    </row>
    <row r="89" spans="1:9" ht="27" customHeight="1">
      <c r="A89" s="359">
        <v>756</v>
      </c>
      <c r="B89" s="360">
        <v>75621</v>
      </c>
      <c r="C89" s="103"/>
      <c r="D89" s="166" t="s">
        <v>66</v>
      </c>
      <c r="E89" s="118">
        <f>SUM(E90:E91)</f>
        <v>29183180</v>
      </c>
      <c r="F89" s="118">
        <f>SUM(F90:F91)</f>
        <v>29183180</v>
      </c>
      <c r="G89" s="225">
        <f>SUM(G90:G91)</f>
        <v>11533986.92</v>
      </c>
      <c r="H89" s="251"/>
      <c r="I89" s="178">
        <f t="shared" si="1"/>
        <v>39.5227213758062</v>
      </c>
    </row>
    <row r="90" spans="1:9" ht="15">
      <c r="A90" s="104"/>
      <c r="B90" s="28"/>
      <c r="C90" s="29" t="s">
        <v>67</v>
      </c>
      <c r="D90" s="30" t="s">
        <v>68</v>
      </c>
      <c r="E90" s="426">
        <v>28333180</v>
      </c>
      <c r="F90" s="426">
        <v>28333180</v>
      </c>
      <c r="G90" s="513">
        <v>11431369</v>
      </c>
      <c r="H90" s="250"/>
      <c r="I90" s="142">
        <f t="shared" si="1"/>
        <v>40.34622657957914</v>
      </c>
    </row>
    <row r="91" spans="1:9" ht="14.25" customHeight="1">
      <c r="A91" s="36"/>
      <c r="B91" s="37"/>
      <c r="C91" s="38" t="s">
        <v>69</v>
      </c>
      <c r="D91" s="45" t="s">
        <v>70</v>
      </c>
      <c r="E91" s="89">
        <v>850000</v>
      </c>
      <c r="F91" s="89">
        <v>850000</v>
      </c>
      <c r="G91" s="230">
        <v>102617.92</v>
      </c>
      <c r="H91" s="235"/>
      <c r="I91" s="140">
        <f t="shared" si="1"/>
        <v>12.072696470588234</v>
      </c>
    </row>
    <row r="92" spans="1:9" ht="27.75" customHeight="1">
      <c r="A92" s="359">
        <v>756</v>
      </c>
      <c r="B92" s="362">
        <v>75647</v>
      </c>
      <c r="C92" s="38"/>
      <c r="D92" s="388" t="s">
        <v>131</v>
      </c>
      <c r="E92" s="514">
        <f>E93</f>
        <v>0</v>
      </c>
      <c r="F92" s="514">
        <f>F93</f>
        <v>0</v>
      </c>
      <c r="G92" s="514">
        <f>G93</f>
        <v>4165.2</v>
      </c>
      <c r="H92" s="235"/>
      <c r="I92" s="140"/>
    </row>
    <row r="93" spans="1:9" ht="27" customHeight="1" thickBot="1">
      <c r="A93" s="59"/>
      <c r="B93" s="65"/>
      <c r="C93" s="29" t="s">
        <v>13</v>
      </c>
      <c r="D93" s="45" t="s">
        <v>118</v>
      </c>
      <c r="E93" s="515">
        <v>0</v>
      </c>
      <c r="F93" s="515">
        <v>0</v>
      </c>
      <c r="G93" s="513">
        <v>4165.2</v>
      </c>
      <c r="H93" s="250"/>
      <c r="I93" s="149"/>
    </row>
    <row r="94" spans="1:9" s="35" customFormat="1" ht="17.25" customHeight="1" thickBot="1">
      <c r="A94" s="91">
        <v>758</v>
      </c>
      <c r="B94" s="160" t="s">
        <v>10</v>
      </c>
      <c r="C94" s="33"/>
      <c r="D94" s="416" t="s">
        <v>71</v>
      </c>
      <c r="E94" s="450">
        <f>E96+E98</f>
        <v>7720587</v>
      </c>
      <c r="F94" s="450">
        <f>F96+F98</f>
        <v>7739539</v>
      </c>
      <c r="G94" s="451">
        <f>G96+G98</f>
        <v>4762743.14</v>
      </c>
      <c r="H94" s="452">
        <v>0</v>
      </c>
      <c r="I94" s="446">
        <f t="shared" si="1"/>
        <v>61.53781433235235</v>
      </c>
    </row>
    <row r="95" spans="1:9" s="35" customFormat="1" ht="0.75" customHeight="1" thickBot="1">
      <c r="A95" s="160">
        <v>758</v>
      </c>
      <c r="B95" s="60"/>
      <c r="C95" s="61"/>
      <c r="D95" s="171"/>
      <c r="E95" s="62"/>
      <c r="F95" s="62"/>
      <c r="G95" s="226"/>
      <c r="H95" s="252"/>
      <c r="I95" s="453" t="e">
        <f t="shared" si="1"/>
        <v>#DIV/0!</v>
      </c>
    </row>
    <row r="96" spans="1:9" s="26" customFormat="1" ht="27">
      <c r="A96" s="392">
        <v>758</v>
      </c>
      <c r="B96" s="393">
        <v>75801</v>
      </c>
      <c r="C96" s="116"/>
      <c r="D96" s="172" t="s">
        <v>72</v>
      </c>
      <c r="E96" s="417">
        <f>SUM(E97)</f>
        <v>7664987</v>
      </c>
      <c r="F96" s="417">
        <f>SUM(F97)</f>
        <v>7683939</v>
      </c>
      <c r="G96" s="418">
        <f>SUM(G97)</f>
        <v>4756153</v>
      </c>
      <c r="H96" s="455" t="s">
        <v>10</v>
      </c>
      <c r="I96" s="178">
        <f t="shared" si="1"/>
        <v>61.89732896109664</v>
      </c>
    </row>
    <row r="97" spans="1:9" ht="15">
      <c r="A97" s="322"/>
      <c r="B97" s="42"/>
      <c r="C97" s="24">
        <v>2920</v>
      </c>
      <c r="D97" s="30" t="s">
        <v>73</v>
      </c>
      <c r="E97" s="153">
        <v>7664987</v>
      </c>
      <c r="F97" s="153">
        <v>7683939</v>
      </c>
      <c r="G97" s="511">
        <v>4756153</v>
      </c>
      <c r="H97" s="239" t="s">
        <v>10</v>
      </c>
      <c r="I97" s="142">
        <f t="shared" si="1"/>
        <v>61.89732896109664</v>
      </c>
    </row>
    <row r="98" spans="1:9" ht="15">
      <c r="A98" s="105">
        <v>758</v>
      </c>
      <c r="B98" s="110">
        <v>75814</v>
      </c>
      <c r="C98" s="103"/>
      <c r="D98" s="166" t="s">
        <v>74</v>
      </c>
      <c r="E98" s="118">
        <f>SUM(E99+E100+E101)</f>
        <v>55600</v>
      </c>
      <c r="F98" s="118">
        <f>SUM(F99+F100+F101)</f>
        <v>55600</v>
      </c>
      <c r="G98" s="456">
        <f>SUM(G99+G100+G101)</f>
        <v>6590.139999999999</v>
      </c>
      <c r="H98" s="457"/>
      <c r="I98" s="178">
        <f>G98/F98*100</f>
        <v>11.852769784172661</v>
      </c>
    </row>
    <row r="99" spans="1:9" ht="15">
      <c r="A99" s="36" t="s">
        <v>10</v>
      </c>
      <c r="B99" s="263"/>
      <c r="C99" s="267" t="s">
        <v>132</v>
      </c>
      <c r="D99" s="264" t="s">
        <v>133</v>
      </c>
      <c r="E99" s="507">
        <v>0</v>
      </c>
      <c r="F99" s="507">
        <v>0</v>
      </c>
      <c r="G99" s="508">
        <v>1218.1</v>
      </c>
      <c r="H99" s="516"/>
      <c r="I99" s="266"/>
    </row>
    <row r="100" spans="1:9" ht="15">
      <c r="A100" s="36"/>
      <c r="B100" s="263"/>
      <c r="C100" s="38" t="s">
        <v>18</v>
      </c>
      <c r="D100" s="45" t="s">
        <v>75</v>
      </c>
      <c r="E100" s="517">
        <v>54000</v>
      </c>
      <c r="F100" s="517">
        <v>54000</v>
      </c>
      <c r="G100" s="518">
        <v>5372.04</v>
      </c>
      <c r="H100" s="457"/>
      <c r="I100" s="140">
        <f>G100/F100*100</f>
        <v>9.948222222222222</v>
      </c>
    </row>
    <row r="101" spans="1:9" ht="15.75" thickBot="1">
      <c r="A101" s="36"/>
      <c r="B101" s="37"/>
      <c r="C101" s="38" t="s">
        <v>20</v>
      </c>
      <c r="D101" s="45" t="s">
        <v>147</v>
      </c>
      <c r="E101" s="517">
        <v>1600</v>
      </c>
      <c r="F101" s="517">
        <v>1600</v>
      </c>
      <c r="G101" s="518">
        <v>0</v>
      </c>
      <c r="H101" s="457"/>
      <c r="I101" s="140">
        <f t="shared" si="1"/>
        <v>0</v>
      </c>
    </row>
    <row r="102" spans="1:9" s="35" customFormat="1" ht="18.75" customHeight="1" thickBot="1">
      <c r="A102" s="161">
        <v>801</v>
      </c>
      <c r="B102" s="162"/>
      <c r="C102" s="33"/>
      <c r="D102" s="383" t="s">
        <v>76</v>
      </c>
      <c r="E102" s="34">
        <f>SUM(E103+E109+E114+E119+E121+E123)</f>
        <v>1125260</v>
      </c>
      <c r="F102" s="34">
        <f>SUM(F103+F109+F114+F119+F121+F123)</f>
        <v>1133341</v>
      </c>
      <c r="G102" s="207">
        <f>SUM(G103+G109+G114+G119+G121+G123)</f>
        <v>469393.97</v>
      </c>
      <c r="H102" s="253">
        <f>SUM(H103+H109+H114+H119)</f>
        <v>0</v>
      </c>
      <c r="I102" s="154">
        <f t="shared" si="1"/>
        <v>41.41683482729381</v>
      </c>
    </row>
    <row r="103" spans="1:9" s="26" customFormat="1" ht="19.5" customHeight="1">
      <c r="A103" s="420">
        <v>801</v>
      </c>
      <c r="B103" s="108">
        <v>80101</v>
      </c>
      <c r="C103" s="116"/>
      <c r="D103" s="386" t="s">
        <v>77</v>
      </c>
      <c r="E103" s="458">
        <f>SUM(E105+E106+E107+E108)</f>
        <v>16700</v>
      </c>
      <c r="F103" s="458">
        <f>SUM(F105+F106+F107+F108)</f>
        <v>16700</v>
      </c>
      <c r="G103" s="459">
        <f>SUM(G104+G105+G106+G107+G108)</f>
        <v>14216.630000000001</v>
      </c>
      <c r="H103" s="460"/>
      <c r="I103" s="184">
        <f t="shared" si="1"/>
        <v>85.12952095808384</v>
      </c>
    </row>
    <row r="104" spans="1:9" s="26" customFormat="1" ht="15">
      <c r="A104" s="419"/>
      <c r="B104" s="289"/>
      <c r="C104" s="43" t="s">
        <v>13</v>
      </c>
      <c r="D104" s="158" t="s">
        <v>126</v>
      </c>
      <c r="E104" s="153">
        <v>0</v>
      </c>
      <c r="F104" s="153">
        <v>0</v>
      </c>
      <c r="G104" s="229">
        <v>684</v>
      </c>
      <c r="H104" s="239"/>
      <c r="I104" s="142"/>
    </row>
    <row r="105" spans="1:9" s="26" customFormat="1" ht="39" customHeight="1">
      <c r="A105" s="322"/>
      <c r="B105" s="86"/>
      <c r="C105" s="353" t="s">
        <v>16</v>
      </c>
      <c r="D105" s="45" t="s">
        <v>17</v>
      </c>
      <c r="E105" s="89">
        <v>15400</v>
      </c>
      <c r="F105" s="89">
        <v>15400</v>
      </c>
      <c r="G105" s="230">
        <v>12626.82</v>
      </c>
      <c r="H105" s="256"/>
      <c r="I105" s="140">
        <f t="shared" si="1"/>
        <v>81.99233766233766</v>
      </c>
    </row>
    <row r="106" spans="1:9" s="53" customFormat="1" ht="15">
      <c r="A106" s="105"/>
      <c r="B106" s="64"/>
      <c r="C106" s="46" t="s">
        <v>18</v>
      </c>
      <c r="D106" s="87" t="s">
        <v>75</v>
      </c>
      <c r="E106" s="507">
        <v>1300</v>
      </c>
      <c r="F106" s="507">
        <v>1300</v>
      </c>
      <c r="G106" s="508">
        <v>234.85</v>
      </c>
      <c r="H106" s="509"/>
      <c r="I106" s="140">
        <f t="shared" si="1"/>
        <v>18.065384615384612</v>
      </c>
    </row>
    <row r="107" spans="1:9" s="53" customFormat="1" ht="15" customHeight="1">
      <c r="A107" s="50"/>
      <c r="B107" s="68"/>
      <c r="C107" s="44" t="s">
        <v>20</v>
      </c>
      <c r="D107" s="45" t="s">
        <v>28</v>
      </c>
      <c r="E107" s="89">
        <v>0</v>
      </c>
      <c r="F107" s="89">
        <v>0</v>
      </c>
      <c r="G107" s="230">
        <v>670.96</v>
      </c>
      <c r="H107" s="273"/>
      <c r="I107" s="140"/>
    </row>
    <row r="108" spans="1:9" s="53" customFormat="1" ht="26.25" customHeight="1" hidden="1" thickBot="1">
      <c r="A108" s="50"/>
      <c r="B108" s="68"/>
      <c r="C108" s="38">
        <v>2030</v>
      </c>
      <c r="D108" s="45" t="s">
        <v>116</v>
      </c>
      <c r="E108" s="39">
        <v>0</v>
      </c>
      <c r="F108" s="39">
        <v>0</v>
      </c>
      <c r="G108" s="205">
        <v>0</v>
      </c>
      <c r="H108" s="246"/>
      <c r="I108" s="140" t="e">
        <f t="shared" si="1"/>
        <v>#DIV/0!</v>
      </c>
    </row>
    <row r="109" spans="1:9" s="53" customFormat="1" ht="18" customHeight="1">
      <c r="A109" s="323">
        <v>801</v>
      </c>
      <c r="B109" s="110">
        <v>80104</v>
      </c>
      <c r="C109" s="111"/>
      <c r="D109" s="387" t="s">
        <v>78</v>
      </c>
      <c r="E109" s="118">
        <f>SUM(E110:E113)</f>
        <v>1046260</v>
      </c>
      <c r="F109" s="118">
        <f>SUM(F110:F113)</f>
        <v>1046260</v>
      </c>
      <c r="G109" s="225">
        <f>SUM(G110:G113)</f>
        <v>425225.5</v>
      </c>
      <c r="H109" s="255"/>
      <c r="I109" s="140">
        <f t="shared" si="1"/>
        <v>40.642431135664175</v>
      </c>
    </row>
    <row r="110" spans="1:9" s="53" customFormat="1" ht="15">
      <c r="A110" s="41"/>
      <c r="B110" s="37"/>
      <c r="C110" s="38" t="s">
        <v>35</v>
      </c>
      <c r="D110" s="45" t="s">
        <v>79</v>
      </c>
      <c r="E110" s="89">
        <v>666950</v>
      </c>
      <c r="F110" s="89">
        <v>666950</v>
      </c>
      <c r="G110" s="230">
        <v>384007.5</v>
      </c>
      <c r="H110" s="273"/>
      <c r="I110" s="140">
        <f t="shared" si="1"/>
        <v>57.576654921658296</v>
      </c>
    </row>
    <row r="111" spans="1:9" s="53" customFormat="1" ht="15">
      <c r="A111" s="109"/>
      <c r="B111" s="51"/>
      <c r="C111" s="46" t="s">
        <v>18</v>
      </c>
      <c r="D111" s="87" t="s">
        <v>75</v>
      </c>
      <c r="E111" s="507">
        <v>2000</v>
      </c>
      <c r="F111" s="507">
        <v>2000</v>
      </c>
      <c r="G111" s="508">
        <v>322.94</v>
      </c>
      <c r="H111" s="509"/>
      <c r="I111" s="140">
        <f t="shared" si="1"/>
        <v>16.147</v>
      </c>
    </row>
    <row r="112" spans="1:9" s="53" customFormat="1" ht="15">
      <c r="A112" s="36"/>
      <c r="B112" s="51"/>
      <c r="C112" s="44" t="s">
        <v>20</v>
      </c>
      <c r="D112" s="45" t="s">
        <v>28</v>
      </c>
      <c r="E112" s="507">
        <v>0</v>
      </c>
      <c r="F112" s="507">
        <v>0</v>
      </c>
      <c r="G112" s="508">
        <v>84</v>
      </c>
      <c r="H112" s="509"/>
      <c r="I112" s="140"/>
    </row>
    <row r="113" spans="1:9" s="53" customFormat="1" ht="38.25" customHeight="1">
      <c r="A113" s="36"/>
      <c r="B113" s="37"/>
      <c r="C113" s="353">
        <v>2310</v>
      </c>
      <c r="D113" s="45" t="s">
        <v>123</v>
      </c>
      <c r="E113" s="89">
        <v>377310</v>
      </c>
      <c r="F113" s="89">
        <v>377310</v>
      </c>
      <c r="G113" s="230">
        <v>40811.06</v>
      </c>
      <c r="H113" s="510"/>
      <c r="I113" s="140">
        <f t="shared" si="1"/>
        <v>10.816320797222442</v>
      </c>
    </row>
    <row r="114" spans="1:9" s="67" customFormat="1" ht="19.5" customHeight="1">
      <c r="A114" s="323">
        <v>801</v>
      </c>
      <c r="B114" s="110">
        <v>80110</v>
      </c>
      <c r="C114" s="143"/>
      <c r="D114" s="387" t="s">
        <v>80</v>
      </c>
      <c r="E114" s="138">
        <f>SUM(E116:E118)</f>
        <v>6000</v>
      </c>
      <c r="F114" s="138">
        <f>SUM(F116:F118)</f>
        <v>6000</v>
      </c>
      <c r="G114" s="210">
        <f>SUM(G115+G116+G117+G118)</f>
        <v>3903.41</v>
      </c>
      <c r="H114" s="238"/>
      <c r="I114" s="178">
        <f t="shared" si="1"/>
        <v>65.05683333333333</v>
      </c>
    </row>
    <row r="115" spans="1:9" s="67" customFormat="1" ht="15">
      <c r="A115" s="307"/>
      <c r="B115" s="110"/>
      <c r="C115" s="38" t="s">
        <v>13</v>
      </c>
      <c r="D115" s="45" t="s">
        <v>126</v>
      </c>
      <c r="E115" s="39">
        <v>0</v>
      </c>
      <c r="F115" s="39">
        <v>0</v>
      </c>
      <c r="G115" s="205">
        <v>189</v>
      </c>
      <c r="H115" s="235"/>
      <c r="I115" s="140"/>
    </row>
    <row r="116" spans="1:9" s="53" customFormat="1" ht="25.5" customHeight="1">
      <c r="A116" s="50"/>
      <c r="B116" s="68"/>
      <c r="C116" s="38" t="s">
        <v>16</v>
      </c>
      <c r="D116" s="45" t="s">
        <v>97</v>
      </c>
      <c r="E116" s="89">
        <v>4500</v>
      </c>
      <c r="F116" s="89">
        <v>4500</v>
      </c>
      <c r="G116" s="230">
        <v>2320</v>
      </c>
      <c r="H116" s="246"/>
      <c r="I116" s="140">
        <f t="shared" si="1"/>
        <v>51.55555555555556</v>
      </c>
    </row>
    <row r="117" spans="1:9" s="53" customFormat="1" ht="15">
      <c r="A117" s="36"/>
      <c r="B117" s="68"/>
      <c r="C117" s="38" t="s">
        <v>18</v>
      </c>
      <c r="D117" s="45" t="s">
        <v>75</v>
      </c>
      <c r="E117" s="89">
        <v>500</v>
      </c>
      <c r="F117" s="89">
        <v>500</v>
      </c>
      <c r="G117" s="230">
        <v>158.57</v>
      </c>
      <c r="H117" s="256"/>
      <c r="I117" s="140">
        <f t="shared" si="1"/>
        <v>31.714</v>
      </c>
    </row>
    <row r="118" spans="1:9" s="53" customFormat="1" ht="15">
      <c r="A118" s="50"/>
      <c r="B118" s="64"/>
      <c r="C118" s="46" t="s">
        <v>20</v>
      </c>
      <c r="D118" s="87" t="s">
        <v>28</v>
      </c>
      <c r="E118" s="507">
        <v>1000</v>
      </c>
      <c r="F118" s="507">
        <v>1000</v>
      </c>
      <c r="G118" s="508">
        <v>1235.84</v>
      </c>
      <c r="H118" s="257"/>
      <c r="I118" s="140">
        <f t="shared" si="1"/>
        <v>123.58399999999999</v>
      </c>
    </row>
    <row r="119" spans="1:9" s="53" customFormat="1" ht="18" customHeight="1">
      <c r="A119" s="442">
        <v>801</v>
      </c>
      <c r="B119" s="360">
        <v>80114</v>
      </c>
      <c r="C119" s="443"/>
      <c r="D119" s="387" t="s">
        <v>81</v>
      </c>
      <c r="E119" s="118">
        <f>SUM(E120)</f>
        <v>300</v>
      </c>
      <c r="F119" s="118">
        <f>SUM(F120)</f>
        <v>300</v>
      </c>
      <c r="G119" s="225">
        <f>SUM(G120)</f>
        <v>77.43</v>
      </c>
      <c r="H119" s="255"/>
      <c r="I119" s="178">
        <f t="shared" si="1"/>
        <v>25.81</v>
      </c>
    </row>
    <row r="120" spans="1:9" s="53" customFormat="1" ht="15">
      <c r="A120" s="27"/>
      <c r="B120" s="272"/>
      <c r="C120" s="38" t="s">
        <v>18</v>
      </c>
      <c r="D120" s="45" t="s">
        <v>75</v>
      </c>
      <c r="E120" s="89">
        <v>300</v>
      </c>
      <c r="F120" s="89">
        <v>300</v>
      </c>
      <c r="G120" s="230">
        <v>77.43</v>
      </c>
      <c r="H120" s="273"/>
      <c r="I120" s="140">
        <f t="shared" si="1"/>
        <v>25.81</v>
      </c>
    </row>
    <row r="121" spans="1:9" s="53" customFormat="1" ht="16.5" customHeight="1">
      <c r="A121" s="323">
        <v>801</v>
      </c>
      <c r="B121" s="110">
        <v>80148</v>
      </c>
      <c r="C121" s="137"/>
      <c r="D121" s="387" t="s">
        <v>137</v>
      </c>
      <c r="E121" s="118">
        <f>SUM(E122)</f>
        <v>56000</v>
      </c>
      <c r="F121" s="118">
        <f>SUM(F122)</f>
        <v>56000</v>
      </c>
      <c r="G121" s="225">
        <f>SUM(G122)</f>
        <v>17890</v>
      </c>
      <c r="H121" s="255"/>
      <c r="I121" s="178">
        <f>G121/F121*100</f>
        <v>31.94642857142857</v>
      </c>
    </row>
    <row r="122" spans="1:9" s="53" customFormat="1" ht="15">
      <c r="A122" s="27"/>
      <c r="B122" s="268"/>
      <c r="C122" s="43" t="s">
        <v>35</v>
      </c>
      <c r="D122" s="158" t="s">
        <v>136</v>
      </c>
      <c r="E122" s="153">
        <v>56000</v>
      </c>
      <c r="F122" s="153">
        <v>56000</v>
      </c>
      <c r="G122" s="229">
        <v>17890</v>
      </c>
      <c r="H122" s="239"/>
      <c r="I122" s="142">
        <f>G122/F122*100</f>
        <v>31.94642857142857</v>
      </c>
    </row>
    <row r="123" spans="1:9" s="53" customFormat="1" ht="18" customHeight="1">
      <c r="A123" s="438">
        <v>801</v>
      </c>
      <c r="B123" s="439">
        <v>80195</v>
      </c>
      <c r="C123" s="440"/>
      <c r="D123" s="441" t="s">
        <v>12</v>
      </c>
      <c r="E123" s="290">
        <f>E124</f>
        <v>0</v>
      </c>
      <c r="F123" s="290">
        <f>F124</f>
        <v>8081</v>
      </c>
      <c r="G123" s="291">
        <f>G124</f>
        <v>8081</v>
      </c>
      <c r="H123" s="292"/>
      <c r="I123" s="178">
        <f t="shared" si="1"/>
        <v>100</v>
      </c>
    </row>
    <row r="124" spans="1:9" s="53" customFormat="1" ht="25.5" customHeight="1" thickBot="1">
      <c r="A124" s="332"/>
      <c r="B124" s="268"/>
      <c r="C124" s="354">
        <v>2030</v>
      </c>
      <c r="D124" s="45" t="s">
        <v>116</v>
      </c>
      <c r="E124" s="269">
        <v>0</v>
      </c>
      <c r="F124" s="269">
        <v>8081</v>
      </c>
      <c r="G124" s="270">
        <v>8081</v>
      </c>
      <c r="H124" s="271"/>
      <c r="I124" s="337">
        <f>G124/F124*100</f>
        <v>100</v>
      </c>
    </row>
    <row r="125" spans="1:9" s="53" customFormat="1" ht="19.5" customHeight="1" thickBot="1">
      <c r="A125" s="399">
        <v>851</v>
      </c>
      <c r="B125" s="396"/>
      <c r="C125" s="397"/>
      <c r="D125" s="398" t="s">
        <v>158</v>
      </c>
      <c r="E125" s="73">
        <f aca="true" t="shared" si="2" ref="E125:H126">E126</f>
        <v>0</v>
      </c>
      <c r="F125" s="73">
        <f t="shared" si="2"/>
        <v>0</v>
      </c>
      <c r="G125" s="341">
        <f t="shared" si="2"/>
        <v>40</v>
      </c>
      <c r="H125" s="73">
        <f t="shared" si="2"/>
        <v>0</v>
      </c>
      <c r="I125" s="333"/>
    </row>
    <row r="126" spans="1:9" s="53" customFormat="1" ht="17.25" customHeight="1">
      <c r="A126" s="412">
        <v>851</v>
      </c>
      <c r="B126" s="364">
        <v>85141</v>
      </c>
      <c r="C126" s="120"/>
      <c r="D126" s="390" t="s">
        <v>159</v>
      </c>
      <c r="E126" s="121">
        <f t="shared" si="2"/>
        <v>0</v>
      </c>
      <c r="F126" s="121">
        <f t="shared" si="2"/>
        <v>0</v>
      </c>
      <c r="G126" s="340">
        <f t="shared" si="2"/>
        <v>40</v>
      </c>
      <c r="H126" s="121"/>
      <c r="I126" s="177"/>
    </row>
    <row r="127" spans="1:9" s="53" customFormat="1" ht="29.25" customHeight="1" thickBot="1">
      <c r="A127" s="334"/>
      <c r="B127" s="308"/>
      <c r="C127" s="389">
        <v>2910</v>
      </c>
      <c r="D127" s="309" t="s">
        <v>125</v>
      </c>
      <c r="E127" s="310">
        <v>0</v>
      </c>
      <c r="F127" s="310">
        <v>0</v>
      </c>
      <c r="G127" s="311">
        <v>40</v>
      </c>
      <c r="H127" s="312"/>
      <c r="I127" s="335"/>
    </row>
    <row r="128" spans="1:9" s="70" customFormat="1" ht="19.5" customHeight="1" thickBot="1">
      <c r="A128" s="395">
        <v>852</v>
      </c>
      <c r="B128" s="396"/>
      <c r="C128" s="397"/>
      <c r="D128" s="398" t="s">
        <v>145</v>
      </c>
      <c r="E128" s="447">
        <f>E129+E132+E134+E137+E141</f>
        <v>2293500</v>
      </c>
      <c r="F128" s="447">
        <f>F129+F132+F134+F137+F141</f>
        <v>2301843</v>
      </c>
      <c r="G128" s="448">
        <f>G129+G132+G134+G137+G141</f>
        <v>1095141.2</v>
      </c>
      <c r="H128" s="448">
        <f>H129+H132+H134+H137+H141</f>
        <v>1015613</v>
      </c>
      <c r="I128" s="449">
        <f>G128/F128*100</f>
        <v>47.57671135694311</v>
      </c>
    </row>
    <row r="129" spans="1:9" s="70" customFormat="1" ht="26.25" customHeight="1">
      <c r="A129" s="363">
        <v>852</v>
      </c>
      <c r="B129" s="364">
        <v>85212</v>
      </c>
      <c r="C129" s="120"/>
      <c r="D129" s="174" t="s">
        <v>95</v>
      </c>
      <c r="E129" s="121">
        <f>SUM(E131:E131)</f>
        <v>2070000</v>
      </c>
      <c r="F129" s="121">
        <f>SUM(F130:F131)</f>
        <v>2072743</v>
      </c>
      <c r="G129" s="227">
        <f>SUM(G130:G131)</f>
        <v>980712.78</v>
      </c>
      <c r="H129" s="347">
        <f>SUM(H131:H131)</f>
        <v>968063</v>
      </c>
      <c r="I129" s="177">
        <f t="shared" si="1"/>
        <v>47.31473125225848</v>
      </c>
    </row>
    <row r="130" spans="1:9" s="70" customFormat="1" ht="15">
      <c r="A130" s="324"/>
      <c r="B130" s="281"/>
      <c r="C130" s="38" t="s">
        <v>20</v>
      </c>
      <c r="D130" s="45" t="s">
        <v>28</v>
      </c>
      <c r="E130" s="190">
        <v>0</v>
      </c>
      <c r="F130" s="190">
        <v>2743</v>
      </c>
      <c r="G130" s="231">
        <v>12649.78</v>
      </c>
      <c r="H130" s="336"/>
      <c r="I130" s="177">
        <f t="shared" si="1"/>
        <v>461.16587677725124</v>
      </c>
    </row>
    <row r="131" spans="1:9" s="70" customFormat="1" ht="27" customHeight="1">
      <c r="A131" s="119"/>
      <c r="B131" s="88"/>
      <c r="C131" s="366">
        <v>2010</v>
      </c>
      <c r="D131" s="45" t="s">
        <v>96</v>
      </c>
      <c r="E131" s="517">
        <v>2070000</v>
      </c>
      <c r="F131" s="517">
        <v>2070000</v>
      </c>
      <c r="G131" s="518">
        <v>968063</v>
      </c>
      <c r="H131" s="550">
        <v>968063</v>
      </c>
      <c r="I131" s="140">
        <f t="shared" si="1"/>
        <v>46.76632850241546</v>
      </c>
    </row>
    <row r="132" spans="1:9" s="70" customFormat="1" ht="27.75" customHeight="1">
      <c r="A132" s="365">
        <v>852</v>
      </c>
      <c r="B132" s="360">
        <v>85213</v>
      </c>
      <c r="C132" s="111"/>
      <c r="D132" s="166" t="s">
        <v>82</v>
      </c>
      <c r="E132" s="138">
        <f>E133</f>
        <v>13200</v>
      </c>
      <c r="F132" s="138">
        <f>F133</f>
        <v>13200</v>
      </c>
      <c r="G132" s="210">
        <f>G133</f>
        <v>6490</v>
      </c>
      <c r="H132" s="461">
        <f>H133</f>
        <v>6490</v>
      </c>
      <c r="I132" s="178">
        <f t="shared" si="1"/>
        <v>49.166666666666664</v>
      </c>
    </row>
    <row r="133" spans="1:9" s="70" customFormat="1" ht="38.25" customHeight="1">
      <c r="A133" s="90"/>
      <c r="B133" s="72"/>
      <c r="C133" s="367">
        <v>2010</v>
      </c>
      <c r="D133" s="158" t="s">
        <v>31</v>
      </c>
      <c r="E133" s="519">
        <v>13200</v>
      </c>
      <c r="F133" s="519">
        <v>13200</v>
      </c>
      <c r="G133" s="520">
        <v>6490</v>
      </c>
      <c r="H133" s="521">
        <v>6490</v>
      </c>
      <c r="I133" s="140">
        <f t="shared" si="1"/>
        <v>49.166666666666664</v>
      </c>
    </row>
    <row r="134" spans="1:9" s="70" customFormat="1" ht="25.5" customHeight="1">
      <c r="A134" s="365">
        <v>852</v>
      </c>
      <c r="B134" s="356">
        <v>85214</v>
      </c>
      <c r="C134" s="180"/>
      <c r="D134" s="181" t="s">
        <v>83</v>
      </c>
      <c r="E134" s="182">
        <f>SUM(E135:E136)</f>
        <v>91100</v>
      </c>
      <c r="F134" s="182">
        <f>SUM(F135:F136)</f>
        <v>91100</v>
      </c>
      <c r="G134" s="228">
        <f>SUM(G135:G136)</f>
        <v>43570</v>
      </c>
      <c r="H134" s="348">
        <f>SUM(H135:H136)</f>
        <v>41060</v>
      </c>
      <c r="I134" s="178">
        <f t="shared" si="1"/>
        <v>47.82656421514819</v>
      </c>
    </row>
    <row r="135" spans="1:9" s="70" customFormat="1" ht="38.25" customHeight="1">
      <c r="A135" s="71"/>
      <c r="B135" s="179"/>
      <c r="C135" s="368">
        <v>2010</v>
      </c>
      <c r="D135" s="158" t="s">
        <v>31</v>
      </c>
      <c r="E135" s="522">
        <v>86000</v>
      </c>
      <c r="F135" s="522">
        <v>86000</v>
      </c>
      <c r="G135" s="523">
        <v>41060</v>
      </c>
      <c r="H135" s="524">
        <v>41060</v>
      </c>
      <c r="I135" s="140">
        <f t="shared" si="1"/>
        <v>47.74418604651163</v>
      </c>
    </row>
    <row r="136" spans="1:9" s="70" customFormat="1" ht="26.25" customHeight="1">
      <c r="A136" s="123"/>
      <c r="B136" s="159"/>
      <c r="C136" s="369">
        <v>2030</v>
      </c>
      <c r="D136" s="30" t="s">
        <v>116</v>
      </c>
      <c r="E136" s="525">
        <v>5100</v>
      </c>
      <c r="F136" s="525">
        <v>5100</v>
      </c>
      <c r="G136" s="526">
        <v>2510</v>
      </c>
      <c r="H136" s="527"/>
      <c r="I136" s="140">
        <f t="shared" si="1"/>
        <v>49.2156862745098</v>
      </c>
    </row>
    <row r="137" spans="1:9" s="67" customFormat="1" ht="18" customHeight="1">
      <c r="A137" s="365">
        <v>852</v>
      </c>
      <c r="B137" s="360">
        <v>85219</v>
      </c>
      <c r="C137" s="413"/>
      <c r="D137" s="387" t="s">
        <v>84</v>
      </c>
      <c r="E137" s="118">
        <f>SUM(E138:E140)</f>
        <v>87200</v>
      </c>
      <c r="F137" s="118">
        <f>SUM(F138:F140)</f>
        <v>92800</v>
      </c>
      <c r="G137" s="225">
        <f>SUM(G138:G140)</f>
        <v>44803.42</v>
      </c>
      <c r="H137" s="255"/>
      <c r="I137" s="178">
        <f>G137/F137*100</f>
        <v>48.2795474137931</v>
      </c>
    </row>
    <row r="138" spans="1:9" s="53" customFormat="1" ht="15">
      <c r="A138" s="109"/>
      <c r="B138" s="68"/>
      <c r="C138" s="38" t="s">
        <v>18</v>
      </c>
      <c r="D138" s="45" t="s">
        <v>75</v>
      </c>
      <c r="E138" s="89">
        <v>1200</v>
      </c>
      <c r="F138" s="89">
        <v>1200</v>
      </c>
      <c r="G138" s="230">
        <v>316.42</v>
      </c>
      <c r="H138" s="528"/>
      <c r="I138" s="140">
        <f>G138/F138*100</f>
        <v>26.368333333333332</v>
      </c>
    </row>
    <row r="139" spans="1:9" s="53" customFormat="1" ht="15">
      <c r="A139" s="41"/>
      <c r="B139" s="421"/>
      <c r="C139" s="43" t="s">
        <v>20</v>
      </c>
      <c r="D139" s="158" t="s">
        <v>28</v>
      </c>
      <c r="E139" s="153">
        <v>0</v>
      </c>
      <c r="F139" s="529">
        <v>0</v>
      </c>
      <c r="G139" s="229">
        <v>118</v>
      </c>
      <c r="H139" s="530"/>
      <c r="I139" s="142"/>
    </row>
    <row r="140" spans="1:9" s="53" customFormat="1" ht="26.25" customHeight="1">
      <c r="A140" s="41"/>
      <c r="B140" s="68"/>
      <c r="C140" s="352">
        <v>2030</v>
      </c>
      <c r="D140" s="45" t="s">
        <v>119</v>
      </c>
      <c r="E140" s="89">
        <v>86000</v>
      </c>
      <c r="F140" s="89">
        <v>91600</v>
      </c>
      <c r="G140" s="229">
        <v>44369</v>
      </c>
      <c r="H140" s="531"/>
      <c r="I140" s="140">
        <f>G140/F140*100</f>
        <v>48.43777292576419</v>
      </c>
    </row>
    <row r="141" spans="1:9" s="53" customFormat="1" ht="18" customHeight="1">
      <c r="A141" s="365">
        <v>852</v>
      </c>
      <c r="B141" s="360">
        <v>85295</v>
      </c>
      <c r="C141" s="413"/>
      <c r="D141" s="387" t="s">
        <v>12</v>
      </c>
      <c r="E141" s="118">
        <f>SUM(E142:E143)</f>
        <v>32000</v>
      </c>
      <c r="F141" s="118">
        <f>SUM(F142:F143)</f>
        <v>32000</v>
      </c>
      <c r="G141" s="225">
        <f>SUM(G142:G143)</f>
        <v>19565</v>
      </c>
      <c r="H141" s="255"/>
      <c r="I141" s="178">
        <f aca="true" t="shared" si="3" ref="I141:I148">G141/F141*100</f>
        <v>61.14062500000001</v>
      </c>
    </row>
    <row r="142" spans="1:9" s="53" customFormat="1" ht="15">
      <c r="A142" s="27"/>
      <c r="B142" s="152"/>
      <c r="C142" s="43" t="s">
        <v>20</v>
      </c>
      <c r="D142" s="45" t="s">
        <v>124</v>
      </c>
      <c r="E142" s="153">
        <v>0</v>
      </c>
      <c r="F142" s="153">
        <v>0</v>
      </c>
      <c r="G142" s="229">
        <v>1365</v>
      </c>
      <c r="H142" s="258"/>
      <c r="I142" s="140"/>
    </row>
    <row r="143" spans="1:9" s="53" customFormat="1" ht="27" customHeight="1" thickBot="1">
      <c r="A143" s="109"/>
      <c r="B143" s="69"/>
      <c r="C143" s="354">
        <v>2030</v>
      </c>
      <c r="D143" s="45" t="s">
        <v>119</v>
      </c>
      <c r="E143" s="25">
        <v>32000</v>
      </c>
      <c r="F143" s="25">
        <v>32000</v>
      </c>
      <c r="G143" s="224">
        <v>18200</v>
      </c>
      <c r="H143" s="259"/>
      <c r="I143" s="140">
        <f t="shared" si="3"/>
        <v>56.875</v>
      </c>
    </row>
    <row r="144" spans="1:9" s="53" customFormat="1" ht="18" customHeight="1" thickBot="1">
      <c r="A144" s="32">
        <v>854</v>
      </c>
      <c r="B144" s="63"/>
      <c r="C144" s="74"/>
      <c r="D144" s="383" t="s">
        <v>146</v>
      </c>
      <c r="E144" s="34">
        <f aca="true" t="shared" si="4" ref="E144:G145">E145</f>
        <v>0</v>
      </c>
      <c r="F144" s="34">
        <f t="shared" si="4"/>
        <v>2575</v>
      </c>
      <c r="G144" s="207">
        <f t="shared" si="4"/>
        <v>2575</v>
      </c>
      <c r="H144" s="445">
        <v>0</v>
      </c>
      <c r="I144" s="446">
        <f t="shared" si="3"/>
        <v>100</v>
      </c>
    </row>
    <row r="145" spans="1:11" s="53" customFormat="1" ht="15">
      <c r="A145" s="306">
        <v>854</v>
      </c>
      <c r="B145" s="106">
        <v>85415</v>
      </c>
      <c r="C145" s="122"/>
      <c r="D145" s="167" t="s">
        <v>114</v>
      </c>
      <c r="E145" s="429">
        <f t="shared" si="4"/>
        <v>0</v>
      </c>
      <c r="F145" s="429">
        <f t="shared" si="4"/>
        <v>2575</v>
      </c>
      <c r="G145" s="462">
        <f t="shared" si="4"/>
        <v>2575</v>
      </c>
      <c r="H145" s="463"/>
      <c r="I145" s="177">
        <f t="shared" si="3"/>
        <v>100</v>
      </c>
      <c r="K145" s="338"/>
    </row>
    <row r="146" spans="1:10" s="53" customFormat="1" ht="27" customHeight="1" thickBot="1">
      <c r="A146" s="274"/>
      <c r="B146" s="69"/>
      <c r="C146" s="370">
        <v>2030</v>
      </c>
      <c r="D146" s="45" t="s">
        <v>119</v>
      </c>
      <c r="E146" s="426">
        <v>0</v>
      </c>
      <c r="F146" s="426">
        <v>2575</v>
      </c>
      <c r="G146" s="427">
        <v>2575</v>
      </c>
      <c r="H146" s="532"/>
      <c r="I146" s="140">
        <f t="shared" si="3"/>
        <v>100</v>
      </c>
      <c r="J146" s="338"/>
    </row>
    <row r="147" spans="1:9" s="53" customFormat="1" ht="16.5" customHeight="1" thickBot="1">
      <c r="A147" s="327">
        <v>900</v>
      </c>
      <c r="B147" s="54"/>
      <c r="C147" s="55"/>
      <c r="D147" s="383" t="s">
        <v>160</v>
      </c>
      <c r="E147" s="34">
        <f>E148+E150</f>
        <v>0</v>
      </c>
      <c r="F147" s="34">
        <f>F148+F150</f>
        <v>30000</v>
      </c>
      <c r="G147" s="34">
        <f>G148+G150</f>
        <v>0</v>
      </c>
      <c r="H147" s="34">
        <f>H148+H150</f>
        <v>0</v>
      </c>
      <c r="I147" s="446">
        <f t="shared" si="3"/>
        <v>0</v>
      </c>
    </row>
    <row r="148" spans="1:9" s="53" customFormat="1" ht="20.25" customHeight="1">
      <c r="A148" s="392">
        <v>900</v>
      </c>
      <c r="B148" s="403">
        <v>90002</v>
      </c>
      <c r="C148" s="122"/>
      <c r="D148" s="423" t="s">
        <v>161</v>
      </c>
      <c r="E148" s="430">
        <f>E149</f>
        <v>0</v>
      </c>
      <c r="F148" s="430">
        <f>F149</f>
        <v>25000</v>
      </c>
      <c r="G148" s="430">
        <f>G149</f>
        <v>0</v>
      </c>
      <c r="H148" s="464"/>
      <c r="I148" s="177">
        <f t="shared" si="3"/>
        <v>0</v>
      </c>
    </row>
    <row r="149" spans="1:9" s="53" customFormat="1" ht="27" customHeight="1">
      <c r="A149" s="323"/>
      <c r="B149" s="300"/>
      <c r="C149" s="371">
        <v>2440</v>
      </c>
      <c r="D149" s="314" t="s">
        <v>162</v>
      </c>
      <c r="E149" s="315">
        <v>0</v>
      </c>
      <c r="F149" s="315">
        <v>25000</v>
      </c>
      <c r="G149" s="316">
        <v>0</v>
      </c>
      <c r="H149" s="313"/>
      <c r="I149" s="304"/>
    </row>
    <row r="150" spans="1:9" s="53" customFormat="1" ht="18" customHeight="1">
      <c r="A150" s="435">
        <v>900</v>
      </c>
      <c r="B150" s="403">
        <v>90095</v>
      </c>
      <c r="C150" s="436"/>
      <c r="D150" s="437" t="s">
        <v>12</v>
      </c>
      <c r="E150" s="342">
        <f>E151</f>
        <v>0</v>
      </c>
      <c r="F150" s="342">
        <f>F151</f>
        <v>5000</v>
      </c>
      <c r="G150" s="342">
        <f>G151</f>
        <v>0</v>
      </c>
      <c r="H150" s="343"/>
      <c r="I150" s="444">
        <f>G150/F150*100</f>
        <v>0</v>
      </c>
    </row>
    <row r="151" spans="1:9" s="53" customFormat="1" ht="25.5" customHeight="1" thickBot="1">
      <c r="A151" s="293"/>
      <c r="B151" s="289"/>
      <c r="C151" s="371">
        <v>2440</v>
      </c>
      <c r="D151" s="314" t="s">
        <v>162</v>
      </c>
      <c r="E151" s="315">
        <v>0</v>
      </c>
      <c r="F151" s="315">
        <v>5000</v>
      </c>
      <c r="G151" s="316">
        <v>0</v>
      </c>
      <c r="H151" s="313"/>
      <c r="I151" s="304"/>
    </row>
    <row r="152" spans="1:9" s="53" customFormat="1" ht="20.25" customHeight="1" thickBot="1">
      <c r="A152" s="327">
        <v>921</v>
      </c>
      <c r="B152" s="54"/>
      <c r="C152" s="55"/>
      <c r="D152" s="383" t="s">
        <v>85</v>
      </c>
      <c r="E152" s="34">
        <f>E153</f>
        <v>1000</v>
      </c>
      <c r="F152" s="34">
        <f>F153</f>
        <v>1000</v>
      </c>
      <c r="G152" s="207">
        <f>G153</f>
        <v>4716.39</v>
      </c>
      <c r="H152" s="445">
        <f>H153</f>
        <v>0</v>
      </c>
      <c r="I152" s="446">
        <f aca="true" t="shared" si="5" ref="I152:I160">G152/F152*100</f>
        <v>471.63900000000007</v>
      </c>
    </row>
    <row r="153" spans="1:9" s="53" customFormat="1" ht="20.25" customHeight="1">
      <c r="A153" s="392">
        <v>921</v>
      </c>
      <c r="B153" s="403">
        <v>92195</v>
      </c>
      <c r="C153" s="422"/>
      <c r="D153" s="423" t="s">
        <v>12</v>
      </c>
      <c r="E153" s="430">
        <f>E154</f>
        <v>1000</v>
      </c>
      <c r="F153" s="430">
        <f>F154+F155</f>
        <v>1000</v>
      </c>
      <c r="G153" s="431">
        <f>G154+G155</f>
        <v>4716.39</v>
      </c>
      <c r="H153" s="275"/>
      <c r="I153" s="177">
        <f t="shared" si="5"/>
        <v>471.63900000000007</v>
      </c>
    </row>
    <row r="154" spans="1:9" s="53" customFormat="1" ht="15.75" customHeight="1">
      <c r="A154" s="325"/>
      <c r="B154" s="68"/>
      <c r="C154" s="38" t="s">
        <v>35</v>
      </c>
      <c r="D154" s="175" t="s">
        <v>86</v>
      </c>
      <c r="E154" s="432">
        <v>1000</v>
      </c>
      <c r="F154" s="432">
        <v>1000</v>
      </c>
      <c r="G154" s="433">
        <v>150</v>
      </c>
      <c r="H154" s="260"/>
      <c r="I154" s="139">
        <f t="shared" si="5"/>
        <v>15</v>
      </c>
    </row>
    <row r="155" spans="1:9" s="70" customFormat="1" ht="31.5" customHeight="1" thickBot="1">
      <c r="A155" s="328"/>
      <c r="B155" s="193"/>
      <c r="C155" s="372">
        <v>2910</v>
      </c>
      <c r="D155" s="434" t="s">
        <v>125</v>
      </c>
      <c r="E155" s="329">
        <v>0</v>
      </c>
      <c r="F155" s="329">
        <v>0</v>
      </c>
      <c r="G155" s="533">
        <v>4566.39</v>
      </c>
      <c r="H155" s="330"/>
      <c r="I155" s="141"/>
    </row>
    <row r="156" spans="1:9" s="67" customFormat="1" ht="19.5" customHeight="1" thickBot="1">
      <c r="A156" s="394">
        <v>926</v>
      </c>
      <c r="B156" s="54"/>
      <c r="C156" s="55"/>
      <c r="D156" s="383" t="s">
        <v>138</v>
      </c>
      <c r="E156" s="34">
        <f>E157</f>
        <v>502000</v>
      </c>
      <c r="F156" s="34">
        <f>F157</f>
        <v>502000</v>
      </c>
      <c r="G156" s="465">
        <f>G157</f>
        <v>309864.57</v>
      </c>
      <c r="H156" s="445">
        <f>H157</f>
        <v>0</v>
      </c>
      <c r="I156" s="446">
        <f>G156/F156*100</f>
        <v>61.72600996015937</v>
      </c>
    </row>
    <row r="157" spans="1:9" s="67" customFormat="1" ht="20.25" customHeight="1">
      <c r="A157" s="392">
        <v>926</v>
      </c>
      <c r="B157" s="393">
        <v>92605</v>
      </c>
      <c r="C157" s="326"/>
      <c r="D157" s="391" t="s">
        <v>139</v>
      </c>
      <c r="E157" s="417">
        <f>E158+E159</f>
        <v>502000</v>
      </c>
      <c r="F157" s="424">
        <f>F158+F159</f>
        <v>502000</v>
      </c>
      <c r="G157" s="425">
        <f>G158+G159</f>
        <v>309864.57</v>
      </c>
      <c r="H157" s="488"/>
      <c r="I157" s="184">
        <f>G157/F157*100</f>
        <v>61.72600996015937</v>
      </c>
    </row>
    <row r="158" spans="1:9" s="67" customFormat="1" ht="15.75" hidden="1" thickBot="1">
      <c r="A158" s="274"/>
      <c r="B158" s="68"/>
      <c r="C158" s="38" t="s">
        <v>115</v>
      </c>
      <c r="D158" s="175" t="s">
        <v>140</v>
      </c>
      <c r="E158" s="151">
        <v>0</v>
      </c>
      <c r="F158" s="151">
        <v>0</v>
      </c>
      <c r="G158" s="232">
        <v>0</v>
      </c>
      <c r="H158" s="260"/>
      <c r="I158" s="139"/>
    </row>
    <row r="159" spans="1:9" s="67" customFormat="1" ht="66" customHeight="1" thickBot="1">
      <c r="A159" s="40"/>
      <c r="B159" s="28"/>
      <c r="C159" s="370">
        <v>8545</v>
      </c>
      <c r="D159" s="198" t="s">
        <v>141</v>
      </c>
      <c r="E159" s="426">
        <v>502000</v>
      </c>
      <c r="F159" s="426">
        <v>502000</v>
      </c>
      <c r="G159" s="427">
        <v>309864.57</v>
      </c>
      <c r="H159" s="428"/>
      <c r="I159" s="331">
        <f>G159/F159*100</f>
        <v>61.72600996015937</v>
      </c>
    </row>
    <row r="160" spans="1:9" s="67" customFormat="1" ht="15" thickBot="1">
      <c r="A160" s="282" t="s">
        <v>98</v>
      </c>
      <c r="B160" s="283"/>
      <c r="C160" s="284"/>
      <c r="D160" s="285" t="s">
        <v>87</v>
      </c>
      <c r="E160" s="286">
        <f>(E13+E16+E33+E49+E54+E60+E94+E102+E128+E144+E152+E156)</f>
        <v>64529703</v>
      </c>
      <c r="F160" s="286">
        <f>(F13+F16+F30+F33+F49+F54+F60+F94+F102+F125+F128+F144+F147+F152+F156)</f>
        <v>64649055</v>
      </c>
      <c r="G160" s="287">
        <f>(G13+G16+G33+G49+G54+G60+G94+G102+G125+G128+G144+G147+G152+G156)</f>
        <v>25052186.08</v>
      </c>
      <c r="H160" s="287">
        <f>(H13+H16+H33+H49+H54+H60+H94+H102+H128+H144+H152)</f>
        <v>1069468</v>
      </c>
      <c r="I160" s="344">
        <f t="shared" si="5"/>
        <v>38.75104760618697</v>
      </c>
    </row>
    <row r="161" spans="1:9" s="67" customFormat="1" ht="30" customHeight="1">
      <c r="A161" s="414"/>
      <c r="B161" s="146"/>
      <c r="C161" s="147"/>
      <c r="D161" s="164" t="s">
        <v>88</v>
      </c>
      <c r="E161" s="148">
        <f>E162+E164</f>
        <v>28375919</v>
      </c>
      <c r="F161" s="148">
        <f>F162+F164</f>
        <v>28375919</v>
      </c>
      <c r="G161" s="299">
        <f>G162+G164</f>
        <v>11679778</v>
      </c>
      <c r="H161" s="261"/>
      <c r="I161" s="142">
        <f>G161/F161*100</f>
        <v>41.16088011105473</v>
      </c>
    </row>
    <row r="162" spans="1:9" s="67" customFormat="1" ht="15">
      <c r="A162" s="145"/>
      <c r="B162" s="76"/>
      <c r="C162" s="547">
        <v>955</v>
      </c>
      <c r="D162" s="545" t="s">
        <v>142</v>
      </c>
      <c r="E162" s="89">
        <v>1375919</v>
      </c>
      <c r="F162" s="543">
        <v>1679778</v>
      </c>
      <c r="G162" s="544">
        <v>1679778</v>
      </c>
      <c r="H162" s="297"/>
      <c r="I162" s="298">
        <v>0</v>
      </c>
    </row>
    <row r="163" spans="1:9" s="67" customFormat="1" ht="14.25" hidden="1">
      <c r="A163" s="145"/>
      <c r="B163" s="76"/>
      <c r="C163" s="548">
        <v>957</v>
      </c>
      <c r="D163" s="546" t="s">
        <v>89</v>
      </c>
      <c r="E163" s="78"/>
      <c r="F163" s="78"/>
      <c r="G163" s="233"/>
      <c r="H163" s="262">
        <v>0</v>
      </c>
      <c r="I163" s="142" t="e">
        <f>G163/F163*100</f>
        <v>#DIV/0!</v>
      </c>
    </row>
    <row r="164" spans="1:9" s="53" customFormat="1" ht="25.5">
      <c r="A164" s="75"/>
      <c r="B164" s="76"/>
      <c r="C164" s="548">
        <v>952</v>
      </c>
      <c r="D164" s="546" t="s">
        <v>90</v>
      </c>
      <c r="E164" s="541">
        <v>27000000</v>
      </c>
      <c r="F164" s="541">
        <v>26696141</v>
      </c>
      <c r="G164" s="542">
        <v>10000000</v>
      </c>
      <c r="H164" s="262"/>
      <c r="I164" s="142">
        <f>G164/F164*100</f>
        <v>37.45859748043734</v>
      </c>
    </row>
    <row r="165" spans="1:9" s="53" customFormat="1" ht="1.5" customHeight="1" thickBot="1">
      <c r="A165" s="75"/>
      <c r="B165" s="76"/>
      <c r="C165" s="77"/>
      <c r="D165" s="165" t="s">
        <v>0</v>
      </c>
      <c r="E165" s="78"/>
      <c r="F165" s="78"/>
      <c r="G165" s="233"/>
      <c r="H165" s="262"/>
      <c r="I165" s="142"/>
    </row>
    <row r="166" spans="1:9" s="53" customFormat="1" ht="15" hidden="1" thickBot="1">
      <c r="A166" s="75"/>
      <c r="B166" s="79" t="s">
        <v>10</v>
      </c>
      <c r="C166" s="77"/>
      <c r="D166" s="165" t="s">
        <v>104</v>
      </c>
      <c r="E166" s="78">
        <v>0</v>
      </c>
      <c r="F166" s="78">
        <v>0</v>
      </c>
      <c r="G166" s="233">
        <v>0</v>
      </c>
      <c r="H166" s="262"/>
      <c r="I166" s="142">
        <v>0</v>
      </c>
    </row>
    <row r="167" spans="1:9" s="53" customFormat="1" ht="16.5" thickBot="1">
      <c r="A167" s="97" t="s">
        <v>99</v>
      </c>
      <c r="B167" s="80"/>
      <c r="C167" s="81"/>
      <c r="D167" s="176" t="s">
        <v>91</v>
      </c>
      <c r="E167" s="56">
        <f>E160+E161</f>
        <v>92905622</v>
      </c>
      <c r="F167" s="56">
        <f>F160+F161</f>
        <v>93024974</v>
      </c>
      <c r="G167" s="234">
        <f>G160+G161</f>
        <v>36731964.08</v>
      </c>
      <c r="H167" s="234">
        <f>H160+H161</f>
        <v>1069468</v>
      </c>
      <c r="I167" s="150">
        <f>G167/F167*100</f>
        <v>39.48613205739783</v>
      </c>
    </row>
    <row r="168" spans="1:9" s="53" customFormat="1" ht="14.25" hidden="1">
      <c r="A168" s="294"/>
      <c r="B168"/>
      <c r="C168"/>
      <c r="D168" s="31"/>
      <c r="E168" s="31"/>
      <c r="F168"/>
      <c r="G168"/>
      <c r="H168"/>
      <c r="I168" s="83"/>
    </row>
    <row r="169" spans="1:9" s="53" customFormat="1" ht="12.75" hidden="1">
      <c r="A169" s="295" t="s">
        <v>92</v>
      </c>
      <c r="B169"/>
      <c r="C169"/>
      <c r="D169" s="31"/>
      <c r="E169" s="31"/>
      <c r="F169"/>
      <c r="G169"/>
      <c r="H169"/>
      <c r="I169" s="83"/>
    </row>
    <row r="170" spans="1:9" s="53" customFormat="1" ht="12.75">
      <c r="A170" s="82"/>
      <c r="B170"/>
      <c r="C170"/>
      <c r="D170" s="31"/>
      <c r="E170" s="31"/>
      <c r="F170"/>
      <c r="G170"/>
      <c r="H170"/>
      <c r="I170" s="83"/>
    </row>
    <row r="179" ht="12.75">
      <c r="D179" s="296"/>
    </row>
  </sheetData>
  <sheetProtection/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</cp:lastModifiedBy>
  <cp:lastPrinted>2009-08-24T08:45:53Z</cp:lastPrinted>
  <dcterms:created xsi:type="dcterms:W3CDTF">2004-10-25T10:25:13Z</dcterms:created>
  <dcterms:modified xsi:type="dcterms:W3CDTF">2009-08-24T08:49:01Z</dcterms:modified>
  <cp:category/>
  <cp:version/>
  <cp:contentType/>
  <cp:contentStatus/>
</cp:coreProperties>
</file>