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<sst xmlns="http://schemas.openxmlformats.org/spreadsheetml/2006/main" count="303" uniqueCount="187">
  <si>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</si>
  <si>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</si>
  <si>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</si>
  <si>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</si>
  <si>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</si>
  <si>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</si>
  <si>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</si>
  <si>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</si>
  <si>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</si>
  <si>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</si>
  <si>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</si>
  <si>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</si>
  <si>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</si>
  <si>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</si>
  <si>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</si>
  <si>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</si>
  <si>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</si>
  <si>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</si>
  <si>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</si>
  <si>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</si>
  <si>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</si>
  <si>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</si>
  <si>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</si>
  <si>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</si>
  <si>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</si>
  <si>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</si>
  <si>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</si>
  <si>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</si>
  <si>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</si>
  <si>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</si>
  <si>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</si>
  <si>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</si>
  <si>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</si>
  <si>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</si>
  <si>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</si>
  <si>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</si>
  <si>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</si>
  <si>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</si>
  <si>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</si>
  <si>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</si>
  <si>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</si>
  <si>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</si>
  <si>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</si>
  <si>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</si>
  <si>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</si>
  <si>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</si>
  <si>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</si>
  <si>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</si>
  <si>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</si>
  <si>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</si>
  <si>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</si>
  <si>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</si>
  <si>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</si>
  <si>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</si>
  <si>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</si>
  <si>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</si>
  <si>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</si>
  <si>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</si>
  <si>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</si>
  <si>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</si>
  <si>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</si>
  <si>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</si>
  <si>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</si>
  <si>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</si>
  <si>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</si>
  <si>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</si>
  <si>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</si>
  <si>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</si>
  <si>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</si>
  <si>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</si>
  <si>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</si>
  <si>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</si>
  <si>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</si>
  <si>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</si>
  <si>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</si>
  <si>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</si>
  <si>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</si>
  <si>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</si>
  <si>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</si>
  <si>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</si>
  <si>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</si>
  <si>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</si>
  <si>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</si>
  <si>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</si>
  <si>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</si>
  <si>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</si>
  <si>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</si>
  <si>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</si>
  <si>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</si>
  <si>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</si>
  <si>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</si>
  <si>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</si>
  <si>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</si>
  <si>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</si>
  <si>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</si>
  <si>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</si>
  <si>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</si>
  <si>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</si>
  <si>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</si>
  <si>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t>2.3</t>
  </si>
  <si>
    <t>udzielonych poręczeń</t>
  </si>
  <si>
    <t>wykup papierów wartościowych</t>
  </si>
  <si>
    <t>6.1</t>
  </si>
  <si>
    <t>6.2</t>
  </si>
  <si>
    <t>6.3</t>
  </si>
  <si>
    <t>6.4</t>
  </si>
  <si>
    <t xml:space="preserve">Zaciągnięte zobowiązania  </t>
  </si>
  <si>
    <t>Planowane zobowiązania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</si>
  <si>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</si>
  <si>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</si>
  <si>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</si>
  <si>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</si>
  <si>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</si>
  <si>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</si>
  <si>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</si>
  <si>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</si>
  <si>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</si>
  <si>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</si>
  <si>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</si>
  <si>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 xml:space="preserve">Relacje do dochodów (w %): </t>
  </si>
  <si>
    <t>Umorzenie</t>
  </si>
  <si>
    <t>Rachunki dochodów własnych jednostek budżetowych</t>
  </si>
  <si>
    <t xml:space="preserve"> oraz dochodów i wydatków rachunków dochodów własnych jednostek budżetowych na 2008 r.</t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</si>
  <si>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</si>
  <si>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</si>
  <si>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</si>
  <si>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</si>
  <si>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</si>
  <si>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</si>
  <si>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</si>
  <si>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</si>
  <si>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</si>
  <si>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</si>
  <si>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</si>
  <si>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</si>
  <si>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</si>
  <si>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</si>
  <si>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</si>
  <si>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</si>
  <si>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</si>
  <si>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</si>
  <si>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</si>
  <si>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</si>
  <si>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</si>
  <si>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</si>
  <si>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</si>
  <si>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Kwota długu na dzień 31.12.2008</t>
  </si>
  <si>
    <t>Prognoza kwoty długu i spłat na rok 2009 i lata następne</t>
  </si>
  <si>
    <t>1.4</t>
  </si>
  <si>
    <t>1.4.1</t>
  </si>
  <si>
    <t>1.4.2</t>
  </si>
  <si>
    <t>1.4.3</t>
  </si>
  <si>
    <t>1.2.1</t>
  </si>
  <si>
    <t>1.2.2</t>
  </si>
  <si>
    <t>1.2.3</t>
  </si>
  <si>
    <t>1.1.1</t>
  </si>
  <si>
    <t>1.1.2</t>
  </si>
  <si>
    <t>1.1.3</t>
  </si>
  <si>
    <t>1.3.1</t>
  </si>
  <si>
    <t>1.3.2</t>
  </si>
  <si>
    <t>1.3.3</t>
  </si>
  <si>
    <t>kredyty</t>
  </si>
  <si>
    <t>Planowane w roku budżetowym (bez art.170 ust.3ufp):</t>
  </si>
  <si>
    <t>1.5</t>
  </si>
  <si>
    <t>Prognozowany stan zobowiązań wymagalnych na 31.12</t>
  </si>
  <si>
    <t xml:space="preserve">Spłata długu 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</si>
  <si>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</si>
  <si>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</si>
  <si>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</si>
  <si>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</si>
  <si>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</si>
  <si>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</si>
  <si>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</si>
  <si>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</si>
  <si>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Zaciągnięte zobowiązania (art.170 ust.3 ufp):</t>
  </si>
  <si>
    <t>Planowane w roku budżetowym (bez art.170 ust.3 ufp):</t>
  </si>
  <si>
    <t>Spłata rat kapitałowych (art.169 ust.3 ufp)</t>
  </si>
  <si>
    <t>2.4</t>
  </si>
  <si>
    <t>Spłata odsetek i dyskonta (art.169 ust.3 ufp)</t>
  </si>
  <si>
    <t>Spłata odsetek i dyskonta (bez art.169 ust.3 ufp)</t>
  </si>
  <si>
    <t>Zaciągnięte zobowiązania (bez art.170 ust.3 ufp):</t>
  </si>
  <si>
    <t xml:space="preserve">Zobowiązania wg tytułów dłużnych: </t>
  </si>
  <si>
    <r>
      <t xml:space="preserve">długu </t>
    </r>
    <r>
      <rPr>
        <sz val="11"/>
        <rFont val="Arial"/>
        <family val="2"/>
      </rPr>
      <t xml:space="preserve">(art. 170 ust. 1)       </t>
    </r>
  </si>
  <si>
    <r>
      <t xml:space="preserve">długu po uwzględnieniu wyłączeń </t>
    </r>
    <r>
      <rPr>
        <sz val="11"/>
        <rFont val="Arial"/>
        <family val="2"/>
      </rPr>
      <t xml:space="preserve">(art. 170 ust. 3)
</t>
    </r>
  </si>
  <si>
    <r>
      <t xml:space="preserve">spłaty zadłużenia </t>
    </r>
    <r>
      <rPr>
        <sz val="11"/>
        <rFont val="Arial"/>
        <family val="2"/>
      </rPr>
      <t xml:space="preserve">(art. 169 ust. 1)       </t>
    </r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</si>
  <si>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</t>
    </r>
  </si>
  <si>
    <t>Spłata rat kapitałowych (art.169 ust.3 ufp):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</si>
</sst>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12" fillId="0" borderId="0" xfId="51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 inden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>
      <c r="A2" s="161" t="s">
        <v>122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9" t="s">
        <v>55</v>
      </c>
      <c r="B5" s="149" t="s">
        <v>0</v>
      </c>
      <c r="C5" s="150" t="s">
        <v>94</v>
      </c>
      <c r="D5" s="162" t="s">
        <v>61</v>
      </c>
      <c r="E5" s="163"/>
      <c r="F5" s="163"/>
      <c r="G5" s="164"/>
      <c r="H5" s="150" t="s">
        <v>7</v>
      </c>
      <c r="I5" s="150"/>
      <c r="J5" s="150" t="s">
        <v>95</v>
      </c>
      <c r="K5" s="150" t="s">
        <v>115</v>
      </c>
    </row>
    <row r="6" spans="1:11" ht="15" customHeight="1">
      <c r="A6" s="149"/>
      <c r="B6" s="149"/>
      <c r="C6" s="150"/>
      <c r="D6" s="150" t="s">
        <v>6</v>
      </c>
      <c r="E6" s="157" t="s">
        <v>5</v>
      </c>
      <c r="F6" s="158"/>
      <c r="G6" s="159"/>
      <c r="H6" s="150" t="s">
        <v>6</v>
      </c>
      <c r="I6" s="150" t="s">
        <v>58</v>
      </c>
      <c r="J6" s="150"/>
      <c r="K6" s="150"/>
    </row>
    <row r="7" spans="1:11" ht="18" customHeight="1">
      <c r="A7" s="149"/>
      <c r="B7" s="149"/>
      <c r="C7" s="150"/>
      <c r="D7" s="150"/>
      <c r="E7" s="165" t="s">
        <v>96</v>
      </c>
      <c r="F7" s="157" t="s">
        <v>5</v>
      </c>
      <c r="G7" s="159"/>
      <c r="H7" s="150"/>
      <c r="I7" s="150"/>
      <c r="J7" s="150"/>
      <c r="K7" s="150"/>
    </row>
    <row r="8" spans="1:11" ht="42" customHeight="1">
      <c r="A8" s="149"/>
      <c r="B8" s="149"/>
      <c r="C8" s="150"/>
      <c r="D8" s="150"/>
      <c r="E8" s="166"/>
      <c r="F8" s="60" t="s">
        <v>93</v>
      </c>
      <c r="G8" s="60" t="s">
        <v>92</v>
      </c>
      <c r="H8" s="150"/>
      <c r="I8" s="150"/>
      <c r="J8" s="150"/>
      <c r="K8" s="15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59" t="s">
        <v>121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123</v>
      </c>
      <c r="C24" s="87">
        <v>7600</v>
      </c>
      <c r="D24" s="87">
        <v>9500</v>
      </c>
      <c r="E24" s="88">
        <v>0</v>
      </c>
      <c r="F24" s="30" t="s">
        <v>45</v>
      </c>
      <c r="G24" s="30" t="s">
        <v>45</v>
      </c>
      <c r="H24" s="87">
        <v>17100</v>
      </c>
      <c r="I24" s="30" t="s">
        <v>45</v>
      </c>
      <c r="J24" s="19"/>
      <c r="K24" s="19"/>
    </row>
    <row r="25" spans="1:11" ht="25.5">
      <c r="A25" s="19"/>
      <c r="B25" s="86" t="s">
        <v>124</v>
      </c>
      <c r="C25" s="87">
        <v>425</v>
      </c>
      <c r="D25" s="87">
        <v>7000</v>
      </c>
      <c r="E25" s="88">
        <v>0</v>
      </c>
      <c r="F25" s="30" t="s">
        <v>45</v>
      </c>
      <c r="G25" s="30" t="s">
        <v>45</v>
      </c>
      <c r="H25" s="87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87"/>
      <c r="D26" s="87"/>
      <c r="E26" s="88"/>
      <c r="F26" s="30" t="s">
        <v>45</v>
      </c>
      <c r="G26" s="30" t="s">
        <v>45</v>
      </c>
      <c r="H26" s="87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89"/>
      <c r="D27" s="89"/>
      <c r="E27" s="90"/>
      <c r="F27" s="33" t="s">
        <v>45</v>
      </c>
      <c r="G27" s="33" t="s">
        <v>45</v>
      </c>
      <c r="H27" s="89"/>
      <c r="I27" s="33" t="s">
        <v>45</v>
      </c>
      <c r="J27" s="20"/>
      <c r="K27" s="20"/>
    </row>
    <row r="28" spans="1:11" s="53" customFormat="1" ht="19.5" customHeight="1">
      <c r="A28" s="160" t="s">
        <v>85</v>
      </c>
      <c r="B28" s="160"/>
      <c r="C28" s="91">
        <f>SUM(C24:C27)</f>
        <v>8025</v>
      </c>
      <c r="D28" s="91">
        <f>SUM(D24:D27)</f>
        <v>16500</v>
      </c>
      <c r="E28" s="91"/>
      <c r="F28" s="54"/>
      <c r="G28" s="54"/>
      <c r="H28" s="91">
        <f>SUM(H24:H27)</f>
        <v>24525</v>
      </c>
      <c r="I28" s="54"/>
      <c r="J28" s="54"/>
      <c r="K28" s="54"/>
    </row>
    <row r="29" ht="4.5" customHeight="1"/>
    <row r="30" ht="12.75" customHeight="1">
      <c r="A30" s="61"/>
    </row>
    <row r="31" ht="12.75">
      <c r="A31" s="61"/>
    </row>
    <row r="32" ht="12.75">
      <c r="A32" s="61"/>
    </row>
    <row r="33" ht="12.75">
      <c r="A33" s="6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7" t="s">
        <v>114</v>
      </c>
      <c r="B1" s="167"/>
      <c r="C1" s="167"/>
      <c r="D1" s="167"/>
      <c r="E1" s="167"/>
      <c r="F1" s="167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125</v>
      </c>
      <c r="F6" s="93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126</v>
      </c>
      <c r="F7" s="94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127</v>
      </c>
      <c r="F8" s="94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128</v>
      </c>
      <c r="F9" s="95">
        <v>82670</v>
      </c>
    </row>
    <row r="10" spans="1:6" ht="30" customHeight="1">
      <c r="A10" s="92">
        <v>5</v>
      </c>
      <c r="B10" s="22">
        <v>921</v>
      </c>
      <c r="C10" s="22">
        <v>92116</v>
      </c>
      <c r="D10" s="22">
        <v>2480</v>
      </c>
      <c r="E10" s="22" t="s">
        <v>129</v>
      </c>
      <c r="F10" s="96">
        <v>134820</v>
      </c>
    </row>
    <row r="11" spans="1:6" ht="30" customHeight="1">
      <c r="A11" s="168" t="s">
        <v>85</v>
      </c>
      <c r="B11" s="169"/>
      <c r="C11" s="169"/>
      <c r="D11" s="169"/>
      <c r="E11" s="170"/>
      <c r="F11" s="96">
        <f>SUM(F6:F10)</f>
        <v>1089663</v>
      </c>
    </row>
    <row r="13" ht="12.75">
      <c r="A13" s="61"/>
    </row>
    <row r="14" ht="12.75">
      <c r="A14" s="58"/>
    </row>
    <row r="16" ht="12.75">
      <c r="A16" s="58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5" t="s">
        <v>113</v>
      </c>
      <c r="B1" s="155"/>
      <c r="C1" s="155"/>
      <c r="D1" s="155"/>
      <c r="E1" s="155"/>
      <c r="F1" s="155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88</v>
      </c>
      <c r="E4" s="13" t="s">
        <v>40</v>
      </c>
      <c r="F4" s="13" t="s">
        <v>41</v>
      </c>
    </row>
    <row r="5" spans="1:6" s="56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07">
        <v>1</v>
      </c>
      <c r="B6" s="107">
        <v>852</v>
      </c>
      <c r="C6" s="107">
        <v>85295</v>
      </c>
      <c r="D6" s="107">
        <v>2820</v>
      </c>
      <c r="E6" s="107" t="s">
        <v>133</v>
      </c>
      <c r="F6" s="110">
        <v>55000</v>
      </c>
    </row>
    <row r="7" spans="1:6" ht="30" customHeight="1">
      <c r="A7" s="108">
        <v>2</v>
      </c>
      <c r="B7" s="108">
        <v>921</v>
      </c>
      <c r="C7" s="108">
        <v>92195</v>
      </c>
      <c r="D7" s="108">
        <v>2820</v>
      </c>
      <c r="E7" s="108" t="s">
        <v>134</v>
      </c>
      <c r="F7" s="111">
        <v>20000</v>
      </c>
    </row>
    <row r="8" spans="1:6" ht="30" customHeight="1">
      <c r="A8" s="108">
        <v>3</v>
      </c>
      <c r="B8" s="108">
        <v>921</v>
      </c>
      <c r="C8" s="108">
        <v>92195</v>
      </c>
      <c r="D8" s="108">
        <v>2820</v>
      </c>
      <c r="E8" s="108" t="s">
        <v>135</v>
      </c>
      <c r="F8" s="111">
        <v>10000</v>
      </c>
    </row>
    <row r="9" spans="1:6" ht="30" customHeight="1">
      <c r="A9" s="113">
        <v>4</v>
      </c>
      <c r="B9" s="113">
        <v>921</v>
      </c>
      <c r="C9" s="113">
        <v>92195</v>
      </c>
      <c r="D9" s="113">
        <v>2820</v>
      </c>
      <c r="E9" s="113" t="s">
        <v>136</v>
      </c>
      <c r="F9" s="114">
        <v>6000</v>
      </c>
    </row>
    <row r="10" spans="1:6" ht="30" customHeight="1">
      <c r="A10" s="113">
        <v>5</v>
      </c>
      <c r="B10" s="113">
        <v>921</v>
      </c>
      <c r="C10" s="113">
        <v>92195</v>
      </c>
      <c r="D10" s="113">
        <v>2820</v>
      </c>
      <c r="E10" s="113" t="s">
        <v>137</v>
      </c>
      <c r="F10" s="114">
        <v>12000</v>
      </c>
    </row>
    <row r="11" spans="1:6" ht="30" customHeight="1">
      <c r="A11" s="113">
        <v>6</v>
      </c>
      <c r="B11" s="113">
        <v>921</v>
      </c>
      <c r="C11" s="113">
        <v>92195</v>
      </c>
      <c r="D11" s="113">
        <v>2820</v>
      </c>
      <c r="E11" s="113" t="s">
        <v>138</v>
      </c>
      <c r="F11" s="114">
        <v>25000</v>
      </c>
    </row>
    <row r="12" spans="1:6" ht="30" customHeight="1">
      <c r="A12" s="113">
        <v>7</v>
      </c>
      <c r="B12" s="113">
        <v>921</v>
      </c>
      <c r="C12" s="113">
        <v>92195</v>
      </c>
      <c r="D12" s="113">
        <v>2820</v>
      </c>
      <c r="E12" s="113" t="s">
        <v>139</v>
      </c>
      <c r="F12" s="114">
        <v>6000</v>
      </c>
    </row>
    <row r="13" spans="1:6" ht="30" customHeight="1">
      <c r="A13" s="113">
        <v>8</v>
      </c>
      <c r="B13" s="113">
        <v>921</v>
      </c>
      <c r="C13" s="113">
        <v>92195</v>
      </c>
      <c r="D13" s="113">
        <v>2820</v>
      </c>
      <c r="E13" s="113" t="s">
        <v>140</v>
      </c>
      <c r="F13" s="114">
        <v>9000</v>
      </c>
    </row>
    <row r="14" spans="1:6" ht="30" customHeight="1">
      <c r="A14" s="113">
        <v>9</v>
      </c>
      <c r="B14" s="113">
        <v>921</v>
      </c>
      <c r="C14" s="113">
        <v>92195</v>
      </c>
      <c r="D14" s="113">
        <v>2820</v>
      </c>
      <c r="E14" s="113" t="s">
        <v>141</v>
      </c>
      <c r="F14" s="114">
        <v>5000</v>
      </c>
    </row>
    <row r="15" spans="1:6" ht="102">
      <c r="A15" s="113">
        <v>10</v>
      </c>
      <c r="B15" s="113">
        <v>921</v>
      </c>
      <c r="C15" s="113">
        <v>92195</v>
      </c>
      <c r="D15" s="113">
        <v>2820</v>
      </c>
      <c r="E15" s="113" t="s">
        <v>145</v>
      </c>
      <c r="F15" s="114">
        <v>20000</v>
      </c>
    </row>
    <row r="16" spans="1:6" ht="30" customHeight="1">
      <c r="A16" s="113">
        <v>11</v>
      </c>
      <c r="B16" s="113">
        <v>921</v>
      </c>
      <c r="C16" s="113">
        <v>92195</v>
      </c>
      <c r="D16" s="113">
        <v>2820</v>
      </c>
      <c r="E16" s="113" t="s">
        <v>142</v>
      </c>
      <c r="F16" s="114">
        <v>70000</v>
      </c>
    </row>
    <row r="17" spans="1:6" ht="30" customHeight="1">
      <c r="A17" s="113">
        <v>12</v>
      </c>
      <c r="B17" s="113">
        <v>926</v>
      </c>
      <c r="C17" s="113">
        <v>92605</v>
      </c>
      <c r="D17" s="113">
        <v>2820</v>
      </c>
      <c r="E17" s="113" t="s">
        <v>143</v>
      </c>
      <c r="F17" s="114">
        <v>570000</v>
      </c>
    </row>
    <row r="18" spans="1:6" ht="30" customHeight="1">
      <c r="A18" s="109">
        <v>13</v>
      </c>
      <c r="B18" s="109">
        <v>926</v>
      </c>
      <c r="C18" s="109">
        <v>92605</v>
      </c>
      <c r="D18" s="109">
        <v>2820</v>
      </c>
      <c r="E18" s="109" t="s">
        <v>144</v>
      </c>
      <c r="F18" s="112">
        <v>30000</v>
      </c>
    </row>
    <row r="19" spans="1:6" ht="30" customHeight="1">
      <c r="A19" s="168" t="s">
        <v>85</v>
      </c>
      <c r="B19" s="169"/>
      <c r="C19" s="169"/>
      <c r="D19" s="169"/>
      <c r="E19" s="170"/>
      <c r="F19" s="96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37</v>
      </c>
      <c r="B1" s="171"/>
      <c r="C1" s="171"/>
      <c r="D1" s="5"/>
      <c r="E1" s="5"/>
      <c r="F1" s="5"/>
      <c r="G1" s="5"/>
      <c r="H1" s="5"/>
      <c r="I1" s="5"/>
      <c r="J1" s="5"/>
    </row>
    <row r="2" spans="1:7" ht="19.5" customHeight="1">
      <c r="A2" s="171" t="s">
        <v>43</v>
      </c>
      <c r="B2" s="171"/>
      <c r="C2" s="171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112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97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97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130</v>
      </c>
      <c r="C8" s="98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99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00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97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01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131</v>
      </c>
      <c r="C13" s="99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132</v>
      </c>
      <c r="C14" s="99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99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99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00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97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selection activeCell="B42" sqref="B42"/>
    </sheetView>
  </sheetViews>
  <sheetFormatPr defaultColWidth="9.00390625" defaultRowHeight="12.75"/>
  <cols>
    <col min="1" max="1" width="6.25390625" style="0" customWidth="1"/>
    <col min="2" max="2" width="58.625" style="0" customWidth="1"/>
    <col min="3" max="3" width="11.00390625" style="0" customWidth="1"/>
    <col min="4" max="4" width="10.125" style="0" customWidth="1"/>
    <col min="5" max="5" width="12.00390625" style="0" customWidth="1"/>
    <col min="6" max="6" width="11.125" style="0" customWidth="1"/>
    <col min="7" max="7" width="11.00390625" style="0" customWidth="1"/>
    <col min="8" max="8" width="10.625" style="0" customWidth="1"/>
    <col min="9" max="16" width="10.125" style="0" customWidth="1"/>
  </cols>
  <sheetData>
    <row r="1" spans="1:16" ht="18">
      <c r="A1" s="171" t="s">
        <v>147</v>
      </c>
      <c r="B1" s="171"/>
      <c r="C1" s="171"/>
      <c r="D1" s="171"/>
      <c r="E1" s="171"/>
      <c r="F1" s="171"/>
      <c r="G1" s="171"/>
      <c r="H1" s="171"/>
      <c r="I1" s="171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52" t="s">
        <v>39</v>
      </c>
      <c r="J3" s="52"/>
      <c r="K3" s="52"/>
      <c r="L3" s="52"/>
      <c r="M3" s="52"/>
      <c r="N3" s="52"/>
      <c r="O3" s="52"/>
      <c r="P3" s="52"/>
    </row>
    <row r="4" spans="1:16" s="47" customFormat="1" ht="35.25" customHeight="1">
      <c r="A4" s="172" t="s">
        <v>55</v>
      </c>
      <c r="B4" s="172" t="s">
        <v>0</v>
      </c>
      <c r="C4" s="173" t="s">
        <v>146</v>
      </c>
      <c r="D4" s="175" t="s">
        <v>69</v>
      </c>
      <c r="E4" s="175"/>
      <c r="F4" s="175"/>
      <c r="G4" s="175"/>
      <c r="H4" s="175"/>
      <c r="I4" s="175"/>
      <c r="J4" s="78"/>
      <c r="K4" s="78"/>
      <c r="L4" s="78"/>
      <c r="M4" s="78"/>
      <c r="N4" s="78"/>
      <c r="O4" s="78"/>
      <c r="P4" s="78"/>
    </row>
    <row r="5" spans="1:16" s="47" customFormat="1" ht="23.25" customHeight="1">
      <c r="A5" s="172"/>
      <c r="B5" s="172"/>
      <c r="C5" s="174"/>
      <c r="D5" s="63" t="s">
        <v>120</v>
      </c>
      <c r="E5" s="50">
        <v>2009</v>
      </c>
      <c r="F5" s="50">
        <v>2010</v>
      </c>
      <c r="G5" s="50">
        <v>2011</v>
      </c>
      <c r="H5" s="50">
        <v>2012</v>
      </c>
      <c r="I5" s="50">
        <v>2013</v>
      </c>
      <c r="J5" s="50">
        <v>2014</v>
      </c>
      <c r="K5" s="50">
        <v>2015</v>
      </c>
      <c r="L5" s="50">
        <v>2016</v>
      </c>
      <c r="M5" s="50">
        <v>2017</v>
      </c>
      <c r="N5" s="50">
        <v>2018</v>
      </c>
      <c r="O5" s="50">
        <v>2019</v>
      </c>
      <c r="P5" s="50">
        <v>2020</v>
      </c>
    </row>
    <row r="6" spans="1:16" s="49" customFormat="1" ht="8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/>
    </row>
    <row r="7" spans="1:16" s="47" customFormat="1" ht="22.5" customHeight="1">
      <c r="A7" s="116" t="s">
        <v>11</v>
      </c>
      <c r="B7" s="117" t="s">
        <v>181</v>
      </c>
      <c r="C7" s="118">
        <f>C8</f>
        <v>4000000</v>
      </c>
      <c r="D7" s="116"/>
      <c r="E7" s="115">
        <f>SUM(C7-E26)+E12</f>
        <v>29742854</v>
      </c>
      <c r="F7" s="143">
        <f aca="true" t="shared" si="0" ref="F7:P7">(E7-F26)</f>
        <v>26677295</v>
      </c>
      <c r="G7" s="143">
        <f t="shared" si="0"/>
        <v>23442335</v>
      </c>
      <c r="H7" s="143">
        <f t="shared" si="0"/>
        <v>21392443</v>
      </c>
      <c r="I7" s="143">
        <f t="shared" si="0"/>
        <v>19137562</v>
      </c>
      <c r="J7" s="143">
        <f t="shared" si="0"/>
        <v>16657192</v>
      </c>
      <c r="K7" s="143">
        <f t="shared" si="0"/>
        <v>13928786</v>
      </c>
      <c r="L7" s="143">
        <f t="shared" si="0"/>
        <v>10927539</v>
      </c>
      <c r="M7" s="143">
        <f t="shared" si="0"/>
        <v>7626167</v>
      </c>
      <c r="N7" s="143">
        <f t="shared" si="0"/>
        <v>3994658</v>
      </c>
      <c r="O7" s="143">
        <f t="shared" si="0"/>
        <v>399466</v>
      </c>
      <c r="P7" s="143">
        <f t="shared" si="0"/>
        <v>0</v>
      </c>
    </row>
    <row r="8" spans="1:16" s="46" customFormat="1" ht="15" customHeight="1">
      <c r="A8" s="120" t="s">
        <v>64</v>
      </c>
      <c r="B8" s="121" t="s">
        <v>180</v>
      </c>
      <c r="C8" s="122">
        <f>C9+C10+C11</f>
        <v>4000000</v>
      </c>
      <c r="D8" s="123"/>
      <c r="E8" s="124"/>
      <c r="F8" s="125"/>
      <c r="G8" s="125"/>
      <c r="H8" s="123"/>
      <c r="I8" s="123"/>
      <c r="J8" s="123"/>
      <c r="K8" s="123"/>
      <c r="L8" s="123"/>
      <c r="M8" s="123"/>
      <c r="N8" s="123"/>
      <c r="O8" s="123"/>
      <c r="P8" s="123"/>
    </row>
    <row r="9" spans="1:16" s="46" customFormat="1" ht="15" customHeight="1">
      <c r="A9" s="126" t="s">
        <v>155</v>
      </c>
      <c r="B9" s="127" t="s">
        <v>70</v>
      </c>
      <c r="C9" s="125">
        <v>4000000</v>
      </c>
      <c r="D9" s="123"/>
      <c r="E9" s="124"/>
      <c r="F9" s="125"/>
      <c r="G9" s="125"/>
      <c r="H9" s="123"/>
      <c r="I9" s="123"/>
      <c r="J9" s="123"/>
      <c r="K9" s="123"/>
      <c r="L9" s="123"/>
      <c r="M9" s="123"/>
      <c r="N9" s="123"/>
      <c r="O9" s="123"/>
      <c r="P9" s="123"/>
    </row>
    <row r="10" spans="1:16" s="46" customFormat="1" ht="15" customHeight="1">
      <c r="A10" s="126" t="s">
        <v>156</v>
      </c>
      <c r="B10" s="127" t="s">
        <v>71</v>
      </c>
      <c r="C10" s="125"/>
      <c r="D10" s="123"/>
      <c r="E10" s="124"/>
      <c r="F10" s="125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s="46" customFormat="1" ht="15" customHeight="1">
      <c r="A11" s="126" t="s">
        <v>157</v>
      </c>
      <c r="B11" s="127" t="s">
        <v>72</v>
      </c>
      <c r="C11" s="125"/>
      <c r="D11" s="123"/>
      <c r="E11" s="124"/>
      <c r="F11" s="125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s="46" customFormat="1" ht="15" customHeight="1">
      <c r="A12" s="120" t="s">
        <v>65</v>
      </c>
      <c r="B12" s="121" t="s">
        <v>162</v>
      </c>
      <c r="C12" s="125"/>
      <c r="D12" s="123"/>
      <c r="E12" s="128">
        <f>SUM(E13:E15)</f>
        <v>27000000</v>
      </c>
      <c r="F12" s="125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s="46" customFormat="1" ht="15" customHeight="1">
      <c r="A13" s="126" t="s">
        <v>152</v>
      </c>
      <c r="B13" s="127" t="s">
        <v>73</v>
      </c>
      <c r="C13" s="125"/>
      <c r="D13" s="123"/>
      <c r="E13" s="124"/>
      <c r="F13" s="125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s="46" customFormat="1" ht="15" customHeight="1">
      <c r="A14" s="126" t="s">
        <v>153</v>
      </c>
      <c r="B14" s="127" t="s">
        <v>161</v>
      </c>
      <c r="C14" s="125"/>
      <c r="D14" s="123"/>
      <c r="E14" s="124">
        <v>27000000</v>
      </c>
      <c r="F14" s="125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s="46" customFormat="1" ht="15" customHeight="1">
      <c r="A15" s="126" t="s">
        <v>154</v>
      </c>
      <c r="B15" s="127" t="s">
        <v>63</v>
      </c>
      <c r="C15" s="125"/>
      <c r="D15" s="123"/>
      <c r="E15" s="124"/>
      <c r="F15" s="125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s="46" customFormat="1" ht="15" customHeight="1">
      <c r="A16" s="120" t="s">
        <v>66</v>
      </c>
      <c r="B16" s="121" t="s">
        <v>174</v>
      </c>
      <c r="C16" s="129"/>
      <c r="D16" s="121"/>
      <c r="E16" s="130"/>
      <c r="F16" s="129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s="46" customFormat="1" ht="15" customHeight="1">
      <c r="A17" s="126" t="s">
        <v>158</v>
      </c>
      <c r="B17" s="131" t="s">
        <v>106</v>
      </c>
      <c r="C17" s="132"/>
      <c r="D17" s="131"/>
      <c r="E17" s="133"/>
      <c r="F17" s="132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s="46" customFormat="1" ht="15" customHeight="1">
      <c r="A18" s="126" t="s">
        <v>159</v>
      </c>
      <c r="B18" s="131" t="s">
        <v>107</v>
      </c>
      <c r="C18" s="132"/>
      <c r="D18" s="131"/>
      <c r="E18" s="133"/>
      <c r="F18" s="132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s="46" customFormat="1" ht="15" customHeight="1">
      <c r="A19" s="126" t="s">
        <v>160</v>
      </c>
      <c r="B19" s="131" t="s">
        <v>63</v>
      </c>
      <c r="C19" s="132"/>
      <c r="D19" s="131"/>
      <c r="E19" s="133"/>
      <c r="F19" s="132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s="46" customFormat="1" ht="15" customHeight="1">
      <c r="A20" s="126" t="s">
        <v>148</v>
      </c>
      <c r="B20" s="121" t="s">
        <v>175</v>
      </c>
      <c r="C20" s="132"/>
      <c r="D20" s="131"/>
      <c r="E20" s="133"/>
      <c r="F20" s="132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s="46" customFormat="1" ht="15" customHeight="1">
      <c r="A21" s="126" t="s">
        <v>149</v>
      </c>
      <c r="B21" s="127" t="s">
        <v>73</v>
      </c>
      <c r="C21" s="132"/>
      <c r="D21" s="131"/>
      <c r="E21" s="133"/>
      <c r="F21" s="132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1:16" s="46" customFormat="1" ht="15" customHeight="1">
      <c r="A22" s="126" t="s">
        <v>150</v>
      </c>
      <c r="B22" s="127" t="s">
        <v>74</v>
      </c>
      <c r="C22" s="132"/>
      <c r="D22" s="131"/>
      <c r="E22" s="133"/>
      <c r="F22" s="132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s="46" customFormat="1" ht="15" customHeight="1">
      <c r="A23" s="126" t="s">
        <v>151</v>
      </c>
      <c r="B23" s="127" t="s">
        <v>63</v>
      </c>
      <c r="C23" s="132"/>
      <c r="D23" s="131"/>
      <c r="E23" s="133"/>
      <c r="F23" s="132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1:16" s="46" customFormat="1" ht="15" customHeight="1">
      <c r="A24" s="126" t="s">
        <v>163</v>
      </c>
      <c r="B24" s="127" t="s">
        <v>164</v>
      </c>
      <c r="C24" s="132"/>
      <c r="D24" s="131"/>
      <c r="E24" s="133"/>
      <c r="F24" s="132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6" s="47" customFormat="1" ht="22.5" customHeight="1">
      <c r="A25" s="116">
        <v>2</v>
      </c>
      <c r="B25" s="117" t="s">
        <v>165</v>
      </c>
      <c r="C25" s="134"/>
      <c r="D25" s="135"/>
      <c r="E25" s="119">
        <f>SUM(E26+E31+E36)</f>
        <v>1537146</v>
      </c>
      <c r="F25" s="119">
        <f>SUM(F36+F26)</f>
        <v>5920056</v>
      </c>
      <c r="G25" s="119">
        <f aca="true" t="shared" si="1" ref="G25:P25">SUM(G36+G26)</f>
        <v>5819792</v>
      </c>
      <c r="H25" s="119">
        <f t="shared" si="1"/>
        <v>4394126</v>
      </c>
      <c r="I25" s="119">
        <f t="shared" si="1"/>
        <v>4394125</v>
      </c>
      <c r="J25" s="119">
        <f t="shared" si="1"/>
        <v>4394126</v>
      </c>
      <c r="K25" s="119">
        <f t="shared" si="1"/>
        <v>4394125</v>
      </c>
      <c r="L25" s="119">
        <f t="shared" si="1"/>
        <v>4394126</v>
      </c>
      <c r="M25" s="119">
        <f t="shared" si="1"/>
        <v>4394126</v>
      </c>
      <c r="N25" s="119">
        <f t="shared" si="1"/>
        <v>4394126</v>
      </c>
      <c r="O25" s="119">
        <f t="shared" si="1"/>
        <v>3994658</v>
      </c>
      <c r="P25" s="119">
        <f t="shared" si="1"/>
        <v>399466</v>
      </c>
    </row>
    <row r="26" spans="1:16" s="47" customFormat="1" ht="15" customHeight="1">
      <c r="A26" s="116" t="s">
        <v>67</v>
      </c>
      <c r="B26" s="117" t="s">
        <v>186</v>
      </c>
      <c r="C26" s="134"/>
      <c r="D26" s="135"/>
      <c r="E26" s="119">
        <f>SUM(E27:E30)</f>
        <v>1257146</v>
      </c>
      <c r="F26" s="136">
        <f>SUM(F27:F30)</f>
        <v>3065559</v>
      </c>
      <c r="G26" s="136">
        <f aca="true" t="shared" si="2" ref="G26:P26">SUM(G27:G30)</f>
        <v>3234960</v>
      </c>
      <c r="H26" s="136">
        <f t="shared" si="2"/>
        <v>2049892</v>
      </c>
      <c r="I26" s="136">
        <f t="shared" si="2"/>
        <v>2254881</v>
      </c>
      <c r="J26" s="136">
        <f t="shared" si="2"/>
        <v>2480370</v>
      </c>
      <c r="K26" s="136">
        <f t="shared" si="2"/>
        <v>2728406</v>
      </c>
      <c r="L26" s="136">
        <f t="shared" si="2"/>
        <v>3001247</v>
      </c>
      <c r="M26" s="136">
        <f t="shared" si="2"/>
        <v>3301372</v>
      </c>
      <c r="N26" s="136">
        <f t="shared" si="2"/>
        <v>3631509</v>
      </c>
      <c r="O26" s="136">
        <f t="shared" si="2"/>
        <v>3595192</v>
      </c>
      <c r="P26" s="136">
        <f t="shared" si="2"/>
        <v>399466</v>
      </c>
    </row>
    <row r="27" spans="1:16" s="46" customFormat="1" ht="15" customHeight="1">
      <c r="A27" s="126" t="s">
        <v>166</v>
      </c>
      <c r="B27" s="127" t="s">
        <v>71</v>
      </c>
      <c r="C27" s="125"/>
      <c r="D27" s="123"/>
      <c r="E27" s="124">
        <v>1257146</v>
      </c>
      <c r="F27" s="124">
        <v>3065559</v>
      </c>
      <c r="G27" s="124">
        <v>3234960</v>
      </c>
      <c r="H27" s="124">
        <v>2049892</v>
      </c>
      <c r="I27" s="124">
        <v>2254881</v>
      </c>
      <c r="J27" s="124">
        <v>2480370</v>
      </c>
      <c r="K27" s="124">
        <v>2728406</v>
      </c>
      <c r="L27" s="124">
        <v>3001247</v>
      </c>
      <c r="M27" s="124">
        <v>3301372</v>
      </c>
      <c r="N27" s="124">
        <v>3631509</v>
      </c>
      <c r="O27" s="124">
        <v>3595192</v>
      </c>
      <c r="P27" s="124">
        <v>399466</v>
      </c>
    </row>
    <row r="28" spans="1:16" s="46" customFormat="1" ht="15" customHeight="1">
      <c r="A28" s="126" t="s">
        <v>167</v>
      </c>
      <c r="B28" s="127" t="s">
        <v>70</v>
      </c>
      <c r="C28" s="125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s="46" customFormat="1" ht="15" customHeight="1">
      <c r="A29" s="126" t="s">
        <v>168</v>
      </c>
      <c r="B29" s="127" t="s">
        <v>101</v>
      </c>
      <c r="C29" s="125"/>
      <c r="D29" s="123"/>
      <c r="E29" s="137"/>
      <c r="F29" s="125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6" s="46" customFormat="1" ht="15" customHeight="1">
      <c r="A30" s="126" t="s">
        <v>169</v>
      </c>
      <c r="B30" s="127" t="s">
        <v>100</v>
      </c>
      <c r="C30" s="125"/>
      <c r="D30" s="123"/>
      <c r="E30" s="137"/>
      <c r="F30" s="125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 s="46" customFormat="1" ht="15" customHeight="1">
      <c r="A31" s="120" t="s">
        <v>68</v>
      </c>
      <c r="B31" s="121" t="s">
        <v>176</v>
      </c>
      <c r="C31" s="125"/>
      <c r="D31" s="123"/>
      <c r="E31" s="128"/>
      <c r="F31" s="125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s="46" customFormat="1" ht="15" customHeight="1">
      <c r="A32" s="126" t="s">
        <v>170</v>
      </c>
      <c r="B32" s="127" t="s">
        <v>71</v>
      </c>
      <c r="C32" s="125"/>
      <c r="D32" s="123"/>
      <c r="E32" s="128"/>
      <c r="F32" s="125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s="46" customFormat="1" ht="15" customHeight="1">
      <c r="A33" s="126" t="s">
        <v>171</v>
      </c>
      <c r="B33" s="127" t="s">
        <v>70</v>
      </c>
      <c r="C33" s="125"/>
      <c r="D33" s="123"/>
      <c r="E33" s="128"/>
      <c r="F33" s="125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s="46" customFormat="1" ht="15" customHeight="1">
      <c r="A34" s="126" t="s">
        <v>172</v>
      </c>
      <c r="B34" s="127" t="s">
        <v>101</v>
      </c>
      <c r="C34" s="125"/>
      <c r="D34" s="123"/>
      <c r="E34" s="128"/>
      <c r="F34" s="125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1:16" s="46" customFormat="1" ht="15" customHeight="1">
      <c r="A35" s="126" t="s">
        <v>173</v>
      </c>
      <c r="B35" s="127" t="s">
        <v>100</v>
      </c>
      <c r="C35" s="125"/>
      <c r="D35" s="123"/>
      <c r="E35" s="128"/>
      <c r="F35" s="125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1:16" s="62" customFormat="1" ht="14.25" customHeight="1">
      <c r="A36" s="120" t="s">
        <v>99</v>
      </c>
      <c r="B36" s="121" t="s">
        <v>179</v>
      </c>
      <c r="C36" s="122"/>
      <c r="D36" s="138"/>
      <c r="E36" s="128">
        <v>280000</v>
      </c>
      <c r="F36" s="128">
        <v>2854497</v>
      </c>
      <c r="G36" s="128">
        <v>2584832</v>
      </c>
      <c r="H36" s="128">
        <v>2344234</v>
      </c>
      <c r="I36" s="128">
        <v>2139244</v>
      </c>
      <c r="J36" s="128">
        <v>1913756</v>
      </c>
      <c r="K36" s="128">
        <v>1665719</v>
      </c>
      <c r="L36" s="128">
        <v>1392879</v>
      </c>
      <c r="M36" s="128">
        <v>1092754</v>
      </c>
      <c r="N36" s="128">
        <v>762617</v>
      </c>
      <c r="O36" s="128">
        <v>399466</v>
      </c>
      <c r="P36" s="128">
        <v>0</v>
      </c>
    </row>
    <row r="37" spans="1:16" s="62" customFormat="1" ht="14.25" customHeight="1">
      <c r="A37" s="120" t="s">
        <v>177</v>
      </c>
      <c r="B37" s="121" t="s">
        <v>178</v>
      </c>
      <c r="C37" s="122"/>
      <c r="D37" s="13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s="47" customFormat="1" ht="22.5" customHeight="1">
      <c r="A38" s="116" t="s">
        <v>13</v>
      </c>
      <c r="B38" s="117" t="s">
        <v>75</v>
      </c>
      <c r="C38" s="134"/>
      <c r="D38" s="135"/>
      <c r="E38" s="85">
        <v>64529703</v>
      </c>
      <c r="F38" s="85">
        <v>81215112</v>
      </c>
      <c r="G38" s="85">
        <v>78276634</v>
      </c>
      <c r="H38" s="85">
        <v>78864047</v>
      </c>
      <c r="I38" s="85">
        <v>82750124</v>
      </c>
      <c r="J38" s="85">
        <v>84415546</v>
      </c>
      <c r="K38" s="85">
        <v>86525935</v>
      </c>
      <c r="L38" s="85">
        <v>87391194</v>
      </c>
      <c r="M38" s="85">
        <v>89139018</v>
      </c>
      <c r="N38" s="85">
        <v>89584713</v>
      </c>
      <c r="O38" s="85">
        <v>80555760</v>
      </c>
      <c r="P38" s="85">
        <v>81361318</v>
      </c>
    </row>
    <row r="39" spans="1:16" s="57" customFormat="1" ht="22.5" customHeight="1">
      <c r="A39" s="116" t="s">
        <v>1</v>
      </c>
      <c r="B39" s="117" t="s">
        <v>86</v>
      </c>
      <c r="C39" s="139"/>
      <c r="D39" s="140"/>
      <c r="E39" s="85">
        <v>91648476</v>
      </c>
      <c r="F39" s="85">
        <v>80766906</v>
      </c>
      <c r="G39" s="85">
        <v>77420989</v>
      </c>
      <c r="H39" s="85">
        <v>77896896</v>
      </c>
      <c r="I39" s="85">
        <v>80941198</v>
      </c>
      <c r="J39" s="85">
        <v>77467229</v>
      </c>
      <c r="K39" s="85">
        <v>85415546</v>
      </c>
      <c r="L39" s="85">
        <v>86525935</v>
      </c>
      <c r="M39" s="85">
        <v>88333935</v>
      </c>
      <c r="N39" s="85">
        <v>88500000</v>
      </c>
      <c r="O39" s="85">
        <v>76251300</v>
      </c>
      <c r="P39" s="85">
        <v>80530084</v>
      </c>
    </row>
    <row r="40" spans="1:16" s="57" customFormat="1" ht="22.5" customHeight="1">
      <c r="A40" s="116" t="s">
        <v>17</v>
      </c>
      <c r="B40" s="117" t="s">
        <v>87</v>
      </c>
      <c r="C40" s="139"/>
      <c r="D40" s="140"/>
      <c r="E40" s="85">
        <f>SUM(E38-E39)</f>
        <v>-27118773</v>
      </c>
      <c r="F40" s="136">
        <f aca="true" t="shared" si="3" ref="F40:P40">SUM(F38-F39)</f>
        <v>448206</v>
      </c>
      <c r="G40" s="136">
        <f t="shared" si="3"/>
        <v>855645</v>
      </c>
      <c r="H40" s="136">
        <f t="shared" si="3"/>
        <v>967151</v>
      </c>
      <c r="I40" s="136">
        <f t="shared" si="3"/>
        <v>1808926</v>
      </c>
      <c r="J40" s="136">
        <f t="shared" si="3"/>
        <v>6948317</v>
      </c>
      <c r="K40" s="136">
        <f t="shared" si="3"/>
        <v>1110389</v>
      </c>
      <c r="L40" s="136">
        <f t="shared" si="3"/>
        <v>865259</v>
      </c>
      <c r="M40" s="136">
        <f t="shared" si="3"/>
        <v>805083</v>
      </c>
      <c r="N40" s="136">
        <f t="shared" si="3"/>
        <v>1084713</v>
      </c>
      <c r="O40" s="136">
        <f t="shared" si="3"/>
        <v>4304460</v>
      </c>
      <c r="P40" s="136">
        <f t="shared" si="3"/>
        <v>831234</v>
      </c>
    </row>
    <row r="41" spans="1:16" s="47" customFormat="1" ht="22.5" customHeight="1">
      <c r="A41" s="116" t="s">
        <v>20</v>
      </c>
      <c r="B41" s="117" t="s">
        <v>119</v>
      </c>
      <c r="C41" s="134"/>
      <c r="D41" s="135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1:16" s="46" customFormat="1" ht="33.75" customHeight="1">
      <c r="A42" s="120" t="s">
        <v>102</v>
      </c>
      <c r="B42" s="145" t="s">
        <v>182</v>
      </c>
      <c r="C42" s="125"/>
      <c r="D42" s="123"/>
      <c r="E42" s="144">
        <f aca="true" t="shared" si="4" ref="E42:P42">E7/E38*100</f>
        <v>46.091726162136524</v>
      </c>
      <c r="F42" s="144">
        <f t="shared" si="4"/>
        <v>32.847698344613505</v>
      </c>
      <c r="G42" s="144">
        <f t="shared" si="4"/>
        <v>29.94806215096066</v>
      </c>
      <c r="H42" s="144">
        <f t="shared" si="4"/>
        <v>27.125723081393478</v>
      </c>
      <c r="I42" s="144">
        <f t="shared" si="4"/>
        <v>23.126928486536166</v>
      </c>
      <c r="J42" s="144">
        <f t="shared" si="4"/>
        <v>19.732374887440756</v>
      </c>
      <c r="K42" s="144">
        <f t="shared" si="4"/>
        <v>16.097816221228932</v>
      </c>
      <c r="L42" s="144">
        <f t="shared" si="4"/>
        <v>12.504164893318656</v>
      </c>
      <c r="M42" s="144">
        <f t="shared" si="4"/>
        <v>8.555363488523062</v>
      </c>
      <c r="N42" s="144">
        <f t="shared" si="4"/>
        <v>4.459084442230673</v>
      </c>
      <c r="O42" s="144">
        <f t="shared" si="4"/>
        <v>0.4958875690577558</v>
      </c>
      <c r="P42" s="144">
        <f t="shared" si="4"/>
        <v>0</v>
      </c>
    </row>
    <row r="43" spans="1:16" s="46" customFormat="1" ht="30.75" customHeight="1">
      <c r="A43" s="120" t="s">
        <v>103</v>
      </c>
      <c r="B43" s="121" t="s">
        <v>183</v>
      </c>
      <c r="C43" s="125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 s="46" customFormat="1" ht="15" customHeight="1">
      <c r="A44" s="120" t="s">
        <v>104</v>
      </c>
      <c r="B44" s="121" t="s">
        <v>184</v>
      </c>
      <c r="C44" s="125"/>
      <c r="D44" s="123"/>
      <c r="E44" s="142">
        <f>E25/E38*100</f>
        <v>2.3820751197320713</v>
      </c>
      <c r="F44" s="142">
        <f>F25/F38*100</f>
        <v>7.2893527500152935</v>
      </c>
      <c r="G44" s="142">
        <f aca="true" t="shared" si="5" ref="G44:P44">G25/G38*100</f>
        <v>7.434903243284579</v>
      </c>
      <c r="H44" s="142">
        <f t="shared" si="5"/>
        <v>5.571773408990791</v>
      </c>
      <c r="I44" s="142">
        <f t="shared" si="5"/>
        <v>5.3101128887734355</v>
      </c>
      <c r="J44" s="142">
        <f t="shared" si="5"/>
        <v>5.205351630373865</v>
      </c>
      <c r="K44" s="142">
        <f t="shared" si="5"/>
        <v>5.0783906582459934</v>
      </c>
      <c r="L44" s="142">
        <f t="shared" si="5"/>
        <v>5.028110727037325</v>
      </c>
      <c r="M44" s="142">
        <f t="shared" si="5"/>
        <v>4.929520313988651</v>
      </c>
      <c r="N44" s="142">
        <f t="shared" si="5"/>
        <v>4.904995342229874</v>
      </c>
      <c r="O44" s="142">
        <f t="shared" si="5"/>
        <v>4.958873207825238</v>
      </c>
      <c r="P44" s="142">
        <f t="shared" si="5"/>
        <v>0.49097778873247844</v>
      </c>
    </row>
    <row r="45" spans="1:16" s="46" customFormat="1" ht="30" customHeight="1">
      <c r="A45" s="120" t="s">
        <v>105</v>
      </c>
      <c r="B45" s="121" t="s">
        <v>185</v>
      </c>
      <c r="C45" s="125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8" t="s">
        <v>108</v>
      </c>
      <c r="B3" s="148"/>
      <c r="C3" s="148"/>
      <c r="D3" s="148"/>
    </row>
    <row r="4" ht="6.75" customHeight="1">
      <c r="A4" s="15"/>
    </row>
    <row r="5" ht="12.75">
      <c r="D5" s="10" t="s">
        <v>39</v>
      </c>
    </row>
    <row r="6" spans="1:4" ht="15" customHeight="1">
      <c r="A6" s="149" t="s">
        <v>55</v>
      </c>
      <c r="B6" s="149" t="s">
        <v>4</v>
      </c>
      <c r="C6" s="150" t="s">
        <v>56</v>
      </c>
      <c r="D6" s="150" t="s">
        <v>109</v>
      </c>
    </row>
    <row r="7" spans="1:4" ht="15" customHeight="1">
      <c r="A7" s="149"/>
      <c r="B7" s="149"/>
      <c r="C7" s="149"/>
      <c r="D7" s="150"/>
    </row>
    <row r="8" spans="1:4" ht="15.75" customHeight="1">
      <c r="A8" s="149"/>
      <c r="B8" s="149"/>
      <c r="C8" s="149"/>
      <c r="D8" s="150"/>
    </row>
    <row r="9" spans="1:4" s="77" customFormat="1" ht="9.75" customHeight="1">
      <c r="A9" s="75">
        <v>1</v>
      </c>
      <c r="B9" s="75">
        <v>2</v>
      </c>
      <c r="C9" s="75">
        <v>3</v>
      </c>
      <c r="D9" s="76">
        <v>4</v>
      </c>
    </row>
    <row r="10" spans="1:4" s="55" customFormat="1" ht="13.5" customHeight="1">
      <c r="A10" s="64" t="s">
        <v>11</v>
      </c>
      <c r="B10" s="65" t="s">
        <v>116</v>
      </c>
      <c r="C10" s="64"/>
      <c r="D10" s="79">
        <v>61592957</v>
      </c>
    </row>
    <row r="11" spans="1:4" ht="15.75" customHeight="1">
      <c r="A11" s="64" t="s">
        <v>12</v>
      </c>
      <c r="B11" s="65" t="s">
        <v>7</v>
      </c>
      <c r="C11" s="64"/>
      <c r="D11" s="79">
        <v>87190007</v>
      </c>
    </row>
    <row r="12" spans="1:4" ht="14.25" customHeight="1">
      <c r="A12" s="64" t="s">
        <v>13</v>
      </c>
      <c r="B12" s="65" t="s">
        <v>118</v>
      </c>
      <c r="C12" s="66"/>
      <c r="D12" s="80">
        <f>D10-D11</f>
        <v>-25597050</v>
      </c>
    </row>
    <row r="13" spans="1:4" ht="18.75" customHeight="1">
      <c r="A13" s="146" t="s">
        <v>23</v>
      </c>
      <c r="B13" s="147"/>
      <c r="C13" s="66"/>
      <c r="D13" s="80">
        <f>SUM(D14:D21)</f>
        <v>25597050</v>
      </c>
    </row>
    <row r="14" spans="1:4" ht="21.75" customHeight="1">
      <c r="A14" s="64" t="s">
        <v>11</v>
      </c>
      <c r="B14" s="67" t="s">
        <v>18</v>
      </c>
      <c r="C14" s="64" t="s">
        <v>24</v>
      </c>
      <c r="D14" s="80"/>
    </row>
    <row r="15" spans="1:4" ht="18.75" customHeight="1">
      <c r="A15" s="68" t="s">
        <v>12</v>
      </c>
      <c r="B15" s="66" t="s">
        <v>19</v>
      </c>
      <c r="C15" s="64" t="s">
        <v>24</v>
      </c>
      <c r="D15" s="81">
        <v>19000000</v>
      </c>
    </row>
    <row r="16" spans="1:4" ht="31.5" customHeight="1">
      <c r="A16" s="64" t="s">
        <v>13</v>
      </c>
      <c r="B16" s="69" t="s">
        <v>82</v>
      </c>
      <c r="C16" s="64" t="s">
        <v>47</v>
      </c>
      <c r="D16" s="80"/>
    </row>
    <row r="17" spans="1:4" ht="15.75" customHeight="1">
      <c r="A17" s="68" t="s">
        <v>1</v>
      </c>
      <c r="B17" s="66" t="s">
        <v>26</v>
      </c>
      <c r="C17" s="64" t="s">
        <v>48</v>
      </c>
      <c r="D17" s="80"/>
    </row>
    <row r="18" spans="1:4" ht="15" customHeight="1">
      <c r="A18" s="64" t="s">
        <v>17</v>
      </c>
      <c r="B18" s="66" t="s">
        <v>83</v>
      </c>
      <c r="C18" s="64" t="s">
        <v>117</v>
      </c>
      <c r="D18" s="80"/>
    </row>
    <row r="19" spans="1:4" ht="16.5" customHeight="1">
      <c r="A19" s="68" t="s">
        <v>20</v>
      </c>
      <c r="B19" s="66" t="s">
        <v>21</v>
      </c>
      <c r="C19" s="64" t="s">
        <v>25</v>
      </c>
      <c r="D19" s="82">
        <v>6597050</v>
      </c>
    </row>
    <row r="20" spans="1:4" ht="15" customHeight="1">
      <c r="A20" s="64" t="s">
        <v>22</v>
      </c>
      <c r="B20" s="66" t="s">
        <v>97</v>
      </c>
      <c r="C20" s="64" t="s">
        <v>60</v>
      </c>
      <c r="D20" s="79"/>
    </row>
    <row r="21" spans="1:4" ht="15" customHeight="1">
      <c r="A21" s="64" t="s">
        <v>28</v>
      </c>
      <c r="B21" s="70" t="s">
        <v>46</v>
      </c>
      <c r="C21" s="64" t="s">
        <v>27</v>
      </c>
      <c r="D21" s="79"/>
    </row>
    <row r="22" spans="1:4" ht="18.75" customHeight="1">
      <c r="A22" s="146" t="s">
        <v>84</v>
      </c>
      <c r="B22" s="147"/>
      <c r="C22" s="64"/>
      <c r="D22" s="79"/>
    </row>
    <row r="23" spans="1:4" ht="16.5" customHeight="1">
      <c r="A23" s="64" t="s">
        <v>11</v>
      </c>
      <c r="B23" s="66" t="s">
        <v>49</v>
      </c>
      <c r="C23" s="64" t="s">
        <v>30</v>
      </c>
      <c r="D23" s="79"/>
    </row>
    <row r="24" spans="1:4" ht="13.5" customHeight="1">
      <c r="A24" s="68" t="s">
        <v>12</v>
      </c>
      <c r="B24" s="71" t="s">
        <v>29</v>
      </c>
      <c r="C24" s="68" t="s">
        <v>30</v>
      </c>
      <c r="D24" s="83"/>
    </row>
    <row r="25" spans="1:4" ht="38.25" customHeight="1">
      <c r="A25" s="64" t="s">
        <v>13</v>
      </c>
      <c r="B25" s="72" t="s">
        <v>52</v>
      </c>
      <c r="C25" s="64" t="s">
        <v>53</v>
      </c>
      <c r="D25" s="79"/>
    </row>
    <row r="26" spans="1:4" ht="14.25" customHeight="1">
      <c r="A26" s="68" t="s">
        <v>1</v>
      </c>
      <c r="B26" s="71" t="s">
        <v>50</v>
      </c>
      <c r="C26" s="68" t="s">
        <v>44</v>
      </c>
      <c r="D26" s="83"/>
    </row>
    <row r="27" spans="1:4" ht="15.75" customHeight="1">
      <c r="A27" s="64" t="s">
        <v>17</v>
      </c>
      <c r="B27" s="66" t="s">
        <v>51</v>
      </c>
      <c r="C27" s="64" t="s">
        <v>32</v>
      </c>
      <c r="D27" s="79"/>
    </row>
    <row r="28" spans="1:4" ht="15" customHeight="1">
      <c r="A28" s="73" t="s">
        <v>20</v>
      </c>
      <c r="B28" s="70" t="s">
        <v>98</v>
      </c>
      <c r="C28" s="73" t="s">
        <v>33</v>
      </c>
      <c r="D28" s="82"/>
    </row>
    <row r="29" spans="1:6" ht="16.5" customHeight="1">
      <c r="A29" s="73" t="s">
        <v>22</v>
      </c>
      <c r="B29" s="70" t="s">
        <v>34</v>
      </c>
      <c r="C29" s="74" t="s">
        <v>31</v>
      </c>
      <c r="D29" s="84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5" t="s">
        <v>110</v>
      </c>
      <c r="B1" s="155"/>
      <c r="C1" s="155"/>
      <c r="D1" s="155"/>
      <c r="E1" s="155"/>
      <c r="F1" s="155"/>
      <c r="G1" s="155"/>
      <c r="H1" s="155"/>
      <c r="I1" s="155"/>
      <c r="J1" s="155"/>
    </row>
    <row r="2" ht="12.75">
      <c r="J2" s="9" t="s">
        <v>39</v>
      </c>
    </row>
    <row r="3" spans="1:10" s="2" customFormat="1" ht="20.25" customHeight="1">
      <c r="A3" s="149" t="s">
        <v>2</v>
      </c>
      <c r="B3" s="152" t="s">
        <v>3</v>
      </c>
      <c r="C3" s="152" t="s">
        <v>88</v>
      </c>
      <c r="D3" s="150" t="s">
        <v>81</v>
      </c>
      <c r="E3" s="150" t="s">
        <v>90</v>
      </c>
      <c r="F3" s="150" t="s">
        <v>62</v>
      </c>
      <c r="G3" s="150"/>
      <c r="H3" s="150"/>
      <c r="I3" s="150"/>
      <c r="J3" s="150"/>
    </row>
    <row r="4" spans="1:10" s="2" customFormat="1" ht="20.25" customHeight="1">
      <c r="A4" s="149"/>
      <c r="B4" s="153"/>
      <c r="C4" s="153"/>
      <c r="D4" s="149"/>
      <c r="E4" s="150"/>
      <c r="F4" s="150" t="s">
        <v>79</v>
      </c>
      <c r="G4" s="150" t="s">
        <v>5</v>
      </c>
      <c r="H4" s="150"/>
      <c r="I4" s="150"/>
      <c r="J4" s="150" t="s">
        <v>80</v>
      </c>
    </row>
    <row r="5" spans="1:10" s="2" customFormat="1" ht="65.25" customHeight="1">
      <c r="A5" s="149"/>
      <c r="B5" s="154"/>
      <c r="C5" s="154"/>
      <c r="D5" s="149"/>
      <c r="E5" s="150"/>
      <c r="F5" s="150"/>
      <c r="G5" s="14" t="s">
        <v>76</v>
      </c>
      <c r="H5" s="14" t="s">
        <v>77</v>
      </c>
      <c r="I5" s="14" t="s">
        <v>91</v>
      </c>
      <c r="J5" s="15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02">
        <v>750</v>
      </c>
      <c r="B7" s="102">
        <v>75011</v>
      </c>
      <c r="C7" s="102"/>
      <c r="D7" s="102">
        <v>56817</v>
      </c>
      <c r="E7" s="102">
        <v>56817</v>
      </c>
      <c r="F7" s="102">
        <v>56817</v>
      </c>
      <c r="G7" s="102">
        <v>46100</v>
      </c>
      <c r="H7" s="102">
        <v>9014</v>
      </c>
      <c r="I7" s="102"/>
      <c r="J7" s="102"/>
    </row>
    <row r="8" spans="1:10" ht="19.5" customHeight="1">
      <c r="A8" s="87">
        <v>751</v>
      </c>
      <c r="B8" s="87">
        <v>75101</v>
      </c>
      <c r="C8" s="87"/>
      <c r="D8" s="87">
        <v>2410</v>
      </c>
      <c r="E8" s="87">
        <v>2499</v>
      </c>
      <c r="F8" s="87">
        <v>2499</v>
      </c>
      <c r="G8" s="87">
        <v>2015</v>
      </c>
      <c r="H8" s="87">
        <v>395</v>
      </c>
      <c r="I8" s="87"/>
      <c r="J8" s="87"/>
    </row>
    <row r="9" spans="1:10" ht="19.5" customHeight="1">
      <c r="A9" s="87">
        <v>754</v>
      </c>
      <c r="B9" s="87">
        <v>75414</v>
      </c>
      <c r="C9" s="87"/>
      <c r="D9" s="87">
        <v>500</v>
      </c>
      <c r="E9" s="87">
        <v>500</v>
      </c>
      <c r="F9" s="87">
        <v>500</v>
      </c>
      <c r="G9" s="87"/>
      <c r="H9" s="87"/>
      <c r="I9" s="87"/>
      <c r="J9" s="87"/>
    </row>
    <row r="10" spans="1:10" ht="19.5" customHeight="1">
      <c r="A10" s="87">
        <v>852</v>
      </c>
      <c r="B10" s="87"/>
      <c r="C10" s="87"/>
      <c r="D10" s="87">
        <v>2109900</v>
      </c>
      <c r="E10" s="87"/>
      <c r="F10" s="87"/>
      <c r="G10" s="87"/>
      <c r="H10" s="87"/>
      <c r="I10" s="87"/>
      <c r="J10" s="87"/>
    </row>
    <row r="11" spans="1:10" ht="19.5" customHeight="1">
      <c r="A11" s="87"/>
      <c r="B11" s="87">
        <v>85212</v>
      </c>
      <c r="C11" s="87"/>
      <c r="D11" s="87">
        <v>2000000</v>
      </c>
      <c r="E11" s="87">
        <v>2000000</v>
      </c>
      <c r="F11" s="87">
        <v>2000000</v>
      </c>
      <c r="G11" s="87">
        <v>24000</v>
      </c>
      <c r="H11" s="87">
        <v>28363</v>
      </c>
      <c r="I11" s="87">
        <v>1916000</v>
      </c>
      <c r="J11" s="87"/>
    </row>
    <row r="12" spans="1:10" ht="19.5" customHeight="1">
      <c r="A12" s="87"/>
      <c r="B12" s="87">
        <v>85213</v>
      </c>
      <c r="C12" s="87"/>
      <c r="D12" s="87">
        <v>12000</v>
      </c>
      <c r="E12" s="87">
        <v>12000</v>
      </c>
      <c r="F12" s="87">
        <v>12000</v>
      </c>
      <c r="G12" s="87"/>
      <c r="H12" s="87"/>
      <c r="I12" s="87">
        <v>12000</v>
      </c>
      <c r="J12" s="87"/>
    </row>
    <row r="13" spans="1:10" ht="19.5" customHeight="1">
      <c r="A13" s="87"/>
      <c r="B13" s="87">
        <v>85214</v>
      </c>
      <c r="C13" s="87"/>
      <c r="D13" s="87">
        <v>85000</v>
      </c>
      <c r="E13" s="87">
        <v>85000</v>
      </c>
      <c r="F13" s="87"/>
      <c r="G13" s="87"/>
      <c r="H13" s="87"/>
      <c r="I13" s="87">
        <v>85000</v>
      </c>
      <c r="J13" s="87"/>
    </row>
    <row r="14" spans="1:10" ht="19.5" customHeight="1">
      <c r="A14" s="87"/>
      <c r="B14" s="87">
        <v>85228</v>
      </c>
      <c r="C14" s="87"/>
      <c r="D14" s="87">
        <v>12900</v>
      </c>
      <c r="E14" s="87">
        <v>12900</v>
      </c>
      <c r="F14" s="87">
        <v>12900</v>
      </c>
      <c r="G14" s="87">
        <v>11182</v>
      </c>
      <c r="H14" s="87">
        <v>1718</v>
      </c>
      <c r="I14" s="87"/>
      <c r="J14" s="87"/>
    </row>
    <row r="15" spans="1:10" ht="19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9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9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9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9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9.5" customHeight="1">
      <c r="A20" s="151" t="s">
        <v>85</v>
      </c>
      <c r="B20" s="151"/>
      <c r="C20" s="151"/>
      <c r="D20" s="151"/>
      <c r="E20" s="103">
        <f>SUM(E7:E19)</f>
        <v>2169716</v>
      </c>
      <c r="F20" s="103">
        <f>SUM(F7:F19)</f>
        <v>2084716</v>
      </c>
      <c r="G20" s="103">
        <f>SUM(G7:G19)</f>
        <v>83297</v>
      </c>
      <c r="H20" s="103">
        <f>SUM(H7:H19)</f>
        <v>39490</v>
      </c>
      <c r="I20" s="103">
        <f>SUM(I7:I19)</f>
        <v>2013000</v>
      </c>
      <c r="J20" s="17"/>
    </row>
    <row r="22" ht="12.75">
      <c r="A22" s="58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5" t="s">
        <v>111</v>
      </c>
      <c r="B1" s="155"/>
      <c r="C1" s="155"/>
      <c r="D1" s="155"/>
      <c r="E1" s="155"/>
      <c r="F1" s="155"/>
      <c r="G1" s="155"/>
      <c r="H1" s="155"/>
      <c r="I1" s="155"/>
      <c r="J1" s="155"/>
    </row>
    <row r="3" ht="12.75">
      <c r="J3" s="51" t="s">
        <v>39</v>
      </c>
    </row>
    <row r="4" spans="1:79" ht="20.25" customHeight="1">
      <c r="A4" s="149" t="s">
        <v>2</v>
      </c>
      <c r="B4" s="152" t="s">
        <v>3</v>
      </c>
      <c r="C4" s="152" t="s">
        <v>88</v>
      </c>
      <c r="D4" s="150" t="s">
        <v>81</v>
      </c>
      <c r="E4" s="150" t="s">
        <v>90</v>
      </c>
      <c r="F4" s="150" t="s">
        <v>62</v>
      </c>
      <c r="G4" s="150"/>
      <c r="H4" s="150"/>
      <c r="I4" s="150"/>
      <c r="J4" s="150"/>
      <c r="BX4" s="1"/>
      <c r="BY4" s="1"/>
      <c r="BZ4" s="1"/>
      <c r="CA4" s="1"/>
    </row>
    <row r="5" spans="1:79" ht="18" customHeight="1">
      <c r="A5" s="149"/>
      <c r="B5" s="153"/>
      <c r="C5" s="153"/>
      <c r="D5" s="149"/>
      <c r="E5" s="150"/>
      <c r="F5" s="150" t="s">
        <v>79</v>
      </c>
      <c r="G5" s="150" t="s">
        <v>5</v>
      </c>
      <c r="H5" s="150"/>
      <c r="I5" s="150"/>
      <c r="J5" s="150" t="s">
        <v>80</v>
      </c>
      <c r="BX5" s="1"/>
      <c r="BY5" s="1"/>
      <c r="BZ5" s="1"/>
      <c r="CA5" s="1"/>
    </row>
    <row r="6" spans="1:79" ht="69" customHeight="1">
      <c r="A6" s="149"/>
      <c r="B6" s="154"/>
      <c r="C6" s="154"/>
      <c r="D6" s="149"/>
      <c r="E6" s="150"/>
      <c r="F6" s="150"/>
      <c r="G6" s="14" t="s">
        <v>76</v>
      </c>
      <c r="H6" s="14" t="s">
        <v>77</v>
      </c>
      <c r="I6" s="14" t="s">
        <v>78</v>
      </c>
      <c r="J6" s="15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04">
        <v>600</v>
      </c>
      <c r="B8" s="104">
        <v>60004</v>
      </c>
      <c r="C8" s="104">
        <v>2310</v>
      </c>
      <c r="D8" s="102"/>
      <c r="E8" s="102">
        <v>1550910</v>
      </c>
      <c r="F8" s="102">
        <v>1550910</v>
      </c>
      <c r="G8" s="102"/>
      <c r="H8" s="102"/>
      <c r="I8" s="102">
        <v>1550910</v>
      </c>
      <c r="J8" s="102"/>
      <c r="BX8" s="1"/>
      <c r="BY8" s="1"/>
      <c r="BZ8" s="1"/>
      <c r="CA8" s="1"/>
    </row>
    <row r="9" spans="1:79" ht="19.5" customHeight="1">
      <c r="A9" s="105">
        <v>801</v>
      </c>
      <c r="B9" s="105">
        <v>80104</v>
      </c>
      <c r="C9" s="105">
        <v>2310</v>
      </c>
      <c r="D9" s="87">
        <v>270000</v>
      </c>
      <c r="E9" s="87">
        <v>420000</v>
      </c>
      <c r="F9" s="87">
        <v>420000</v>
      </c>
      <c r="G9" s="87"/>
      <c r="H9" s="87"/>
      <c r="I9" s="87">
        <v>420000</v>
      </c>
      <c r="J9" s="87"/>
      <c r="BX9" s="1"/>
      <c r="BY9" s="1"/>
      <c r="BZ9" s="1"/>
      <c r="CA9" s="1"/>
    </row>
    <row r="10" spans="1:79" ht="19.5" customHeight="1">
      <c r="A10" s="105">
        <v>851</v>
      </c>
      <c r="B10" s="105">
        <v>85141</v>
      </c>
      <c r="C10" s="105">
        <v>2320</v>
      </c>
      <c r="D10" s="87"/>
      <c r="E10" s="87">
        <v>40300</v>
      </c>
      <c r="F10" s="87">
        <v>40300</v>
      </c>
      <c r="G10" s="87"/>
      <c r="H10" s="87"/>
      <c r="I10" s="87">
        <v>40300</v>
      </c>
      <c r="J10" s="87"/>
      <c r="BX10" s="1"/>
      <c r="BY10" s="1"/>
      <c r="BZ10" s="1"/>
      <c r="CA10" s="1"/>
    </row>
    <row r="11" spans="1:79" ht="19.5" customHeight="1">
      <c r="A11" s="105"/>
      <c r="B11" s="105"/>
      <c r="C11" s="105"/>
      <c r="D11" s="87"/>
      <c r="E11" s="87"/>
      <c r="F11" s="87"/>
      <c r="G11" s="87"/>
      <c r="H11" s="87"/>
      <c r="I11" s="87"/>
      <c r="J11" s="87"/>
      <c r="BX11" s="1"/>
      <c r="BY11" s="1"/>
      <c r="BZ11" s="1"/>
      <c r="CA11" s="1"/>
    </row>
    <row r="12" spans="1:79" ht="19.5" customHeight="1">
      <c r="A12" s="105"/>
      <c r="B12" s="105"/>
      <c r="C12" s="105"/>
      <c r="D12" s="87"/>
      <c r="E12" s="87"/>
      <c r="F12" s="87"/>
      <c r="G12" s="87"/>
      <c r="H12" s="87"/>
      <c r="I12" s="87"/>
      <c r="J12" s="87"/>
      <c r="BX12" s="1"/>
      <c r="BY12" s="1"/>
      <c r="BZ12" s="1"/>
      <c r="CA12" s="1"/>
    </row>
    <row r="13" spans="1:79" ht="19.5" customHeight="1">
      <c r="A13" s="105"/>
      <c r="B13" s="105"/>
      <c r="C13" s="105"/>
      <c r="D13" s="87"/>
      <c r="E13" s="87"/>
      <c r="F13" s="87"/>
      <c r="G13" s="87"/>
      <c r="H13" s="87"/>
      <c r="I13" s="87"/>
      <c r="J13" s="87"/>
      <c r="BX13" s="1"/>
      <c r="BY13" s="1"/>
      <c r="BZ13" s="1"/>
      <c r="CA13" s="1"/>
    </row>
    <row r="14" spans="1:79" ht="19.5" customHeight="1">
      <c r="A14" s="105"/>
      <c r="B14" s="105"/>
      <c r="C14" s="105"/>
      <c r="D14" s="87"/>
      <c r="E14" s="87"/>
      <c r="F14" s="87"/>
      <c r="G14" s="87"/>
      <c r="H14" s="87"/>
      <c r="I14" s="87"/>
      <c r="J14" s="87"/>
      <c r="BX14" s="1"/>
      <c r="BY14" s="1"/>
      <c r="BZ14" s="1"/>
      <c r="CA14" s="1"/>
    </row>
    <row r="15" spans="1:79" ht="19.5" customHeight="1">
      <c r="A15" s="105"/>
      <c r="B15" s="105"/>
      <c r="C15" s="105"/>
      <c r="D15" s="87"/>
      <c r="E15" s="87"/>
      <c r="F15" s="87"/>
      <c r="G15" s="87"/>
      <c r="H15" s="87"/>
      <c r="I15" s="87"/>
      <c r="J15" s="87"/>
      <c r="BX15" s="1"/>
      <c r="BY15" s="1"/>
      <c r="BZ15" s="1"/>
      <c r="CA15" s="1"/>
    </row>
    <row r="16" spans="1:79" ht="19.5" customHeight="1">
      <c r="A16" s="105"/>
      <c r="B16" s="105"/>
      <c r="C16" s="105"/>
      <c r="D16" s="87"/>
      <c r="E16" s="87"/>
      <c r="F16" s="87"/>
      <c r="G16" s="87"/>
      <c r="H16" s="87"/>
      <c r="I16" s="87"/>
      <c r="J16" s="87"/>
      <c r="BX16" s="1"/>
      <c r="BY16" s="1"/>
      <c r="BZ16" s="1"/>
      <c r="CA16" s="1"/>
    </row>
    <row r="17" spans="1:79" ht="19.5" customHeight="1">
      <c r="A17" s="105"/>
      <c r="B17" s="105"/>
      <c r="C17" s="105"/>
      <c r="D17" s="87"/>
      <c r="E17" s="87"/>
      <c r="F17" s="87"/>
      <c r="G17" s="87"/>
      <c r="H17" s="87"/>
      <c r="I17" s="87"/>
      <c r="J17" s="87"/>
      <c r="BX17" s="1"/>
      <c r="BY17" s="1"/>
      <c r="BZ17" s="1"/>
      <c r="CA17" s="1"/>
    </row>
    <row r="18" spans="1:79" ht="19.5" customHeight="1">
      <c r="A18" s="105"/>
      <c r="B18" s="105"/>
      <c r="C18" s="105"/>
      <c r="D18" s="87"/>
      <c r="E18" s="87"/>
      <c r="F18" s="87"/>
      <c r="G18" s="87"/>
      <c r="H18" s="87"/>
      <c r="I18" s="87"/>
      <c r="J18" s="87"/>
      <c r="BX18" s="1"/>
      <c r="BY18" s="1"/>
      <c r="BZ18" s="1"/>
      <c r="CA18" s="1"/>
    </row>
    <row r="19" spans="1:79" ht="19.5" customHeight="1">
      <c r="A19" s="105"/>
      <c r="B19" s="105"/>
      <c r="C19" s="105"/>
      <c r="D19" s="87"/>
      <c r="E19" s="87"/>
      <c r="F19" s="87"/>
      <c r="G19" s="87"/>
      <c r="H19" s="87"/>
      <c r="I19" s="87"/>
      <c r="J19" s="87"/>
      <c r="BX19" s="1"/>
      <c r="BY19" s="1"/>
      <c r="BZ19" s="1"/>
      <c r="CA19" s="1"/>
    </row>
    <row r="20" spans="1:79" ht="19.5" customHeight="1">
      <c r="A20" s="106"/>
      <c r="B20" s="106"/>
      <c r="C20" s="106"/>
      <c r="D20" s="89"/>
      <c r="E20" s="89"/>
      <c r="F20" s="89"/>
      <c r="G20" s="89"/>
      <c r="H20" s="89"/>
      <c r="I20" s="89"/>
      <c r="J20" s="89"/>
      <c r="BX20" s="1"/>
      <c r="BY20" s="1"/>
      <c r="BZ20" s="1"/>
      <c r="CA20" s="1"/>
    </row>
    <row r="21" spans="1:79" ht="24.75" customHeight="1">
      <c r="A21" s="156" t="s">
        <v>85</v>
      </c>
      <c r="B21" s="156"/>
      <c r="C21" s="156"/>
      <c r="D21" s="156"/>
      <c r="E21" s="103">
        <f aca="true" t="shared" si="0" ref="E21:J21">SUM(E8:E20)</f>
        <v>2011210</v>
      </c>
      <c r="F21" s="103">
        <f t="shared" si="0"/>
        <v>2011210</v>
      </c>
      <c r="G21" s="103">
        <f t="shared" si="0"/>
        <v>0</v>
      </c>
      <c r="H21" s="103">
        <f t="shared" si="0"/>
        <v>0</v>
      </c>
      <c r="I21" s="103">
        <f t="shared" si="0"/>
        <v>2011210</v>
      </c>
      <c r="J21" s="103">
        <f t="shared" si="0"/>
        <v>0</v>
      </c>
      <c r="BX21" s="1"/>
      <c r="BY21" s="1"/>
      <c r="BZ21" s="1"/>
      <c r="CA21" s="1"/>
    </row>
    <row r="23" ht="12.75">
      <c r="A23" s="58"/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LEGAL USER</cp:lastModifiedBy>
  <cp:lastPrinted>2008-12-15T14:53:54Z</cp:lastPrinted>
  <dcterms:created xsi:type="dcterms:W3CDTF">1998-12-09T13:02:10Z</dcterms:created>
  <dcterms:modified xsi:type="dcterms:W3CDTF">2009-01-16T13:58:38Z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