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2" activeTab="12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załącznik nr 9" sheetId="13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<sst xmlns="http://schemas.openxmlformats.org/spreadsheetml/2006/main" count="284" uniqueCount="171">
  <si>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</si>
  <si>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</si>
  <si>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</si>
  <si>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</si>
  <si>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</si>
  <si>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</si>
  <si>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</si>
  <si>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</si>
  <si>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</si>
  <si>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</si>
  <si>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</si>
  <si>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</si>
  <si>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</si>
  <si>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</si>
  <si>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</si>
  <si>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</si>
  <si>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</si>
  <si>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</si>
  <si>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</si>
  <si>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</si>
  <si>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</si>
  <si>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</si>
  <si>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</si>
  <si>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</si>
  <si>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</si>
  <si>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</si>
  <si>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</si>
  <si>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</si>
  <si>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</si>
  <si>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</si>
  <si>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</si>
  <si>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</si>
  <si>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</si>
  <si>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</si>
  <si>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</si>
  <si>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</si>
  <si>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</si>
  <si>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</si>
  <si>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</si>
  <si>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</si>
  <si>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</si>
  <si>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</si>
  <si>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</si>
  <si>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</si>
  <si>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</si>
  <si>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</si>
  <si>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</si>
  <si>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</si>
  <si>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</si>
  <si>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</si>
  <si>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</si>
  <si>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</si>
  <si>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</si>
  <si>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</si>
  <si>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</si>
  <si>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</si>
  <si>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</si>
  <si>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</si>
  <si>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</si>
  <si>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</si>
  <si>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</si>
  <si>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</si>
  <si>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</si>
  <si>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</si>
  <si>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</si>
  <si>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</si>
  <si>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</si>
  <si>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</si>
  <si>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</si>
  <si>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</si>
  <si>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</si>
  <si>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</si>
  <si>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</si>
  <si>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</si>
  <si>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</si>
  <si>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</si>
  <si>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</si>
  <si>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</si>
  <si>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</si>
  <si>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</si>
  <si>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</si>
  <si>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</si>
  <si>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</si>
  <si>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</si>
  <si>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</si>
  <si>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</si>
  <si>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</si>
  <si>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</si>
  <si>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</si>
  <si>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</si>
  <si>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</si>
  <si>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</si>
  <si>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</si>
  <si>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</si>
  <si>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</si>
  <si>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</si>
  <si>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</si>
  <si>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</si>
  <si>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</si>
  <si>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</si>
  <si>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</si>
  <si>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</si>
  <si>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</si>
  <si>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</si>
  <si>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</si>
  <si>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</si>
  <si>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</si>
  <si>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</si>
  <si>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</si>
  <si>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</si>
  <si>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</si>
  <si>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</si>
  <si>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</si>
  <si>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</si>
  <si>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</si>
  <si>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</si>
  <si>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</si>
  <si>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</si>
  <si>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</si>
  <si>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</si>
  <si>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</si>
  <si>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Prognoza kwoty długu i spłat na rok 2008 i lata następne</t>
  </si>
  <si>
    <t>Plan na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</si>
  <si>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</si>
  <si>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</si>
  <si>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</si>
  <si>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</si>
  <si>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</si>
  <si>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</si>
  <si>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</si>
  <si>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</si>
  <si>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</si>
  <si>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</si>
  <si>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</si>
  <si>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</si>
  <si>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</si>
  <si>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</si>
  <si>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</si>
  <si>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</si>
  <si>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</si>
  <si>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</si>
  <si>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</si>
  <si>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</si>
  <si>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</si>
  <si>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</si>
  <si>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</si>
  <si>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Szkolne spotkania ze sztuką</t>
  </si>
  <si>
    <t>Prowadzenie gminnej orkiestry młodzieżowej</t>
  </si>
  <si>
    <t>Szkolenie sportowe dzieci i młodzieży</t>
  </si>
  <si>
    <t>Organizacja imprez sportowych</t>
  </si>
  <si>
    <t>Dotacje celowe na zadania własne gminy realizowane przez podmioty należące
i nienależące do sektora finansów publicznych w 2009 r.</t>
  </si>
  <si>
    <t>Dotacje podmiotowe w 2009 r.</t>
  </si>
  <si>
    <r>
      <t xml:space="preserve">Nepubliczne Przedszkole Inegracyjne </t>
    </r>
    <r>
      <rPr>
        <b/>
        <sz val="10"/>
        <rFont val="Arial CE"/>
        <family val="0"/>
      </rPr>
      <t>TĘCZA</t>
    </r>
  </si>
  <si>
    <r>
      <t xml:space="preserve">Niepubliczne Przedszkole </t>
    </r>
    <r>
      <rPr>
        <b/>
        <sz val="10"/>
        <rFont val="Arial CE"/>
        <family val="0"/>
      </rPr>
      <t>SŁONECZNY DOMEK</t>
    </r>
  </si>
  <si>
    <r>
      <t xml:space="preserve">Niepubliczne przedszkole </t>
    </r>
    <r>
      <rPr>
        <b/>
        <sz val="10"/>
        <rFont val="Arial CE"/>
        <family val="0"/>
      </rPr>
      <t>KRASNAL</t>
    </r>
  </si>
  <si>
    <r>
      <t xml:space="preserve">Niepubliczne Przedszkole </t>
    </r>
    <r>
      <rPr>
        <b/>
        <sz val="10"/>
        <rFont val="Arial CE"/>
        <family val="0"/>
      </rPr>
      <t>JEŻYK</t>
    </r>
  </si>
  <si>
    <r>
      <t xml:space="preserve">Niepubliczne Przedszkole </t>
    </r>
    <r>
      <rPr>
        <b/>
        <sz val="10"/>
        <rFont val="Arial CE"/>
        <family val="0"/>
      </rPr>
      <t>IRENA SOBKOWICZ</t>
    </r>
  </si>
  <si>
    <t xml:space="preserve"> oraz dochodów i wydatków rachunków dochodów własnych jednostek budżetowych na 2009 r.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</si>
  <si>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</si>
  <si>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</t>
  </si>
  <si>
    <t xml:space="preserve">Prowadzenie zajęć i objęcie opieką osób niepełnosprawnych z zaburzeniami psychicznymi </t>
  </si>
  <si>
    <t>Warsztaty artystyczne - tkackie i twórcze</t>
  </si>
  <si>
    <t>Taniec towarzyski dla dzieci i młodzieży</t>
  </si>
  <si>
    <t>Zajęcia z zakresu upowszechniania kultury i sztuki</t>
  </si>
  <si>
    <t>Zajęcia plastyczno, muzyczno,teatralne dla dzieci i młodzieży</t>
  </si>
  <si>
    <t>Warsztaty fotograficzne "Świat w obiektywie"</t>
  </si>
  <si>
    <t>Wernisaż "Mazowsze Szopena"</t>
  </si>
  <si>
    <t>Rekreacja ruchowa oraz szkolenie sportowe dzieci i młodzieży</t>
  </si>
  <si>
    <t>Karate, dyscyplina ogólnodostępna dla dzieci i młodzieży</t>
  </si>
  <si>
    <t>Zajęcia z upowszechniania kultury fizycznej i sportu dla dzieci i młodzieży</t>
  </si>
  <si>
    <t>OGÓŁEM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</si>
</sst>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[$-415]d\ mmmm\ yyyy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3" fontId="4" fillId="0" borderId="17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6.5">
      <c r="A2" s="186" t="s">
        <v>157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74" t="s">
        <v>55</v>
      </c>
      <c r="B5" s="174" t="s">
        <v>0</v>
      </c>
      <c r="C5" s="175" t="s">
        <v>95</v>
      </c>
      <c r="D5" s="187" t="s">
        <v>61</v>
      </c>
      <c r="E5" s="188"/>
      <c r="F5" s="188"/>
      <c r="G5" s="189"/>
      <c r="H5" s="175" t="s">
        <v>7</v>
      </c>
      <c r="I5" s="175"/>
      <c r="J5" s="175" t="s">
        <v>96</v>
      </c>
      <c r="K5" s="175" t="s">
        <v>123</v>
      </c>
    </row>
    <row r="6" spans="1:11" ht="15" customHeight="1">
      <c r="A6" s="174"/>
      <c r="B6" s="174"/>
      <c r="C6" s="175"/>
      <c r="D6" s="175" t="s">
        <v>6</v>
      </c>
      <c r="E6" s="182" t="s">
        <v>5</v>
      </c>
      <c r="F6" s="183"/>
      <c r="G6" s="184"/>
      <c r="H6" s="175" t="s">
        <v>6</v>
      </c>
      <c r="I6" s="175" t="s">
        <v>58</v>
      </c>
      <c r="J6" s="175"/>
      <c r="K6" s="175"/>
    </row>
    <row r="7" spans="1:11" ht="18" customHeight="1">
      <c r="A7" s="174"/>
      <c r="B7" s="174"/>
      <c r="C7" s="175"/>
      <c r="D7" s="175"/>
      <c r="E7" s="190" t="s">
        <v>97</v>
      </c>
      <c r="F7" s="182" t="s">
        <v>5</v>
      </c>
      <c r="G7" s="184"/>
      <c r="H7" s="175"/>
      <c r="I7" s="175"/>
      <c r="J7" s="175"/>
      <c r="K7" s="175"/>
    </row>
    <row r="8" spans="1:11" ht="42" customHeight="1">
      <c r="A8" s="174"/>
      <c r="B8" s="174"/>
      <c r="C8" s="175"/>
      <c r="D8" s="175"/>
      <c r="E8" s="191"/>
      <c r="F8" s="70" t="s">
        <v>94</v>
      </c>
      <c r="G8" s="70" t="s">
        <v>93</v>
      </c>
      <c r="H8" s="175"/>
      <c r="I8" s="175"/>
      <c r="J8" s="175"/>
      <c r="K8" s="175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135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137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138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85" t="s">
        <v>86</v>
      </c>
      <c r="B28" s="185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92" t="s">
        <v>151</v>
      </c>
      <c r="B1" s="192"/>
      <c r="C1" s="192"/>
      <c r="D1" s="192"/>
      <c r="E1" s="192"/>
      <c r="F1" s="192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156</v>
      </c>
      <c r="F6" s="117">
        <v>106263</v>
      </c>
    </row>
    <row r="7" spans="1:6" ht="30" customHeight="1">
      <c r="A7" s="26">
        <v>2</v>
      </c>
      <c r="B7" s="26"/>
      <c r="C7" s="26"/>
      <c r="D7" s="26">
        <v>2540</v>
      </c>
      <c r="E7" s="26" t="s">
        <v>155</v>
      </c>
      <c r="F7" s="118">
        <v>332649</v>
      </c>
    </row>
    <row r="8" spans="1:6" ht="30" customHeight="1">
      <c r="A8" s="26">
        <v>3</v>
      </c>
      <c r="B8" s="26"/>
      <c r="C8" s="26"/>
      <c r="D8" s="26">
        <v>2540</v>
      </c>
      <c r="E8" s="26" t="s">
        <v>154</v>
      </c>
      <c r="F8" s="118">
        <v>508214</v>
      </c>
    </row>
    <row r="9" spans="1:6" ht="30" customHeight="1">
      <c r="A9" s="28">
        <v>4</v>
      </c>
      <c r="B9" s="28"/>
      <c r="C9" s="28"/>
      <c r="D9" s="28">
        <v>2540</v>
      </c>
      <c r="E9" s="28" t="s">
        <v>153</v>
      </c>
      <c r="F9" s="119">
        <v>92403</v>
      </c>
    </row>
    <row r="10" spans="1:6" ht="30" customHeight="1">
      <c r="A10" s="116">
        <v>5</v>
      </c>
      <c r="B10" s="143"/>
      <c r="C10" s="143"/>
      <c r="D10" s="143">
        <v>2540</v>
      </c>
      <c r="E10" s="144" t="s">
        <v>152</v>
      </c>
      <c r="F10" s="144">
        <v>207906</v>
      </c>
    </row>
    <row r="11" spans="1:6" ht="30" customHeight="1">
      <c r="A11" s="116">
        <v>6</v>
      </c>
      <c r="B11" s="22">
        <v>921</v>
      </c>
      <c r="C11" s="22">
        <v>92116</v>
      </c>
      <c r="D11" s="22">
        <v>2480</v>
      </c>
      <c r="E11" s="22" t="s">
        <v>139</v>
      </c>
      <c r="F11" s="120">
        <v>175140</v>
      </c>
    </row>
    <row r="12" spans="1:6" ht="30" customHeight="1">
      <c r="A12" s="193" t="s">
        <v>86</v>
      </c>
      <c r="B12" s="194"/>
      <c r="C12" s="194"/>
      <c r="D12" s="194"/>
      <c r="E12" s="195"/>
      <c r="F12" s="120">
        <f>SUM(F6:F11)</f>
        <v>1422575</v>
      </c>
    </row>
    <row r="14" ht="12.75">
      <c r="A14" s="71"/>
    </row>
    <row r="15" ht="12.75">
      <c r="A15" s="68"/>
    </row>
    <row r="17" ht="12.75">
      <c r="A17" s="68"/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76" t="s">
        <v>150</v>
      </c>
      <c r="B1" s="176"/>
      <c r="C1" s="176"/>
      <c r="D1" s="176"/>
      <c r="E1" s="176"/>
      <c r="F1" s="176"/>
    </row>
    <row r="2" spans="1:6" ht="19.5" customHeight="1">
      <c r="A2" s="13" t="s">
        <v>55</v>
      </c>
      <c r="B2" s="13" t="s">
        <v>2</v>
      </c>
      <c r="C2" s="13" t="s">
        <v>3</v>
      </c>
      <c r="D2" s="13" t="s">
        <v>89</v>
      </c>
      <c r="E2" s="13" t="s">
        <v>40</v>
      </c>
      <c r="F2" s="13" t="s">
        <v>41</v>
      </c>
    </row>
    <row r="3" spans="1:6" s="65" customFormat="1" ht="7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ht="30" customHeight="1">
      <c r="A4" s="152">
        <v>1</v>
      </c>
      <c r="B4" s="152">
        <v>852</v>
      </c>
      <c r="C4" s="152">
        <v>85295</v>
      </c>
      <c r="D4" s="132">
        <v>2820</v>
      </c>
      <c r="E4" s="132" t="s">
        <v>143</v>
      </c>
      <c r="F4" s="134">
        <v>55000</v>
      </c>
    </row>
    <row r="5" spans="1:6" ht="30" customHeight="1">
      <c r="A5" s="153">
        <v>2</v>
      </c>
      <c r="B5" s="153"/>
      <c r="C5" s="153"/>
      <c r="D5" s="145">
        <v>2820</v>
      </c>
      <c r="E5" s="145" t="s">
        <v>160</v>
      </c>
      <c r="F5" s="146">
        <v>6000</v>
      </c>
    </row>
    <row r="6" spans="1:6" ht="19.5" customHeight="1">
      <c r="A6" s="154">
        <v>3</v>
      </c>
      <c r="B6" s="154">
        <v>852</v>
      </c>
      <c r="C6" s="154">
        <v>85295</v>
      </c>
      <c r="D6" s="147"/>
      <c r="E6" s="147"/>
      <c r="F6" s="148">
        <f>F4+F5</f>
        <v>61000</v>
      </c>
    </row>
    <row r="7" spans="1:6" ht="30" customHeight="1">
      <c r="A7" s="155">
        <v>4</v>
      </c>
      <c r="B7" s="155">
        <v>921</v>
      </c>
      <c r="C7" s="155">
        <v>92195</v>
      </c>
      <c r="D7" s="133">
        <v>2820</v>
      </c>
      <c r="E7" s="133" t="s">
        <v>144</v>
      </c>
      <c r="F7" s="135">
        <v>30000</v>
      </c>
    </row>
    <row r="8" spans="1:6" ht="30" customHeight="1">
      <c r="A8" s="155">
        <v>5</v>
      </c>
      <c r="B8" s="155">
        <v>921</v>
      </c>
      <c r="C8" s="155">
        <v>92195</v>
      </c>
      <c r="D8" s="133">
        <v>2820</v>
      </c>
      <c r="E8" s="133" t="s">
        <v>145</v>
      </c>
      <c r="F8" s="135">
        <v>15000</v>
      </c>
    </row>
    <row r="9" spans="1:6" ht="30" customHeight="1">
      <c r="A9" s="156">
        <v>6</v>
      </c>
      <c r="B9" s="156">
        <v>921</v>
      </c>
      <c r="C9" s="156">
        <v>92195</v>
      </c>
      <c r="D9" s="136">
        <v>2820</v>
      </c>
      <c r="E9" s="136" t="s">
        <v>146</v>
      </c>
      <c r="F9" s="137">
        <v>15000</v>
      </c>
    </row>
    <row r="10" spans="1:6" ht="30" customHeight="1">
      <c r="A10" s="156">
        <v>7</v>
      </c>
      <c r="B10" s="156">
        <v>921</v>
      </c>
      <c r="C10" s="156">
        <v>92195</v>
      </c>
      <c r="D10" s="136">
        <v>2820</v>
      </c>
      <c r="E10" s="136" t="s">
        <v>147</v>
      </c>
      <c r="F10" s="137">
        <v>25000</v>
      </c>
    </row>
    <row r="11" spans="1:6" ht="30" customHeight="1">
      <c r="A11" s="156">
        <v>8</v>
      </c>
      <c r="B11" s="156">
        <v>921</v>
      </c>
      <c r="C11" s="156">
        <v>92195</v>
      </c>
      <c r="D11" s="136">
        <v>2820</v>
      </c>
      <c r="E11" s="133" t="s">
        <v>162</v>
      </c>
      <c r="F11" s="137">
        <v>9000</v>
      </c>
    </row>
    <row r="12" spans="1:6" ht="30" customHeight="1">
      <c r="A12" s="156">
        <v>9</v>
      </c>
      <c r="B12" s="156">
        <v>921</v>
      </c>
      <c r="C12" s="156">
        <v>92195</v>
      </c>
      <c r="D12" s="136">
        <v>2820</v>
      </c>
      <c r="E12" s="136" t="s">
        <v>163</v>
      </c>
      <c r="F12" s="137">
        <v>4000</v>
      </c>
    </row>
    <row r="13" spans="1:6" ht="30" customHeight="1">
      <c r="A13" s="156">
        <v>10</v>
      </c>
      <c r="B13" s="156">
        <v>921</v>
      </c>
      <c r="C13" s="156">
        <v>92195</v>
      </c>
      <c r="D13" s="136">
        <v>2820</v>
      </c>
      <c r="E13" s="136" t="s">
        <v>161</v>
      </c>
      <c r="F13" s="137">
        <v>13000</v>
      </c>
    </row>
    <row r="14" spans="1:6" ht="30" customHeight="1">
      <c r="A14" s="156">
        <v>11</v>
      </c>
      <c r="B14" s="156">
        <v>921</v>
      </c>
      <c r="C14" s="156">
        <v>92195</v>
      </c>
      <c r="D14" s="136">
        <v>2820</v>
      </c>
      <c r="E14" s="136" t="s">
        <v>165</v>
      </c>
      <c r="F14" s="137">
        <v>3500</v>
      </c>
    </row>
    <row r="15" spans="1:6" ht="25.5">
      <c r="A15" s="156">
        <v>12</v>
      </c>
      <c r="B15" s="156">
        <v>921</v>
      </c>
      <c r="C15" s="156">
        <v>92195</v>
      </c>
      <c r="D15" s="136">
        <v>2820</v>
      </c>
      <c r="E15" s="136" t="s">
        <v>164</v>
      </c>
      <c r="F15" s="137">
        <v>3000</v>
      </c>
    </row>
    <row r="16" spans="1:6" ht="24" customHeight="1">
      <c r="A16" s="156">
        <v>13</v>
      </c>
      <c r="B16" s="156">
        <v>921</v>
      </c>
      <c r="C16" s="156">
        <v>92195</v>
      </c>
      <c r="D16" s="136">
        <v>2820</v>
      </c>
      <c r="E16" s="136" t="s">
        <v>166</v>
      </c>
      <c r="F16" s="137">
        <v>5000</v>
      </c>
    </row>
    <row r="17" spans="1:6" ht="21" customHeight="1">
      <c r="A17" s="161">
        <v>14</v>
      </c>
      <c r="B17" s="157">
        <v>921</v>
      </c>
      <c r="C17" s="157">
        <v>92195</v>
      </c>
      <c r="D17" s="149"/>
      <c r="E17" s="149"/>
      <c r="F17" s="150">
        <f>F7+F8+F9+F10+F11+F12+F13+F14+F15+F16</f>
        <v>122500</v>
      </c>
    </row>
    <row r="18" spans="1:6" ht="30" customHeight="1">
      <c r="A18" s="155">
        <v>15</v>
      </c>
      <c r="B18" s="155">
        <v>926</v>
      </c>
      <c r="C18" s="156">
        <v>92605</v>
      </c>
      <c r="D18" s="136">
        <v>2820</v>
      </c>
      <c r="E18" s="136" t="s">
        <v>148</v>
      </c>
      <c r="F18" s="137">
        <v>450000</v>
      </c>
    </row>
    <row r="19" spans="1:6" ht="30" customHeight="1">
      <c r="A19" s="168">
        <v>16</v>
      </c>
      <c r="B19" s="155">
        <v>926</v>
      </c>
      <c r="C19" s="155">
        <v>92605</v>
      </c>
      <c r="D19" s="133">
        <v>2820</v>
      </c>
      <c r="E19" s="133" t="s">
        <v>149</v>
      </c>
      <c r="F19" s="135">
        <v>30000</v>
      </c>
    </row>
    <row r="20" spans="1:6" ht="30" customHeight="1">
      <c r="A20" s="160">
        <v>17</v>
      </c>
      <c r="B20" s="166">
        <v>926</v>
      </c>
      <c r="C20" s="166">
        <v>92605</v>
      </c>
      <c r="D20" s="167">
        <v>2820</v>
      </c>
      <c r="E20" s="145" t="s">
        <v>167</v>
      </c>
      <c r="F20" s="135">
        <v>120000</v>
      </c>
    </row>
    <row r="21" spans="1:6" ht="30" customHeight="1">
      <c r="A21" s="168">
        <v>18</v>
      </c>
      <c r="B21" s="155">
        <v>926</v>
      </c>
      <c r="C21" s="155">
        <v>92605</v>
      </c>
      <c r="D21" s="133">
        <v>2820</v>
      </c>
      <c r="E21" s="133" t="s">
        <v>168</v>
      </c>
      <c r="F21" s="163">
        <v>5500</v>
      </c>
    </row>
    <row r="22" spans="1:6" ht="30" customHeight="1">
      <c r="A22" s="168">
        <v>19</v>
      </c>
      <c r="B22" s="164">
        <v>926</v>
      </c>
      <c r="C22" s="155">
        <v>92605</v>
      </c>
      <c r="D22" s="165">
        <v>2820</v>
      </c>
      <c r="E22" s="133" t="s">
        <v>169</v>
      </c>
      <c r="F22" s="135">
        <v>5500</v>
      </c>
    </row>
    <row r="23" spans="1:6" ht="23.25" customHeight="1">
      <c r="A23" s="159">
        <v>20</v>
      </c>
      <c r="B23" s="158">
        <v>926</v>
      </c>
      <c r="C23" s="158">
        <v>92605</v>
      </c>
      <c r="D23" s="158">
        <v>2820</v>
      </c>
      <c r="E23" s="170"/>
      <c r="F23" s="162">
        <f>F18+F19+F20+F21+F22</f>
        <v>611000</v>
      </c>
    </row>
    <row r="24" ht="12.75" hidden="1">
      <c r="A24" s="169"/>
    </row>
    <row r="25" spans="1:6" ht="19.5" customHeight="1">
      <c r="A25" s="196" t="s">
        <v>170</v>
      </c>
      <c r="B25" s="197"/>
      <c r="C25" s="197"/>
      <c r="D25" s="197"/>
      <c r="E25" s="198"/>
      <c r="F25" s="151">
        <f>F6+F17+F23</f>
        <v>794500</v>
      </c>
    </row>
  </sheetData>
  <sheetProtection/>
  <mergeCells count="2">
    <mergeCell ref="A1:F1"/>
    <mergeCell ref="A25:E2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9" t="s">
        <v>37</v>
      </c>
      <c r="B1" s="199"/>
      <c r="C1" s="199"/>
      <c r="D1" s="5"/>
      <c r="E1" s="5"/>
      <c r="F1" s="5"/>
      <c r="G1" s="5"/>
      <c r="H1" s="5"/>
      <c r="I1" s="5"/>
      <c r="J1" s="5"/>
    </row>
    <row r="2" spans="1:7" ht="19.5" customHeight="1">
      <c r="A2" s="199" t="s">
        <v>43</v>
      </c>
      <c r="B2" s="199"/>
      <c r="C2" s="199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140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141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142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9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99" t="s">
        <v>121</v>
      </c>
      <c r="B1" s="199"/>
      <c r="C1" s="199"/>
      <c r="D1" s="199"/>
      <c r="E1" s="199"/>
      <c r="F1" s="199"/>
      <c r="G1" s="199"/>
      <c r="H1" s="199"/>
      <c r="I1" s="199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200" t="s">
        <v>55</v>
      </c>
      <c r="B4" s="200" t="s">
        <v>0</v>
      </c>
      <c r="C4" s="201" t="s">
        <v>134</v>
      </c>
      <c r="D4" s="203" t="s">
        <v>69</v>
      </c>
      <c r="E4" s="203"/>
      <c r="F4" s="203"/>
      <c r="G4" s="203"/>
      <c r="H4" s="203"/>
      <c r="I4" s="203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200"/>
      <c r="B5" s="200"/>
      <c r="C5" s="202"/>
      <c r="D5" s="75" t="s">
        <v>132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SUM(E12)</f>
        <v>19000000</v>
      </c>
      <c r="F7" s="106">
        <f>(E12+F12+F17)-F21</f>
        <v>17605219</v>
      </c>
      <c r="G7" s="106">
        <f aca="true" t="shared" si="0" ref="G7:N7">(F7-G21)</f>
        <v>16116988</v>
      </c>
      <c r="H7" s="106">
        <f t="shared" si="0"/>
        <v>14529045</v>
      </c>
      <c r="I7" s="106">
        <f t="shared" si="0"/>
        <v>12834710</v>
      </c>
      <c r="J7" s="106">
        <f t="shared" si="0"/>
        <v>11026855</v>
      </c>
      <c r="K7" s="106">
        <f t="shared" si="0"/>
        <v>9097874</v>
      </c>
      <c r="L7" s="106">
        <f t="shared" si="0"/>
        <v>7039650.88</v>
      </c>
      <c r="M7" s="106">
        <f t="shared" si="0"/>
        <v>4843526.88</v>
      </c>
      <c r="N7" s="106">
        <f t="shared" si="0"/>
        <v>2500262.88</v>
      </c>
      <c r="O7" s="106">
        <f>(N7-O22)</f>
        <v>167517.8799999999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127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128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129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19000000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127</v>
      </c>
      <c r="B13" s="53" t="s">
        <v>73</v>
      </c>
      <c r="C13" s="100"/>
      <c r="D13" s="46"/>
      <c r="E13" s="109">
        <v>19000000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128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133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129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38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127</v>
      </c>
      <c r="B18" s="74" t="s">
        <v>114</v>
      </c>
      <c r="C18" s="102">
        <v>1298981</v>
      </c>
      <c r="D18" s="74"/>
      <c r="E18" s="139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128</v>
      </c>
      <c r="B19" s="74" t="s">
        <v>115</v>
      </c>
      <c r="C19" s="102"/>
      <c r="D19" s="74"/>
      <c r="E19" s="139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2667781</v>
      </c>
      <c r="G20" s="108">
        <f aca="true" t="shared" si="1" ref="G20:P20">SUM(G26+G21)</f>
        <v>2667781</v>
      </c>
      <c r="H20" s="108">
        <f t="shared" si="1"/>
        <v>2667775</v>
      </c>
      <c r="I20" s="108">
        <f t="shared" si="1"/>
        <v>2667781</v>
      </c>
      <c r="J20" s="108">
        <f t="shared" si="1"/>
        <v>2667781</v>
      </c>
      <c r="K20" s="108">
        <f t="shared" si="1"/>
        <v>2667780</v>
      </c>
      <c r="L20" s="108">
        <f t="shared" si="1"/>
        <v>2667780.12</v>
      </c>
      <c r="M20" s="108">
        <f t="shared" si="1"/>
        <v>2667781</v>
      </c>
      <c r="N20" s="108">
        <f t="shared" si="1"/>
        <v>2667780</v>
      </c>
      <c r="O20" s="108">
        <f t="shared" si="1"/>
        <v>2500263</v>
      </c>
      <c r="P20" s="108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0"/>
      <c r="F21" s="99">
        <f>SUM(F22:F24)</f>
        <v>1394781</v>
      </c>
      <c r="G21" s="99">
        <f aca="true" t="shared" si="2" ref="G21:P21">SUM(G22:G24)</f>
        <v>1488231</v>
      </c>
      <c r="H21" s="99">
        <f t="shared" si="2"/>
        <v>1587943</v>
      </c>
      <c r="I21" s="99">
        <f t="shared" si="2"/>
        <v>1694335</v>
      </c>
      <c r="J21" s="99">
        <f t="shared" si="2"/>
        <v>1807855</v>
      </c>
      <c r="K21" s="99">
        <f t="shared" si="2"/>
        <v>1928981</v>
      </c>
      <c r="L21" s="99">
        <f t="shared" si="2"/>
        <v>2058223.12</v>
      </c>
      <c r="M21" s="99">
        <f t="shared" si="2"/>
        <v>2196124</v>
      </c>
      <c r="N21" s="99">
        <f t="shared" si="2"/>
        <v>2343264</v>
      </c>
      <c r="O21" s="99">
        <f t="shared" si="2"/>
        <v>2332745</v>
      </c>
      <c r="P21" s="99">
        <f t="shared" si="2"/>
        <v>167518</v>
      </c>
    </row>
    <row r="22" spans="1:16" s="48" customFormat="1" ht="15" customHeight="1">
      <c r="A22" s="54" t="s">
        <v>127</v>
      </c>
      <c r="B22" s="53" t="s">
        <v>103</v>
      </c>
      <c r="C22" s="100"/>
      <c r="D22" s="46"/>
      <c r="E22" s="141"/>
      <c r="F22" s="109">
        <v>1394781</v>
      </c>
      <c r="G22" s="109">
        <v>1488231</v>
      </c>
      <c r="H22" s="109">
        <v>1587943</v>
      </c>
      <c r="I22" s="109">
        <v>1694335</v>
      </c>
      <c r="J22" s="109">
        <v>1807855</v>
      </c>
      <c r="K22" s="109">
        <v>1928981</v>
      </c>
      <c r="L22" s="109">
        <v>2058223.12</v>
      </c>
      <c r="M22" s="109">
        <v>2196124</v>
      </c>
      <c r="N22" s="109">
        <v>2343264</v>
      </c>
      <c r="O22" s="109">
        <v>2332745</v>
      </c>
      <c r="P22" s="109">
        <v>167518</v>
      </c>
    </row>
    <row r="23" spans="1:16" s="48" customFormat="1" ht="15" customHeight="1">
      <c r="A23" s="54" t="s">
        <v>128</v>
      </c>
      <c r="B23" s="53" t="s">
        <v>105</v>
      </c>
      <c r="C23" s="100"/>
      <c r="D23" s="46"/>
      <c r="E23" s="141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129</v>
      </c>
      <c r="B24" s="53" t="s">
        <v>104</v>
      </c>
      <c r="C24" s="100"/>
      <c r="D24" s="46"/>
      <c r="E24" s="141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2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1273000</v>
      </c>
      <c r="G26" s="104">
        <v>1179550</v>
      </c>
      <c r="H26" s="104">
        <v>1079832</v>
      </c>
      <c r="I26" s="104">
        <v>973446</v>
      </c>
      <c r="J26" s="104">
        <v>859926</v>
      </c>
      <c r="K26" s="104">
        <v>738799</v>
      </c>
      <c r="L26" s="104">
        <v>609557</v>
      </c>
      <c r="M26" s="104">
        <v>471657</v>
      </c>
      <c r="N26" s="104">
        <v>324516</v>
      </c>
      <c r="O26" s="104">
        <v>167518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61592957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87190007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-25597050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130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136</v>
      </c>
      <c r="C31" s="100"/>
      <c r="D31" s="46"/>
      <c r="E31" s="126">
        <f>(E7-E22-E23)/E27*100</f>
        <v>30.84768279594045</v>
      </c>
      <c r="F31" s="126">
        <f aca="true" t="shared" si="4" ref="F31:P31">F7/F27*100</f>
        <v>40.029967645820165</v>
      </c>
      <c r="G31" s="126">
        <f t="shared" si="4"/>
        <v>34.80274653624743</v>
      </c>
      <c r="H31" s="126">
        <f t="shared" si="4"/>
        <v>29.797722512711573</v>
      </c>
      <c r="I31" s="126">
        <f t="shared" si="4"/>
        <v>24.953584991565847</v>
      </c>
      <c r="J31" s="126">
        <f t="shared" si="4"/>
        <v>20.321540124300093</v>
      </c>
      <c r="K31" s="126">
        <f t="shared" si="4"/>
        <v>15.897265686601283</v>
      </c>
      <c r="L31" s="126">
        <f t="shared" si="4"/>
        <v>11.660122313792401</v>
      </c>
      <c r="M31" s="126">
        <f t="shared" si="4"/>
        <v>7.640546155544124</v>
      </c>
      <c r="N31" s="126">
        <f t="shared" si="4"/>
        <v>3.756289553513971</v>
      </c>
      <c r="O31" s="126">
        <f t="shared" si="4"/>
        <v>0.23742622856021944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131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2.1576833857806177</v>
      </c>
      <c r="F33" s="126">
        <f>F20/F27*100</f>
        <v>6.065882345237157</v>
      </c>
      <c r="G33" s="126">
        <f aca="true" t="shared" si="5" ref="G33:P33">G20/G27*100</f>
        <v>5.76076038259858</v>
      </c>
      <c r="H33" s="126">
        <f t="shared" si="5"/>
        <v>5.471358866074757</v>
      </c>
      <c r="I33" s="126">
        <f t="shared" si="5"/>
        <v>5.186770867622605</v>
      </c>
      <c r="J33" s="126">
        <f t="shared" si="5"/>
        <v>4.916489664037972</v>
      </c>
      <c r="K33" s="126">
        <f t="shared" si="5"/>
        <v>4.6615734020279</v>
      </c>
      <c r="L33" s="126">
        <f t="shared" si="5"/>
        <v>4.418776305211285</v>
      </c>
      <c r="M33" s="126">
        <f t="shared" si="5"/>
        <v>4.208359810606369</v>
      </c>
      <c r="N33" s="126">
        <f t="shared" si="5"/>
        <v>4.007960212997084</v>
      </c>
      <c r="O33" s="126">
        <f t="shared" si="5"/>
        <v>3.543669574248793</v>
      </c>
      <c r="P33" s="126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73" t="s">
        <v>119</v>
      </c>
      <c r="B3" s="173"/>
      <c r="C3" s="173"/>
      <c r="D3" s="173"/>
    </row>
    <row r="4" ht="6.75" customHeight="1">
      <c r="A4" s="15"/>
    </row>
    <row r="5" ht="12.75">
      <c r="D5" s="10" t="s">
        <v>39</v>
      </c>
    </row>
    <row r="6" spans="1:4" ht="15" customHeight="1">
      <c r="A6" s="174" t="s">
        <v>55</v>
      </c>
      <c r="B6" s="174" t="s">
        <v>4</v>
      </c>
      <c r="C6" s="175" t="s">
        <v>56</v>
      </c>
      <c r="D6" s="175" t="s">
        <v>120</v>
      </c>
    </row>
    <row r="7" spans="1:4" ht="15" customHeight="1">
      <c r="A7" s="174"/>
      <c r="B7" s="174"/>
      <c r="C7" s="174"/>
      <c r="D7" s="175"/>
    </row>
    <row r="8" spans="1:4" ht="15.75" customHeight="1">
      <c r="A8" s="174"/>
      <c r="B8" s="174"/>
      <c r="C8" s="174"/>
      <c r="D8" s="175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124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126</v>
      </c>
      <c r="C12" s="78"/>
      <c r="D12" s="92">
        <f>D10-D11</f>
        <v>-25597050</v>
      </c>
    </row>
    <row r="13" spans="1:4" ht="18.75" customHeight="1">
      <c r="A13" s="171" t="s">
        <v>23</v>
      </c>
      <c r="B13" s="172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125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71" t="s">
        <v>85</v>
      </c>
      <c r="B22" s="172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1" sqref="A1:J1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6" t="s">
        <v>159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12.75">
      <c r="J2" s="9" t="s">
        <v>39</v>
      </c>
    </row>
    <row r="3" spans="1:10" s="2" customFormat="1" ht="20.25" customHeight="1">
      <c r="A3" s="174" t="s">
        <v>2</v>
      </c>
      <c r="B3" s="178" t="s">
        <v>3</v>
      </c>
      <c r="C3" s="178" t="s">
        <v>89</v>
      </c>
      <c r="D3" s="175" t="s">
        <v>82</v>
      </c>
      <c r="E3" s="175" t="s">
        <v>91</v>
      </c>
      <c r="F3" s="175" t="s">
        <v>62</v>
      </c>
      <c r="G3" s="175"/>
      <c r="H3" s="175"/>
      <c r="I3" s="175"/>
      <c r="J3" s="175"/>
    </row>
    <row r="4" spans="1:10" s="2" customFormat="1" ht="20.25" customHeight="1">
      <c r="A4" s="174"/>
      <c r="B4" s="179"/>
      <c r="C4" s="179"/>
      <c r="D4" s="174"/>
      <c r="E4" s="175"/>
      <c r="F4" s="175" t="s">
        <v>80</v>
      </c>
      <c r="G4" s="175" t="s">
        <v>5</v>
      </c>
      <c r="H4" s="175"/>
      <c r="I4" s="175"/>
      <c r="J4" s="175" t="s">
        <v>81</v>
      </c>
    </row>
    <row r="5" spans="1:10" s="2" customFormat="1" ht="65.25" customHeight="1">
      <c r="A5" s="174"/>
      <c r="B5" s="180"/>
      <c r="C5" s="180"/>
      <c r="D5" s="174"/>
      <c r="E5" s="175"/>
      <c r="F5" s="175"/>
      <c r="G5" s="14" t="s">
        <v>77</v>
      </c>
      <c r="H5" s="14" t="s">
        <v>78</v>
      </c>
      <c r="I5" s="14" t="s">
        <v>92</v>
      </c>
      <c r="J5" s="175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77" t="s">
        <v>86</v>
      </c>
      <c r="B20" s="177"/>
      <c r="C20" s="177"/>
      <c r="D20" s="177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C3:C5"/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76" t="s">
        <v>158</v>
      </c>
      <c r="B1" s="176"/>
      <c r="C1" s="176"/>
      <c r="D1" s="176"/>
      <c r="E1" s="176"/>
      <c r="F1" s="176"/>
      <c r="G1" s="176"/>
      <c r="H1" s="176"/>
      <c r="I1" s="176"/>
      <c r="J1" s="176"/>
    </row>
    <row r="3" ht="12.75">
      <c r="J3" s="58" t="s">
        <v>39</v>
      </c>
    </row>
    <row r="4" spans="1:79" ht="20.25" customHeight="1">
      <c r="A4" s="174" t="s">
        <v>2</v>
      </c>
      <c r="B4" s="178" t="s">
        <v>3</v>
      </c>
      <c r="C4" s="178" t="s">
        <v>89</v>
      </c>
      <c r="D4" s="175" t="s">
        <v>82</v>
      </c>
      <c r="E4" s="175" t="s">
        <v>91</v>
      </c>
      <c r="F4" s="175" t="s">
        <v>62</v>
      </c>
      <c r="G4" s="175"/>
      <c r="H4" s="175"/>
      <c r="I4" s="175"/>
      <c r="J4" s="175"/>
      <c r="BX4" s="1"/>
      <c r="BY4" s="1"/>
      <c r="BZ4" s="1"/>
      <c r="CA4" s="1"/>
    </row>
    <row r="5" spans="1:79" ht="18" customHeight="1">
      <c r="A5" s="174"/>
      <c r="B5" s="179"/>
      <c r="C5" s="179"/>
      <c r="D5" s="174"/>
      <c r="E5" s="175"/>
      <c r="F5" s="175" t="s">
        <v>80</v>
      </c>
      <c r="G5" s="175" t="s">
        <v>5</v>
      </c>
      <c r="H5" s="175"/>
      <c r="I5" s="175"/>
      <c r="J5" s="175" t="s">
        <v>81</v>
      </c>
      <c r="BX5" s="1"/>
      <c r="BY5" s="1"/>
      <c r="BZ5" s="1"/>
      <c r="CA5" s="1"/>
    </row>
    <row r="6" spans="1:79" ht="69" customHeight="1">
      <c r="A6" s="174"/>
      <c r="B6" s="180"/>
      <c r="C6" s="180"/>
      <c r="D6" s="174"/>
      <c r="E6" s="175"/>
      <c r="F6" s="175"/>
      <c r="G6" s="14" t="s">
        <v>77</v>
      </c>
      <c r="H6" s="14" t="s">
        <v>78</v>
      </c>
      <c r="I6" s="14" t="s">
        <v>79</v>
      </c>
      <c r="J6" s="175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2100000</v>
      </c>
      <c r="F8" s="127">
        <v>2100000</v>
      </c>
      <c r="G8" s="127"/>
      <c r="H8" s="127"/>
      <c r="I8" s="127">
        <v>2100000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377310</v>
      </c>
      <c r="E9" s="111">
        <v>406370</v>
      </c>
      <c r="F9" s="111">
        <v>406370</v>
      </c>
      <c r="G9" s="111"/>
      <c r="H9" s="111"/>
      <c r="I9" s="111">
        <v>406370</v>
      </c>
      <c r="J9" s="111"/>
      <c r="BX9" s="1"/>
      <c r="BY9" s="1"/>
      <c r="BZ9" s="1"/>
      <c r="CA9" s="1"/>
    </row>
    <row r="10" spans="1:79" ht="19.5" customHeight="1">
      <c r="A10" s="130"/>
      <c r="B10" s="130"/>
      <c r="C10" s="130"/>
      <c r="D10" s="111"/>
      <c r="E10" s="111"/>
      <c r="F10" s="111"/>
      <c r="G10" s="111"/>
      <c r="H10" s="111"/>
      <c r="I10" s="111"/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81" t="s">
        <v>86</v>
      </c>
      <c r="B21" s="181"/>
      <c r="C21" s="181"/>
      <c r="D21" s="181"/>
      <c r="E21" s="128">
        <f aca="true" t="shared" si="0" ref="E21:J21">SUM(E8:E20)</f>
        <v>2506370</v>
      </c>
      <c r="F21" s="128">
        <f t="shared" si="0"/>
        <v>2506370</v>
      </c>
      <c r="G21" s="128">
        <f t="shared" si="0"/>
        <v>0</v>
      </c>
      <c r="H21" s="128">
        <f t="shared" si="0"/>
        <v>0</v>
      </c>
      <c r="I21" s="128">
        <f t="shared" si="0"/>
        <v>2506370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  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LEGAL USER</cp:lastModifiedBy>
  <cp:lastPrinted>2008-11-14T10:13:34Z</cp:lastPrinted>
  <dcterms:created xsi:type="dcterms:W3CDTF">1998-12-09T13:02:10Z</dcterms:created>
  <dcterms:modified xsi:type="dcterms:W3CDTF">2008-11-19T12:26:01Z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