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255" windowWidth="15360" windowHeight="8715" tabRatio="640" firstSheet="17" activeTab="17"/>
  </bookViews>
  <sheets>
    <sheet name="1" sheetId="2" state="hidden" r:id="rId1"/>
    <sheet name="2" sheetId="12" state="hidden" r:id="rId2"/>
    <sheet name="3" sheetId="40" state="hidden" r:id="rId3"/>
    <sheet name="3a" sheetId="27" state="hidden" r:id="rId4"/>
    <sheet name="4" sheetId="41" state="hidden" r:id="rId5"/>
    <sheet name="5" sheetId="14" state="hidden" r:id="rId6"/>
    <sheet name="6" sheetId="22" state="hidden" r:id="rId7"/>
    <sheet name="7" sheetId="21" state="hidden" r:id="rId8"/>
    <sheet name="8" sheetId="44" state="hidden" r:id="rId9"/>
    <sheet name="9" sheetId="7" state="hidden" r:id="rId10"/>
    <sheet name="10" sheetId="5" state="hidden" r:id="rId11"/>
    <sheet name="11" sheetId="23" state="hidden" r:id="rId12"/>
    <sheet name="12" sheetId="24" state="hidden" r:id="rId13"/>
    <sheet name="13" sheetId="18" state="hidden" r:id="rId14"/>
    <sheet name="14" sheetId="39" state="hidden" r:id="rId15"/>
    <sheet name="15" sheetId="10" state="hidden" r:id="rId16"/>
    <sheet name="16" sheetId="38" state="hidden" r:id="rId17"/>
    <sheet name="prognoza kwoty długu" sheetId="15" r:id="rId18"/>
  </sheets>
  <calcPr calcId="125725"/>
</workbook>
</file>

<file path=xl/calcChain.xml><?xml version="1.0" encoding="utf-8"?>
<calcChain xmlns="http://schemas.openxmlformats.org/spreadsheetml/2006/main">
  <c r="E31" i="15"/>
  <c r="F31"/>
  <c r="E7"/>
  <c r="C8"/>
  <c r="E21"/>
  <c r="G21"/>
  <c r="F11" i="23"/>
  <c r="F19" i="24"/>
  <c r="C7" i="18"/>
  <c r="C12"/>
  <c r="C11"/>
  <c r="C18"/>
  <c r="E12" i="15"/>
  <c r="E20"/>
  <c r="F21"/>
  <c r="F7"/>
  <c r="G7"/>
  <c r="F20"/>
  <c r="F33"/>
  <c r="G20"/>
  <c r="G33"/>
  <c r="H21"/>
  <c r="H20"/>
  <c r="H33"/>
  <c r="I21"/>
  <c r="I20"/>
  <c r="I33"/>
  <c r="J21"/>
  <c r="J20"/>
  <c r="J33"/>
  <c r="K21"/>
  <c r="K20"/>
  <c r="K33"/>
  <c r="L21"/>
  <c r="L20"/>
  <c r="L33"/>
  <c r="M21"/>
  <c r="M20"/>
  <c r="M33"/>
  <c r="N21"/>
  <c r="N20"/>
  <c r="N33"/>
  <c r="O21"/>
  <c r="O20"/>
  <c r="O33"/>
  <c r="P21"/>
  <c r="P20"/>
  <c r="P33"/>
  <c r="E29"/>
  <c r="F29"/>
  <c r="G29"/>
  <c r="H29"/>
  <c r="I29"/>
  <c r="J29"/>
  <c r="K29"/>
  <c r="L29"/>
  <c r="M29"/>
  <c r="N29"/>
  <c r="O29"/>
  <c r="P29"/>
  <c r="E33"/>
  <c r="D12" i="14"/>
  <c r="D13"/>
  <c r="E20" i="22"/>
  <c r="F20"/>
  <c r="G20"/>
  <c r="H20"/>
  <c r="I20"/>
  <c r="E21" i="44"/>
  <c r="F21"/>
  <c r="G21"/>
  <c r="H21"/>
  <c r="I21"/>
  <c r="J21"/>
  <c r="C28" i="7"/>
  <c r="D28"/>
  <c r="H28"/>
  <c r="C7" i="15"/>
  <c r="H7"/>
  <c r="I7"/>
  <c r="J7"/>
  <c r="K7"/>
  <c r="L7"/>
  <c r="M7"/>
  <c r="N7"/>
  <c r="O7"/>
  <c r="P7"/>
  <c r="G31"/>
  <c r="H31"/>
  <c r="I31"/>
  <c r="J31"/>
  <c r="K31"/>
  <c r="L31"/>
  <c r="M31"/>
  <c r="N31"/>
  <c r="P31"/>
  <c r="O31"/>
</calcChain>
</file>

<file path=xl/sharedStrings.xml><?xml version="1.0" encoding="utf-8"?>
<sst xmlns="http://schemas.openxmlformats.org/spreadsheetml/2006/main" count="280" uniqueCount="165">
  <si>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</si>
  <si>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</si>
  <si>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</si>
  <si>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</si>
  <si>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</si>
  <si>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</si>
  <si>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</si>
  <si>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</si>
  <si>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</si>
  <si>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</si>
  <si>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</si>
  <si>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</si>
  <si>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</si>
  <si>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</si>
  <si>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</si>
  <si>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</si>
  <si>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</si>
  <si>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</si>
  <si>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</si>
  <si>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</si>
  <si>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</si>
  <si>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</si>
  <si>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</si>
  <si>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</si>
  <si>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</si>
  <si>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</si>
  <si>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</si>
  <si>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</si>
  <si>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</si>
  <si>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</si>
  <si>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</si>
  <si>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</si>
  <si>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</si>
  <si>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</si>
  <si>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</si>
  <si>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</si>
  <si>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</si>
  <si>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</si>
  <si>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</si>
  <si>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</si>
  <si>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</si>
  <si>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</si>
  <si>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</si>
  <si>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</si>
  <si>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</si>
  <si>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</si>
  <si>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</si>
  <si>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</si>
  <si>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</si>
  <si>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</si>
  <si>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</si>
  <si>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</si>
  <si>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</si>
  <si>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</si>
  <si>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</si>
  <si>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</si>
  <si>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</si>
  <si>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</si>
  <si>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</si>
  <si>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</si>
  <si>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</si>
  <si>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</si>
  <si>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</si>
  <si>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</si>
  <si>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</si>
  <si>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</si>
  <si>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</si>
  <si>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</si>
  <si>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</si>
  <si>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</si>
  <si>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</si>
  <si>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</si>
  <si>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</si>
  <si>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</si>
  <si>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</si>
  <si>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</si>
  <si>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</si>
  <si>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</si>
  <si>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</si>
  <si>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</si>
  <si>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</si>
  <si>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</si>
  <si>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</si>
  <si>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</si>
  <si>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</si>
  <si>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</si>
  <si>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</si>
  <si>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</si>
  <si>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</si>
  <si>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</si>
  <si>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</si>
  <si>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</si>
  <si>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</si>
  <si>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</si>
  <si>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</si>
  <si>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</si>
  <si>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</si>
  <si>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</si>
  <si>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</si>
  <si>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</si>
  <si>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  <charset val="238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</si>
  <si>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</si>
  <si>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</si>
  <si>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</si>
  <si>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</si>
  <si>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</si>
  <si>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</si>
  <si>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</si>
  <si>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</si>
  <si>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</si>
  <si>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</si>
  <si>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</si>
  <si>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</si>
  <si>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</si>
  <si>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</si>
  <si>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</si>
  <si>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  <charset val="238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</si>
  <si>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  <charset val="238"/>
      </rPr>
      <t>(art. 169 ust. 3)      (2.1+2.3):3</t>
    </r>
  </si>
  <si>
    <t>Spłata rat kapitałowych z tytułu prefinansowania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</si>
  <si>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</si>
  <si>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</si>
  <si>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</si>
  <si>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</si>
  <si>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</si>
  <si>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</si>
  <si>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</si>
  <si>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</si>
  <si>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</si>
  <si>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</si>
  <si>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</si>
  <si>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</si>
  <si>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</si>
  <si>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</si>
  <si>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</si>
  <si>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</si>
  <si>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  <charset val="238"/>
      </rPr>
      <t>(art. 170 ust. 3)
(1.1+1.2-2.1.a-2.1.b):3</t>
    </r>
  </si>
  <si>
    <t>Umorzenie</t>
  </si>
  <si>
    <t xml:space="preserve">   EBOiR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</si>
  <si>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</si>
  <si>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</si>
  <si>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  <charset val="238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</si>
  <si>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</si>
  <si>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</si>
  <si>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</si>
  <si>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</si>
  <si>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</si>
  <si>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</si>
  <si>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</si>
  <si>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</si>
  <si>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</si>
  <si>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</si>
  <si>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</si>
  <si>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</si>
  <si>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</si>
  <si>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</si>
  <si>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</si>
  <si>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</si>
  <si>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</si>
  <si>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</si>
  <si>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</si>
  <si>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</si>
  <si>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</si>
  <si>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</si>
  <si>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  <charset val="238"/>
      </rPr>
      <t xml:space="preserve">1) </t>
    </r>
    <r>
      <rPr>
        <sz val="10"/>
        <rFont val="Arial CE"/>
        <family val="2"/>
        <charset val="238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  <charset val="238"/>
      </rPr>
      <t>2)</t>
    </r>
    <r>
      <rPr>
        <sz val="10"/>
        <rFont val="Arial CE"/>
        <family val="2"/>
        <charset val="238"/>
      </rPr>
      <t xml:space="preserve"> Warsztaty plastyczno - fotograficzne - 5.000 zł.                       </t>
    </r>
    <r>
      <rPr>
        <b/>
        <sz val="10"/>
        <rFont val="Arial CE"/>
        <family val="2"/>
        <charset val="238"/>
      </rPr>
      <t>3)</t>
    </r>
    <r>
      <rPr>
        <sz val="10"/>
        <rFont val="Arial CE"/>
        <family val="2"/>
        <charset val="238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  <charset val="238"/>
      </rPr>
      <t>4)</t>
    </r>
    <r>
      <rPr>
        <sz val="10"/>
        <rFont val="Arial CE"/>
        <family val="2"/>
        <charset val="238"/>
      </rPr>
      <t xml:space="preserve"> Warsztaty interdyscyplinarne "Czarodziejskie podróże" - 5.000 zł.</t>
    </r>
  </si>
  <si>
    <t>Kwota długu na dzień 31.12.2008</t>
  </si>
</sst>
</file>

<file path=xl/styles.xml><?xml version="1.0" encoding="utf-8"?>
<styleSheet xmlns="http://schemas.openxmlformats.org/spreadsheetml/2006/main">
  <numFmts count="1">
    <numFmt numFmtId="171" formatCode="0.000"/>
  </numFmts>
  <fonts count="26">
    <font>
      <sz val="10"/>
      <name val="Arial CE"/>
      <charset val="238"/>
    </font>
    <font>
      <sz val="6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1"/>
      <name val="Arial"/>
      <charset val="238"/>
    </font>
    <font>
      <b/>
      <sz val="8"/>
      <name val="Arial"/>
      <family val="2"/>
      <charset val="238"/>
    </font>
    <font>
      <sz val="8"/>
      <name val="Arial"/>
      <charset val="238"/>
    </font>
    <font>
      <b/>
      <sz val="13"/>
      <name val="Arial CE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5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9"/>
      <color indexed="10"/>
      <name val="Arial"/>
      <family val="2"/>
      <charset val="238"/>
    </font>
    <font>
      <b/>
      <sz val="6"/>
      <name val="Arial CE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13" fillId="0" borderId="0" xfId="1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/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Border="1" applyAlignment="1">
      <alignment horizontal="center" vertical="top" wrapText="1"/>
    </xf>
    <xf numFmtId="0" fontId="18" fillId="0" borderId="0" xfId="0" applyFont="1"/>
    <xf numFmtId="0" fontId="15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3" fontId="21" fillId="0" borderId="7" xfId="0" applyNumberFormat="1" applyFont="1" applyBorder="1" applyAlignment="1">
      <alignment horizontal="right" vertical="center"/>
    </xf>
    <xf numFmtId="3" fontId="21" fillId="0" borderId="8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8" fillId="0" borderId="1" xfId="0" applyNumberFormat="1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right" vertical="top" wrapText="1"/>
    </xf>
    <xf numFmtId="171" fontId="15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left" vertical="center" wrapText="1" indent="2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center" vertical="top" wrapText="1"/>
    </xf>
    <xf numFmtId="3" fontId="0" fillId="0" borderId="2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18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 vertical="top" wrapText="1"/>
    </xf>
    <xf numFmtId="3" fontId="25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Normal="100" workbookViewId="0">
      <selection activeCell="D21" sqref="D21"/>
    </sheetView>
  </sheetViews>
  <sheetFormatPr defaultRowHeight="12.75"/>
  <cols>
    <col min="1" max="1" width="6.85546875" customWidth="1"/>
    <col min="2" max="2" width="8.85546875" bestFit="1" customWidth="1"/>
    <col min="3" max="3" width="6" customWidth="1"/>
    <col min="4" max="4" width="38" customWidth="1"/>
    <col min="5" max="5" width="12.28515625" customWidth="1"/>
    <col min="6" max="6" width="12.140625" customWidth="1"/>
    <col min="7" max="7" width="13.5703125" customWidth="1"/>
  </cols>
  <sheetData>
    <row r="1" spans="2:4">
      <c r="B1" s="6"/>
      <c r="C1" s="1"/>
      <c r="D1" s="1"/>
    </row>
    <row r="2" spans="2:4">
      <c r="B2" s="1"/>
      <c r="C2" s="1"/>
      <c r="D2" s="1"/>
    </row>
    <row r="3" spans="2:4">
      <c r="B3" s="1"/>
      <c r="C3" s="1"/>
      <c r="D3" s="1"/>
    </row>
    <row r="4" spans="2:4">
      <c r="B4" s="1"/>
      <c r="C4" s="1"/>
      <c r="D4" s="1"/>
    </row>
    <row r="5" spans="2:4">
      <c r="B5" s="1"/>
      <c r="C5" s="1"/>
      <c r="D5" s="1"/>
    </row>
    <row r="6" spans="2:4">
      <c r="B6" s="1"/>
      <c r="C6" s="1"/>
      <c r="D6" s="1"/>
    </row>
    <row r="7" spans="2:4">
      <c r="B7" s="1"/>
      <c r="C7" s="1"/>
      <c r="D7" s="1"/>
    </row>
    <row r="8" spans="2:4">
      <c r="B8" s="1"/>
      <c r="C8" s="1"/>
      <c r="D8" s="1"/>
    </row>
    <row r="9" spans="2:4">
      <c r="B9" s="1"/>
      <c r="C9" s="1"/>
      <c r="D9" s="1"/>
    </row>
    <row r="10" spans="2:4">
      <c r="B10" s="1"/>
      <c r="C10" s="1"/>
      <c r="D10" s="1"/>
    </row>
    <row r="11" spans="2:4">
      <c r="B11" s="1"/>
      <c r="C11" s="1"/>
      <c r="D11" s="1"/>
    </row>
    <row r="12" spans="2:4">
      <c r="B12" s="1"/>
      <c r="C12" s="1"/>
      <c r="D12" s="1"/>
    </row>
    <row r="13" spans="2:4">
      <c r="B13" s="1"/>
      <c r="C13" s="1"/>
      <c r="D13" s="1"/>
    </row>
    <row r="14" spans="2:4">
      <c r="B14" s="1"/>
      <c r="C14" s="1"/>
      <c r="D14" s="1"/>
    </row>
    <row r="15" spans="2:4">
      <c r="B15" s="1"/>
      <c r="C15" s="1"/>
      <c r="D15" s="1"/>
    </row>
    <row r="16" spans="2:4">
      <c r="B16" s="1"/>
      <c r="C16" s="1"/>
      <c r="D16" s="1"/>
    </row>
    <row r="17" spans="2:4">
      <c r="B17" s="1"/>
      <c r="C17" s="1"/>
      <c r="D17" s="1"/>
    </row>
    <row r="18" spans="2:4">
      <c r="B18" s="1"/>
      <c r="C18" s="1"/>
      <c r="D18" s="1"/>
    </row>
    <row r="19" spans="2:4">
      <c r="B19" s="1"/>
      <c r="C19" s="1"/>
      <c r="D19" s="1"/>
    </row>
    <row r="20" spans="2:4">
      <c r="B20" s="1"/>
      <c r="C20" s="1"/>
      <c r="D20" s="1"/>
    </row>
    <row r="21" spans="2:4">
      <c r="B21" s="1"/>
      <c r="C21" s="1"/>
      <c r="D21" s="1"/>
    </row>
    <row r="22" spans="2:4">
      <c r="B22" s="1"/>
      <c r="C22" s="1"/>
      <c r="D22" s="1"/>
    </row>
    <row r="23" spans="2:4">
      <c r="B23" s="1"/>
      <c r="C23" s="1"/>
      <c r="D23" s="1"/>
    </row>
    <row r="24" spans="2:4">
      <c r="B24" s="1"/>
      <c r="C24" s="1"/>
      <c r="D24" s="1"/>
    </row>
    <row r="25" spans="2:4">
      <c r="B25" s="1"/>
      <c r="C25" s="1"/>
      <c r="D25" s="1"/>
    </row>
    <row r="26" spans="2:4">
      <c r="B26" s="1"/>
      <c r="C26" s="1"/>
      <c r="D26" s="1"/>
    </row>
    <row r="27" spans="2:4">
      <c r="B27" s="1"/>
      <c r="C27" s="1"/>
      <c r="D27" s="1"/>
    </row>
    <row r="28" spans="2:4">
      <c r="B28" s="1"/>
      <c r="C28" s="1"/>
      <c r="D28" s="1"/>
    </row>
    <row r="29" spans="2:4">
      <c r="B29" s="1"/>
      <c r="C29" s="1"/>
      <c r="D29" s="1"/>
    </row>
    <row r="30" spans="2:4">
      <c r="B30" s="1"/>
      <c r="C30" s="1"/>
      <c r="D30" s="1"/>
    </row>
    <row r="31" spans="2:4">
      <c r="B31" s="1"/>
      <c r="C31" s="1"/>
      <c r="D31" s="1"/>
    </row>
    <row r="32" spans="2:4">
      <c r="B32" s="1"/>
      <c r="C32" s="1"/>
      <c r="D32" s="1"/>
    </row>
  </sheetData>
  <phoneticPr fontId="0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horizontalDpi="300" verticalDpi="300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topLeftCell="A10" workbookViewId="0">
      <selection activeCell="K213" sqref="K213"/>
    </sheetView>
  </sheetViews>
  <sheetFormatPr defaultRowHeight="12.75"/>
  <cols>
    <col min="1" max="1" width="4.7109375" customWidth="1"/>
    <col min="2" max="2" width="35.28515625" customWidth="1"/>
    <col min="3" max="3" width="14.140625" customWidth="1"/>
    <col min="4" max="4" width="10.7109375" customWidth="1"/>
    <col min="5" max="5" width="10.28515625" customWidth="1"/>
    <col min="6" max="6" width="8.7109375" customWidth="1"/>
    <col min="7" max="7" width="10.85546875" customWidth="1"/>
    <col min="8" max="8" width="9.7109375" customWidth="1"/>
    <col min="9" max="9" width="10.5703125" bestFit="1" customWidth="1"/>
    <col min="10" max="10" width="14.140625" customWidth="1"/>
    <col min="11" max="11" width="13.5703125" customWidth="1"/>
  </cols>
  <sheetData>
    <row r="1" spans="1:11" ht="16.5">
      <c r="A1" s="160" t="s">
        <v>54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1" ht="16.5">
      <c r="A2" s="160" t="s">
        <v>139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48" t="s">
        <v>55</v>
      </c>
      <c r="B5" s="148" t="s">
        <v>0</v>
      </c>
      <c r="C5" s="149" t="s">
        <v>95</v>
      </c>
      <c r="D5" s="161" t="s">
        <v>61</v>
      </c>
      <c r="E5" s="162"/>
      <c r="F5" s="162"/>
      <c r="G5" s="163"/>
      <c r="H5" s="149" t="s">
        <v>7</v>
      </c>
      <c r="I5" s="149"/>
      <c r="J5" s="149" t="s">
        <v>96</v>
      </c>
      <c r="K5" s="149" t="s">
        <v>127</v>
      </c>
    </row>
    <row r="6" spans="1:11" ht="15" customHeight="1">
      <c r="A6" s="148"/>
      <c r="B6" s="148"/>
      <c r="C6" s="149"/>
      <c r="D6" s="149" t="s">
        <v>6</v>
      </c>
      <c r="E6" s="156" t="s">
        <v>5</v>
      </c>
      <c r="F6" s="157"/>
      <c r="G6" s="158"/>
      <c r="H6" s="149" t="s">
        <v>6</v>
      </c>
      <c r="I6" s="149" t="s">
        <v>58</v>
      </c>
      <c r="J6" s="149"/>
      <c r="K6" s="149"/>
    </row>
    <row r="7" spans="1:11" ht="18" customHeight="1">
      <c r="A7" s="148"/>
      <c r="B7" s="148"/>
      <c r="C7" s="149"/>
      <c r="D7" s="149"/>
      <c r="E7" s="164" t="s">
        <v>97</v>
      </c>
      <c r="F7" s="156" t="s">
        <v>5</v>
      </c>
      <c r="G7" s="158"/>
      <c r="H7" s="149"/>
      <c r="I7" s="149"/>
      <c r="J7" s="149"/>
      <c r="K7" s="149"/>
    </row>
    <row r="8" spans="1:11" ht="42" customHeight="1">
      <c r="A8" s="148"/>
      <c r="B8" s="148"/>
      <c r="C8" s="149"/>
      <c r="D8" s="149"/>
      <c r="E8" s="165"/>
      <c r="F8" s="70" t="s">
        <v>94</v>
      </c>
      <c r="G8" s="70" t="s">
        <v>93</v>
      </c>
      <c r="H8" s="149"/>
      <c r="I8" s="149"/>
      <c r="J8" s="149"/>
      <c r="K8" s="149"/>
    </row>
    <row r="9" spans="1:11" ht="8.1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9" t="s">
        <v>138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141</v>
      </c>
      <c r="C24" s="111">
        <v>7600</v>
      </c>
      <c r="D24" s="111">
        <v>9500</v>
      </c>
      <c r="E24" s="112">
        <v>0</v>
      </c>
      <c r="F24" s="30" t="s">
        <v>45</v>
      </c>
      <c r="G24" s="30" t="s">
        <v>45</v>
      </c>
      <c r="H24" s="111">
        <v>17100</v>
      </c>
      <c r="I24" s="30" t="s">
        <v>45</v>
      </c>
      <c r="J24" s="19"/>
      <c r="K24" s="19"/>
    </row>
    <row r="25" spans="1:11" ht="25.5">
      <c r="A25" s="19"/>
      <c r="B25" s="110" t="s">
        <v>142</v>
      </c>
      <c r="C25" s="111">
        <v>425</v>
      </c>
      <c r="D25" s="111">
        <v>7000</v>
      </c>
      <c r="E25" s="112">
        <v>0</v>
      </c>
      <c r="F25" s="30" t="s">
        <v>45</v>
      </c>
      <c r="G25" s="30" t="s">
        <v>45</v>
      </c>
      <c r="H25" s="111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1"/>
      <c r="D26" s="111"/>
      <c r="E26" s="112"/>
      <c r="F26" s="30" t="s">
        <v>45</v>
      </c>
      <c r="G26" s="30" t="s">
        <v>45</v>
      </c>
      <c r="H26" s="111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3"/>
      <c r="D27" s="113"/>
      <c r="E27" s="114"/>
      <c r="F27" s="33" t="s">
        <v>45</v>
      </c>
      <c r="G27" s="33" t="s">
        <v>45</v>
      </c>
      <c r="H27" s="113"/>
      <c r="I27" s="33" t="s">
        <v>45</v>
      </c>
      <c r="J27" s="20"/>
      <c r="K27" s="20"/>
    </row>
    <row r="28" spans="1:11" s="62" customFormat="1" ht="19.5" customHeight="1">
      <c r="A28" s="159" t="s">
        <v>86</v>
      </c>
      <c r="B28" s="159"/>
      <c r="C28" s="115">
        <f>SUM(C24:C27)</f>
        <v>8025</v>
      </c>
      <c r="D28" s="115">
        <f>SUM(D24:D27)</f>
        <v>16500</v>
      </c>
      <c r="E28" s="115"/>
      <c r="F28" s="63"/>
      <c r="G28" s="63"/>
      <c r="H28" s="115">
        <f>SUM(H24:H27)</f>
        <v>24525</v>
      </c>
      <c r="I28" s="63"/>
      <c r="J28" s="63"/>
      <c r="K28" s="63"/>
    </row>
    <row r="29" spans="1:11" ht="4.5" customHeight="1"/>
    <row r="30" spans="1:11" ht="12.75" customHeight="1">
      <c r="A30" s="71"/>
    </row>
    <row r="31" spans="1:11">
      <c r="A31" s="71"/>
    </row>
    <row r="32" spans="1:11">
      <c r="A32" s="71"/>
    </row>
    <row r="33" spans="1:1">
      <c r="A33" s="71"/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honeticPr fontId="0" type="noConversion"/>
  <printOptions horizontalCentered="1"/>
  <pageMargins left="0.51181102362204722" right="0.51181102362204722" top="0.89" bottom="0.63" header="0.51181102362204722" footer="0.51181102362204722"/>
  <pageSetup paperSize="9" scale="85" orientation="landscape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9" sqref="E29"/>
    </sheetView>
  </sheetViews>
  <sheetFormatPr defaultRowHeight="12.75"/>
  <cols>
    <col min="1" max="1" width="4.140625" customWidth="1"/>
    <col min="2" max="2" width="8.140625" customWidth="1"/>
    <col min="3" max="3" width="10" customWidth="1"/>
    <col min="4" max="4" width="4.7109375" customWidth="1"/>
    <col min="5" max="5" width="26.28515625" customWidth="1"/>
    <col min="6" max="6" width="25.140625" customWidth="1"/>
    <col min="7" max="7" width="15.7109375" customWidth="1"/>
  </cols>
  <sheetData/>
  <phoneticPr fontId="0" type="noConversion"/>
  <printOptions horizontalCentered="1"/>
  <pageMargins left="0.39370078740157483" right="0.39370078740157483" top="2.2200000000000002" bottom="0.98425196850393704" header="0.51181102362204722" footer="0.51181102362204722"/>
  <pageSetup paperSize="9" scale="95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2" sqref="F12"/>
    </sheetView>
  </sheetViews>
  <sheetFormatPr defaultRowHeight="12.75"/>
  <cols>
    <col min="1" max="1" width="4" style="1" customWidth="1"/>
    <col min="2" max="2" width="8.140625" style="1" customWidth="1"/>
    <col min="3" max="3" width="9.85546875" style="1" customWidth="1"/>
    <col min="4" max="4" width="5.7109375" style="1" customWidth="1"/>
    <col min="5" max="5" width="41.5703125" style="1" customWidth="1"/>
    <col min="6" max="6" width="22.42578125" style="1" customWidth="1"/>
    <col min="7" max="16384" width="9.140625" style="1"/>
  </cols>
  <sheetData>
    <row r="1" spans="1:6" ht="20.100000000000001" customHeight="1">
      <c r="A1" s="166" t="s">
        <v>126</v>
      </c>
      <c r="B1" s="166"/>
      <c r="C1" s="166"/>
      <c r="D1" s="166"/>
      <c r="E1" s="166"/>
      <c r="F1" s="166"/>
    </row>
    <row r="2" spans="1:6" ht="20.100000000000001" customHeight="1">
      <c r="E2" s="5"/>
      <c r="F2" s="5"/>
    </row>
    <row r="3" spans="1:6" ht="20.100000000000001" customHeight="1">
      <c r="F3" s="11" t="s">
        <v>39</v>
      </c>
    </row>
    <row r="4" spans="1:6" ht="20.100000000000001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8.1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143</v>
      </c>
      <c r="F6" s="117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144</v>
      </c>
      <c r="F7" s="118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145</v>
      </c>
      <c r="F8" s="118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146</v>
      </c>
      <c r="F9" s="119">
        <v>82670</v>
      </c>
    </row>
    <row r="10" spans="1:6" ht="30" customHeight="1">
      <c r="A10" s="116">
        <v>5</v>
      </c>
      <c r="B10" s="22">
        <v>921</v>
      </c>
      <c r="C10" s="22">
        <v>92116</v>
      </c>
      <c r="D10" s="22">
        <v>2480</v>
      </c>
      <c r="E10" s="22" t="s">
        <v>147</v>
      </c>
      <c r="F10" s="120">
        <v>134820</v>
      </c>
    </row>
    <row r="11" spans="1:6" ht="30" customHeight="1">
      <c r="A11" s="167" t="s">
        <v>86</v>
      </c>
      <c r="B11" s="168"/>
      <c r="C11" s="168"/>
      <c r="D11" s="168"/>
      <c r="E11" s="169"/>
      <c r="F11" s="120">
        <f>SUM(F6:F10)</f>
        <v>1089663</v>
      </c>
    </row>
    <row r="13" spans="1:6">
      <c r="A13" s="71"/>
    </row>
    <row r="14" spans="1:6">
      <c r="A14" s="68"/>
    </row>
    <row r="16" spans="1:6">
      <c r="A16" s="68"/>
    </row>
  </sheetData>
  <mergeCells count="2">
    <mergeCell ref="A1:F1"/>
    <mergeCell ref="A11:E11"/>
  </mergeCells>
  <phoneticPr fontId="0" type="noConversion"/>
  <printOptions horizontalCentered="1"/>
  <pageMargins left="0.55118110236220474" right="0.51181102362204722" top="2.204724409448819" bottom="0.98425196850393704" header="0.51181102362204722" footer="0.51181102362204722"/>
  <pageSetup paperSize="9" scale="95" orientation="portrait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Normal="100" workbookViewId="0">
      <selection activeCell="E18" sqref="E18"/>
    </sheetView>
  </sheetViews>
  <sheetFormatPr defaultRowHeight="12.75"/>
  <cols>
    <col min="1" max="1" width="5.28515625" customWidth="1"/>
    <col min="3" max="3" width="11" customWidth="1"/>
    <col min="4" max="4" width="5" customWidth="1"/>
    <col min="5" max="5" width="49.85546875" customWidth="1"/>
    <col min="6" max="6" width="19.5703125" customWidth="1"/>
  </cols>
  <sheetData>
    <row r="1" spans="1:6" ht="48.75" customHeight="1">
      <c r="A1" s="150" t="s">
        <v>125</v>
      </c>
      <c r="B1" s="150"/>
      <c r="C1" s="150"/>
      <c r="D1" s="150"/>
      <c r="E1" s="150"/>
      <c r="F1" s="150"/>
    </row>
    <row r="2" spans="1:6" ht="20.100000000000001" customHeight="1">
      <c r="E2" s="5"/>
      <c r="F2" s="5"/>
    </row>
    <row r="3" spans="1:6" ht="20.100000000000001" customHeight="1">
      <c r="E3" s="1"/>
      <c r="F3" s="9" t="s">
        <v>39</v>
      </c>
    </row>
    <row r="4" spans="1:6" ht="20.100000000000001" customHeight="1">
      <c r="A4" s="13" t="s">
        <v>55</v>
      </c>
      <c r="B4" s="13" t="s">
        <v>2</v>
      </c>
      <c r="C4" s="13" t="s">
        <v>3</v>
      </c>
      <c r="D4" s="13" t="s">
        <v>89</v>
      </c>
      <c r="E4" s="13" t="s">
        <v>40</v>
      </c>
      <c r="F4" s="13" t="s">
        <v>41</v>
      </c>
    </row>
    <row r="5" spans="1:6" s="65" customFormat="1" ht="8.1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32">
        <v>1</v>
      </c>
      <c r="B6" s="132">
        <v>852</v>
      </c>
      <c r="C6" s="132">
        <v>85295</v>
      </c>
      <c r="D6" s="132">
        <v>2820</v>
      </c>
      <c r="E6" s="132" t="s">
        <v>151</v>
      </c>
      <c r="F6" s="135">
        <v>55000</v>
      </c>
    </row>
    <row r="7" spans="1:6" ht="30" customHeight="1">
      <c r="A7" s="133">
        <v>2</v>
      </c>
      <c r="B7" s="133">
        <v>921</v>
      </c>
      <c r="C7" s="133">
        <v>92195</v>
      </c>
      <c r="D7" s="133">
        <v>2820</v>
      </c>
      <c r="E7" s="133" t="s">
        <v>152</v>
      </c>
      <c r="F7" s="136">
        <v>20000</v>
      </c>
    </row>
    <row r="8" spans="1:6" ht="30" customHeight="1">
      <c r="A8" s="133">
        <v>3</v>
      </c>
      <c r="B8" s="133">
        <v>921</v>
      </c>
      <c r="C8" s="133">
        <v>92195</v>
      </c>
      <c r="D8" s="133">
        <v>2820</v>
      </c>
      <c r="E8" s="133" t="s">
        <v>153</v>
      </c>
      <c r="F8" s="136">
        <v>10000</v>
      </c>
    </row>
    <row r="9" spans="1:6" ht="30" customHeight="1">
      <c r="A9" s="138">
        <v>4</v>
      </c>
      <c r="B9" s="138">
        <v>921</v>
      </c>
      <c r="C9" s="138">
        <v>92195</v>
      </c>
      <c r="D9" s="138">
        <v>2820</v>
      </c>
      <c r="E9" s="138" t="s">
        <v>154</v>
      </c>
      <c r="F9" s="139">
        <v>6000</v>
      </c>
    </row>
    <row r="10" spans="1:6" ht="30" customHeight="1">
      <c r="A10" s="138">
        <v>5</v>
      </c>
      <c r="B10" s="138">
        <v>921</v>
      </c>
      <c r="C10" s="138">
        <v>92195</v>
      </c>
      <c r="D10" s="138">
        <v>2820</v>
      </c>
      <c r="E10" s="138" t="s">
        <v>155</v>
      </c>
      <c r="F10" s="139">
        <v>12000</v>
      </c>
    </row>
    <row r="11" spans="1:6" ht="30" customHeight="1">
      <c r="A11" s="138">
        <v>6</v>
      </c>
      <c r="B11" s="138">
        <v>921</v>
      </c>
      <c r="C11" s="138">
        <v>92195</v>
      </c>
      <c r="D11" s="138">
        <v>2820</v>
      </c>
      <c r="E11" s="138" t="s">
        <v>156</v>
      </c>
      <c r="F11" s="139">
        <v>25000</v>
      </c>
    </row>
    <row r="12" spans="1:6" ht="30" customHeight="1">
      <c r="A12" s="138">
        <v>7</v>
      </c>
      <c r="B12" s="138">
        <v>921</v>
      </c>
      <c r="C12" s="138">
        <v>92195</v>
      </c>
      <c r="D12" s="138">
        <v>2820</v>
      </c>
      <c r="E12" s="138" t="s">
        <v>157</v>
      </c>
      <c r="F12" s="139">
        <v>6000</v>
      </c>
    </row>
    <row r="13" spans="1:6" ht="30" customHeight="1">
      <c r="A13" s="138">
        <v>8</v>
      </c>
      <c r="B13" s="138">
        <v>921</v>
      </c>
      <c r="C13" s="138">
        <v>92195</v>
      </c>
      <c r="D13" s="138">
        <v>2820</v>
      </c>
      <c r="E13" s="138" t="s">
        <v>158</v>
      </c>
      <c r="F13" s="139">
        <v>9000</v>
      </c>
    </row>
    <row r="14" spans="1:6" ht="30" customHeight="1">
      <c r="A14" s="138">
        <v>9</v>
      </c>
      <c r="B14" s="138">
        <v>921</v>
      </c>
      <c r="C14" s="138">
        <v>92195</v>
      </c>
      <c r="D14" s="138">
        <v>2820</v>
      </c>
      <c r="E14" s="138" t="s">
        <v>159</v>
      </c>
      <c r="F14" s="139">
        <v>5000</v>
      </c>
    </row>
    <row r="15" spans="1:6" ht="102">
      <c r="A15" s="138">
        <v>10</v>
      </c>
      <c r="B15" s="138">
        <v>921</v>
      </c>
      <c r="C15" s="138">
        <v>92195</v>
      </c>
      <c r="D15" s="138">
        <v>2820</v>
      </c>
      <c r="E15" s="138" t="s">
        <v>163</v>
      </c>
      <c r="F15" s="139">
        <v>20000</v>
      </c>
    </row>
    <row r="16" spans="1:6" ht="30" customHeight="1">
      <c r="A16" s="138">
        <v>11</v>
      </c>
      <c r="B16" s="138">
        <v>921</v>
      </c>
      <c r="C16" s="138">
        <v>92195</v>
      </c>
      <c r="D16" s="138">
        <v>2820</v>
      </c>
      <c r="E16" s="138" t="s">
        <v>160</v>
      </c>
      <c r="F16" s="139">
        <v>70000</v>
      </c>
    </row>
    <row r="17" spans="1:6" ht="30" customHeight="1">
      <c r="A17" s="138">
        <v>12</v>
      </c>
      <c r="B17" s="138">
        <v>926</v>
      </c>
      <c r="C17" s="138">
        <v>92605</v>
      </c>
      <c r="D17" s="138">
        <v>2820</v>
      </c>
      <c r="E17" s="138" t="s">
        <v>161</v>
      </c>
      <c r="F17" s="139">
        <v>570000</v>
      </c>
    </row>
    <row r="18" spans="1:6" ht="30" customHeight="1">
      <c r="A18" s="134">
        <v>13</v>
      </c>
      <c r="B18" s="134">
        <v>926</v>
      </c>
      <c r="C18" s="134">
        <v>92605</v>
      </c>
      <c r="D18" s="134">
        <v>2820</v>
      </c>
      <c r="E18" s="134" t="s">
        <v>162</v>
      </c>
      <c r="F18" s="137">
        <v>30000</v>
      </c>
    </row>
    <row r="19" spans="1:6" ht="30" customHeight="1">
      <c r="A19" s="167" t="s">
        <v>86</v>
      </c>
      <c r="B19" s="168"/>
      <c r="C19" s="168"/>
      <c r="D19" s="168"/>
      <c r="E19" s="169"/>
      <c r="F19" s="120">
        <f>SUM(F6:F18)</f>
        <v>838000</v>
      </c>
    </row>
  </sheetData>
  <mergeCells count="2">
    <mergeCell ref="A1:F1"/>
    <mergeCell ref="A19:E19"/>
  </mergeCells>
  <phoneticPr fontId="0" type="noConversion"/>
  <printOptions horizontalCentered="1"/>
  <pageMargins left="0.39370078740157483" right="0.39370078740157483" top="1.67" bottom="0.98425196850393704" header="0.51181102362204722" footer="0.51181102362204722"/>
  <pageSetup paperSize="9" scale="95" orientation="portrait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C19" sqref="C19"/>
    </sheetView>
  </sheetViews>
  <sheetFormatPr defaultRowHeight="12.75"/>
  <cols>
    <col min="1" max="1" width="5.28515625" style="1" bestFit="1" customWidth="1"/>
    <col min="2" max="2" width="63.140625" style="1" customWidth="1"/>
    <col min="3" max="3" width="17.7109375" style="1" customWidth="1"/>
    <col min="4" max="16384" width="9.140625" style="1"/>
  </cols>
  <sheetData>
    <row r="1" spans="1:10" ht="20.100000000000001" customHeight="1">
      <c r="A1" s="170" t="s">
        <v>37</v>
      </c>
      <c r="B1" s="170"/>
      <c r="C1" s="170"/>
      <c r="D1" s="5"/>
      <c r="E1" s="5"/>
      <c r="F1" s="5"/>
      <c r="G1" s="5"/>
      <c r="H1" s="5"/>
      <c r="I1" s="5"/>
      <c r="J1" s="5"/>
    </row>
    <row r="2" spans="1:10" ht="20.100000000000001" customHeight="1">
      <c r="A2" s="170" t="s">
        <v>43</v>
      </c>
      <c r="B2" s="170"/>
      <c r="C2" s="170"/>
      <c r="D2" s="5"/>
      <c r="E2" s="5"/>
      <c r="F2" s="5"/>
      <c r="G2" s="5"/>
    </row>
    <row r="4" spans="1:10">
      <c r="C4" s="9" t="s">
        <v>39</v>
      </c>
    </row>
    <row r="5" spans="1:10" ht="20.100000000000001" customHeight="1">
      <c r="A5" s="13" t="s">
        <v>55</v>
      </c>
      <c r="B5" s="13" t="s">
        <v>0</v>
      </c>
      <c r="C5" s="13" t="s">
        <v>124</v>
      </c>
      <c r="D5" s="7"/>
      <c r="E5" s="7"/>
      <c r="F5" s="7"/>
      <c r="G5" s="7"/>
      <c r="H5" s="7"/>
      <c r="I5" s="8"/>
      <c r="J5" s="8"/>
    </row>
    <row r="6" spans="1:10" ht="20.100000000000001" customHeight="1">
      <c r="A6" s="21" t="s">
        <v>9</v>
      </c>
      <c r="B6" s="35" t="s">
        <v>57</v>
      </c>
      <c r="C6" s="121">
        <v>537</v>
      </c>
      <c r="D6" s="7"/>
      <c r="E6" s="7"/>
      <c r="F6" s="7"/>
      <c r="G6" s="7"/>
      <c r="H6" s="7"/>
      <c r="I6" s="8"/>
      <c r="J6" s="8"/>
    </row>
    <row r="7" spans="1:10" ht="20.100000000000001" customHeight="1">
      <c r="A7" s="21" t="s">
        <v>15</v>
      </c>
      <c r="B7" s="35" t="s">
        <v>8</v>
      </c>
      <c r="C7" s="121">
        <f>SUM(C8)</f>
        <v>26000</v>
      </c>
      <c r="D7" s="7"/>
      <c r="E7" s="7"/>
      <c r="F7" s="7"/>
      <c r="G7" s="7"/>
      <c r="H7" s="7"/>
      <c r="I7" s="8"/>
      <c r="J7" s="8"/>
    </row>
    <row r="8" spans="1:10" ht="20.100000000000001" customHeight="1">
      <c r="A8" s="36" t="s">
        <v>11</v>
      </c>
      <c r="B8" s="37" t="s">
        <v>148</v>
      </c>
      <c r="C8" s="122">
        <v>26000</v>
      </c>
      <c r="D8" s="7"/>
      <c r="E8" s="7"/>
      <c r="F8" s="7"/>
      <c r="G8" s="7"/>
      <c r="H8" s="7"/>
      <c r="I8" s="8"/>
      <c r="J8" s="8"/>
    </row>
    <row r="9" spans="1:10" ht="20.100000000000001" customHeight="1">
      <c r="A9" s="25" t="s">
        <v>12</v>
      </c>
      <c r="B9" s="38"/>
      <c r="C9" s="123"/>
      <c r="D9" s="7"/>
      <c r="E9" s="7"/>
      <c r="F9" s="7"/>
      <c r="G9" s="7"/>
      <c r="H9" s="7"/>
      <c r="I9" s="8"/>
      <c r="J9" s="8"/>
    </row>
    <row r="10" spans="1:10" ht="20.100000000000001" customHeight="1">
      <c r="A10" s="27" t="s">
        <v>13</v>
      </c>
      <c r="B10" s="39"/>
      <c r="C10" s="124"/>
      <c r="D10" s="7"/>
      <c r="E10" s="7"/>
      <c r="F10" s="7"/>
      <c r="G10" s="7"/>
      <c r="H10" s="7"/>
      <c r="I10" s="8"/>
      <c r="J10" s="8"/>
    </row>
    <row r="11" spans="1:10" ht="20.100000000000001" customHeight="1">
      <c r="A11" s="21" t="s">
        <v>16</v>
      </c>
      <c r="B11" s="35" t="s">
        <v>7</v>
      </c>
      <c r="C11" s="121">
        <f>SUM(C12)</f>
        <v>25200</v>
      </c>
      <c r="D11" s="7"/>
      <c r="E11" s="7"/>
      <c r="F11" s="7"/>
      <c r="G11" s="7"/>
      <c r="H11" s="7"/>
      <c r="I11" s="8"/>
      <c r="J11" s="8"/>
    </row>
    <row r="12" spans="1:10" ht="20.100000000000001" customHeight="1">
      <c r="A12" s="23" t="s">
        <v>11</v>
      </c>
      <c r="B12" s="40" t="s">
        <v>35</v>
      </c>
      <c r="C12" s="125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149</v>
      </c>
      <c r="C13" s="123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150</v>
      </c>
      <c r="C14" s="123">
        <v>4000</v>
      </c>
      <c r="D14" s="7"/>
      <c r="E14" s="7"/>
      <c r="F14" s="7"/>
      <c r="G14" s="7"/>
      <c r="H14" s="7"/>
      <c r="I14" s="8"/>
      <c r="J14" s="8"/>
    </row>
    <row r="15" spans="1:10" ht="20.100000000000001" customHeight="1">
      <c r="A15" s="25" t="s">
        <v>12</v>
      </c>
      <c r="B15" s="38" t="s">
        <v>38</v>
      </c>
      <c r="C15" s="123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3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4"/>
      <c r="D17" s="7"/>
      <c r="E17" s="7"/>
      <c r="F17" s="7"/>
      <c r="G17" s="7"/>
      <c r="H17" s="7"/>
      <c r="I17" s="8"/>
      <c r="J17" s="8"/>
    </row>
    <row r="18" spans="1:10" ht="20.100000000000001" customHeight="1">
      <c r="A18" s="21" t="s">
        <v>36</v>
      </c>
      <c r="B18" s="35" t="s">
        <v>59</v>
      </c>
      <c r="C18" s="121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2">
    <mergeCell ref="A1:C1"/>
    <mergeCell ref="A2:C2"/>
  </mergeCells>
  <phoneticPr fontId="0" type="noConversion"/>
  <printOptions horizontalCentered="1"/>
  <pageMargins left="0.59055118110236227" right="0.59055118110236227" top="1.8897637795275593" bottom="0.59055118110236227" header="0.51181102362204722" footer="0.51181102362204722"/>
  <pageSetup paperSize="9" orientation="portrait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workbookViewId="0">
      <selection activeCell="B19" sqref="B19"/>
    </sheetView>
  </sheetViews>
  <sheetFormatPr defaultRowHeight="12.75"/>
  <cols>
    <col min="1" max="1" width="5.28515625" style="1" bestFit="1" customWidth="1"/>
    <col min="2" max="2" width="63.140625" style="1" customWidth="1"/>
    <col min="3" max="3" width="17.7109375" style="1" customWidth="1"/>
    <col min="4" max="16384" width="9.140625" style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phoneticPr fontId="0" type="noConversion"/>
  <printOptions horizontalCentered="1"/>
  <pageMargins left="0.59055118110236227" right="0.59055118110236227" top="1.8897637795275593" bottom="0.59055118110236227" header="0.51181102362204722" footer="0.51181102362204722"/>
  <pageSetup paperSize="9" orientation="portrait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13"/>
    </sheetView>
  </sheetViews>
  <sheetFormatPr defaultRowHeight="12.75"/>
  <cols>
    <col min="1" max="1" width="5.42578125" customWidth="1"/>
    <col min="3" max="3" width="10.140625" customWidth="1"/>
    <col min="4" max="4" width="7" customWidth="1"/>
    <col min="5" max="5" width="43.5703125" customWidth="1"/>
    <col min="6" max="6" width="15.140625" customWidth="1"/>
  </cols>
  <sheetData/>
  <phoneticPr fontId="0" type="noConversion"/>
  <printOptions horizontalCentered="1"/>
  <pageMargins left="0.78740157480314965" right="0.78740157480314965" top="2.21" bottom="0.98425196850393704" header="0.51181102362204722" footer="0.51181102362204722"/>
  <pageSetup paperSize="9" scale="95" orientation="portrait" r:id="rId1"/>
  <headerFooter alignWithMargins="0">
    <oddHeader>&amp;R&amp;9Załącznik nr &amp;A
do uchwały Rady Gminy nr ...............
z dnia ..............................</oddHeader>
  </headerFooter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B1"/>
  <sheetViews>
    <sheetView showGridLines="0" defaultGridColor="0" colorId="8" workbookViewId="0">
      <selection sqref="A1:F11"/>
    </sheetView>
  </sheetViews>
  <sheetFormatPr defaultRowHeight="12.75"/>
  <cols>
    <col min="1" max="1" width="4.28515625" style="1" customWidth="1"/>
    <col min="2" max="2" width="22.28515625" style="2" customWidth="1"/>
    <col min="3" max="3" width="24.28515625" style="1" customWidth="1"/>
    <col min="4" max="4" width="22.7109375" style="1" customWidth="1"/>
    <col min="5" max="6" width="27.140625" style="1" customWidth="1"/>
    <col min="7" max="16384" width="9.140625" style="1"/>
  </cols>
  <sheetData/>
  <phoneticPr fontId="0" type="noConversion"/>
  <printOptions horizontalCentered="1"/>
  <pageMargins left="0.56999999999999995" right="0.39370078740157483" top="1.2204724409448819" bottom="0.39370078740157483" header="0.51181102362204722" footer="0.51181102362204722"/>
  <pageSetup paperSize="9" orientation="landscape" horizontalDpi="300" verticalDpi="300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workbookViewId="0">
      <selection activeCell="G32" sqref="G32"/>
    </sheetView>
  </sheetViews>
  <sheetFormatPr defaultRowHeight="12.75"/>
  <cols>
    <col min="1" max="1" width="6.28515625" customWidth="1"/>
    <col min="2" max="2" width="55.140625" customWidth="1"/>
    <col min="3" max="3" width="11" customWidth="1"/>
    <col min="4" max="4" width="10.140625" customWidth="1"/>
    <col min="5" max="5" width="12" customWidth="1"/>
    <col min="6" max="6" width="11.140625" customWidth="1"/>
    <col min="7" max="7" width="10.42578125" customWidth="1"/>
    <col min="8" max="16" width="10.140625" customWidth="1"/>
  </cols>
  <sheetData>
    <row r="1" spans="1:16" ht="18">
      <c r="A1" s="170" t="s">
        <v>123</v>
      </c>
      <c r="B1" s="170"/>
      <c r="C1" s="170"/>
      <c r="D1" s="170"/>
      <c r="E1" s="170"/>
      <c r="F1" s="170"/>
      <c r="G1" s="170"/>
      <c r="H1" s="170"/>
      <c r="I1" s="170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I3" s="61" t="s">
        <v>39</v>
      </c>
      <c r="J3" s="61"/>
      <c r="K3" s="61"/>
      <c r="L3" s="61"/>
      <c r="M3" s="61"/>
      <c r="N3" s="61"/>
      <c r="O3" s="61"/>
      <c r="P3" s="61"/>
    </row>
    <row r="4" spans="1:16" s="49" customFormat="1" ht="35.25" customHeight="1">
      <c r="A4" s="171" t="s">
        <v>55</v>
      </c>
      <c r="B4" s="171" t="s">
        <v>0</v>
      </c>
      <c r="C4" s="172" t="s">
        <v>164</v>
      </c>
      <c r="D4" s="174" t="s">
        <v>69</v>
      </c>
      <c r="E4" s="174"/>
      <c r="F4" s="174"/>
      <c r="G4" s="174"/>
      <c r="H4" s="174"/>
      <c r="I4" s="174"/>
      <c r="J4" s="90"/>
      <c r="K4" s="90"/>
      <c r="L4" s="90"/>
      <c r="M4" s="90"/>
      <c r="N4" s="90"/>
      <c r="O4" s="90"/>
      <c r="P4" s="90"/>
    </row>
    <row r="5" spans="1:16" s="49" customFormat="1" ht="23.25" customHeight="1">
      <c r="A5" s="171"/>
      <c r="B5" s="171"/>
      <c r="C5" s="173"/>
      <c r="D5" s="75" t="s">
        <v>136</v>
      </c>
      <c r="E5" s="57">
        <v>2009</v>
      </c>
      <c r="F5" s="57">
        <v>2010</v>
      </c>
      <c r="G5" s="57">
        <v>2011</v>
      </c>
      <c r="H5" s="57">
        <v>2012</v>
      </c>
      <c r="I5" s="57">
        <v>2013</v>
      </c>
      <c r="J5" s="57">
        <v>2014</v>
      </c>
      <c r="K5" s="57">
        <v>2015</v>
      </c>
      <c r="L5" s="57">
        <v>2016</v>
      </c>
      <c r="M5" s="57">
        <v>2017</v>
      </c>
      <c r="N5" s="57">
        <v>2018</v>
      </c>
      <c r="O5" s="57">
        <v>2019</v>
      </c>
      <c r="P5" s="57">
        <v>2020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60" t="s">
        <v>100</v>
      </c>
      <c r="C7" s="106">
        <f>C8</f>
        <v>4000000</v>
      </c>
      <c r="D7" s="107"/>
      <c r="E7" s="108">
        <f>SUM(C7-E21)+E12</f>
        <v>31085170</v>
      </c>
      <c r="F7" s="106">
        <f t="shared" ref="F7:P7" si="0">(E7-F21)</f>
        <v>27979764</v>
      </c>
      <c r="G7" s="106">
        <f t="shared" si="0"/>
        <v>24571041</v>
      </c>
      <c r="H7" s="106">
        <f t="shared" si="0"/>
        <v>22422450</v>
      </c>
      <c r="I7" s="106">
        <f t="shared" si="0"/>
        <v>20059000</v>
      </c>
      <c r="J7" s="106">
        <f t="shared" si="0"/>
        <v>17459205</v>
      </c>
      <c r="K7" s="106">
        <f t="shared" si="0"/>
        <v>14599431</v>
      </c>
      <c r="L7" s="106">
        <f t="shared" si="0"/>
        <v>11453680</v>
      </c>
      <c r="M7" s="106">
        <f t="shared" si="0"/>
        <v>7993353</v>
      </c>
      <c r="N7" s="106">
        <f t="shared" si="0"/>
        <v>4186994</v>
      </c>
      <c r="O7" s="106">
        <f t="shared" si="0"/>
        <v>418700</v>
      </c>
      <c r="P7" s="106">
        <f t="shared" si="0"/>
        <v>0</v>
      </c>
    </row>
    <row r="8" spans="1:16" s="48" customFormat="1" ht="15" customHeight="1">
      <c r="A8" s="50" t="s">
        <v>64</v>
      </c>
      <c r="B8" s="52" t="s">
        <v>112</v>
      </c>
      <c r="C8" s="103">
        <f>C9+C10+C11</f>
        <v>4000000</v>
      </c>
      <c r="D8" s="46"/>
      <c r="E8" s="109"/>
      <c r="F8" s="100"/>
      <c r="G8" s="100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131</v>
      </c>
      <c r="B9" s="53" t="s">
        <v>70</v>
      </c>
      <c r="C9" s="100">
        <v>4000000</v>
      </c>
      <c r="D9" s="46"/>
      <c r="E9" s="109"/>
      <c r="F9" s="100"/>
      <c r="G9" s="100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132</v>
      </c>
      <c r="B10" s="53" t="s">
        <v>71</v>
      </c>
      <c r="C10" s="100"/>
      <c r="D10" s="46"/>
      <c r="E10" s="109"/>
      <c r="F10" s="100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133</v>
      </c>
      <c r="B11" s="53" t="s">
        <v>72</v>
      </c>
      <c r="C11" s="100"/>
      <c r="D11" s="46"/>
      <c r="E11" s="109"/>
      <c r="F11" s="100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100"/>
      <c r="D12" s="46"/>
      <c r="E12" s="104">
        <f>SUM(E13:E16)</f>
        <v>28300000</v>
      </c>
      <c r="F12" s="10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131</v>
      </c>
      <c r="B13" s="53" t="s">
        <v>73</v>
      </c>
      <c r="C13" s="100"/>
      <c r="D13" s="46"/>
      <c r="E13" s="109">
        <v>28300000</v>
      </c>
      <c r="F13" s="100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132</v>
      </c>
      <c r="B14" s="53" t="s">
        <v>74</v>
      </c>
      <c r="C14" s="100"/>
      <c r="D14" s="46"/>
      <c r="E14" s="109"/>
      <c r="F14" s="100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4" t="s">
        <v>137</v>
      </c>
      <c r="C15" s="100"/>
      <c r="D15" s="46"/>
      <c r="E15" s="109"/>
      <c r="F15" s="100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133</v>
      </c>
      <c r="B16" s="53" t="s">
        <v>63</v>
      </c>
      <c r="C16" s="100"/>
      <c r="D16" s="46"/>
      <c r="E16" s="109"/>
      <c r="F16" s="100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1"/>
      <c r="D17" s="52"/>
      <c r="E17" s="140"/>
      <c r="F17" s="101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131</v>
      </c>
      <c r="B18" s="74" t="s">
        <v>114</v>
      </c>
      <c r="C18" s="102"/>
      <c r="D18" s="74"/>
      <c r="E18" s="141"/>
      <c r="F18" s="102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48" customFormat="1" ht="15" customHeight="1">
      <c r="A19" s="54" t="s">
        <v>132</v>
      </c>
      <c r="B19" s="74" t="s">
        <v>115</v>
      </c>
      <c r="C19" s="102"/>
      <c r="D19" s="74"/>
      <c r="E19" s="141"/>
      <c r="F19" s="102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49" customFormat="1" ht="22.5" customHeight="1">
      <c r="A20" s="47">
        <v>2</v>
      </c>
      <c r="B20" s="60" t="s">
        <v>111</v>
      </c>
      <c r="C20" s="97"/>
      <c r="D20" s="59"/>
      <c r="E20" s="108">
        <f>SUM(E21+E25+E26)</f>
        <v>1527953</v>
      </c>
      <c r="F20" s="108">
        <f>SUM(F26+F21)</f>
        <v>6133646</v>
      </c>
      <c r="G20" s="108">
        <f t="shared" ref="G20:P20" si="1">SUM(G26+G21)</f>
        <v>6133647</v>
      </c>
      <c r="H20" s="108">
        <f t="shared" si="1"/>
        <v>4605695</v>
      </c>
      <c r="I20" s="108">
        <f t="shared" si="1"/>
        <v>4605695</v>
      </c>
      <c r="J20" s="108">
        <f t="shared" si="1"/>
        <v>4605695</v>
      </c>
      <c r="K20" s="108">
        <f t="shared" si="1"/>
        <v>4605695</v>
      </c>
      <c r="L20" s="108">
        <f t="shared" si="1"/>
        <v>4605694</v>
      </c>
      <c r="M20" s="108">
        <f t="shared" si="1"/>
        <v>4605695</v>
      </c>
      <c r="N20" s="108">
        <f t="shared" si="1"/>
        <v>4605694</v>
      </c>
      <c r="O20" s="108">
        <f t="shared" si="1"/>
        <v>4186994</v>
      </c>
      <c r="P20" s="108">
        <f t="shared" si="1"/>
        <v>418700</v>
      </c>
    </row>
    <row r="21" spans="1:16" s="49" customFormat="1" ht="15" customHeight="1">
      <c r="A21" s="47" t="s">
        <v>67</v>
      </c>
      <c r="B21" s="60" t="s">
        <v>110</v>
      </c>
      <c r="C21" s="97"/>
      <c r="D21" s="59"/>
      <c r="E21" s="144">
        <f>SUM(E22:E24)</f>
        <v>1214830</v>
      </c>
      <c r="F21" s="99">
        <f>SUM(F22:F24)</f>
        <v>3105406</v>
      </c>
      <c r="G21" s="99">
        <f t="shared" ref="G21:P21" si="2">SUM(G22:G24)</f>
        <v>3408723</v>
      </c>
      <c r="H21" s="99">
        <f t="shared" si="2"/>
        <v>2148591</v>
      </c>
      <c r="I21" s="99">
        <f t="shared" si="2"/>
        <v>2363450</v>
      </c>
      <c r="J21" s="99">
        <f t="shared" si="2"/>
        <v>2599795</v>
      </c>
      <c r="K21" s="99">
        <f t="shared" si="2"/>
        <v>2859774</v>
      </c>
      <c r="L21" s="99">
        <f t="shared" si="2"/>
        <v>3145751</v>
      </c>
      <c r="M21" s="99">
        <f t="shared" si="2"/>
        <v>3460327</v>
      </c>
      <c r="N21" s="99">
        <f t="shared" si="2"/>
        <v>3806359</v>
      </c>
      <c r="O21" s="99">
        <f t="shared" si="2"/>
        <v>3768294</v>
      </c>
      <c r="P21" s="99">
        <f t="shared" si="2"/>
        <v>418700</v>
      </c>
    </row>
    <row r="22" spans="1:16" s="48" customFormat="1" ht="15" customHeight="1">
      <c r="A22" s="54" t="s">
        <v>131</v>
      </c>
      <c r="B22" s="53" t="s">
        <v>103</v>
      </c>
      <c r="C22" s="100"/>
      <c r="D22" s="46"/>
      <c r="E22" s="109">
        <v>1214830</v>
      </c>
      <c r="F22" s="109">
        <v>3105406</v>
      </c>
      <c r="G22" s="109">
        <v>3408723</v>
      </c>
      <c r="H22" s="109">
        <v>2148591</v>
      </c>
      <c r="I22" s="109">
        <v>2363450</v>
      </c>
      <c r="J22" s="109">
        <v>2599795</v>
      </c>
      <c r="K22" s="109">
        <v>2859774</v>
      </c>
      <c r="L22" s="109">
        <v>3145751</v>
      </c>
      <c r="M22" s="109">
        <v>3460327</v>
      </c>
      <c r="N22" s="109">
        <v>3806359</v>
      </c>
      <c r="O22" s="109">
        <v>3768294</v>
      </c>
      <c r="P22" s="109">
        <v>418700</v>
      </c>
    </row>
    <row r="23" spans="1:16" s="48" customFormat="1" ht="15" customHeight="1">
      <c r="A23" s="54" t="s">
        <v>132</v>
      </c>
      <c r="B23" s="53" t="s">
        <v>105</v>
      </c>
      <c r="C23" s="100"/>
      <c r="D23" s="46"/>
      <c r="E23" s="142"/>
      <c r="F23" s="100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133</v>
      </c>
      <c r="B24" s="53" t="s">
        <v>104</v>
      </c>
      <c r="C24" s="100"/>
      <c r="D24" s="46"/>
      <c r="E24" s="142"/>
      <c r="F24" s="100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100"/>
      <c r="D25" s="46"/>
      <c r="E25" s="143"/>
      <c r="F25" s="100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3" customFormat="1" ht="14.25" customHeight="1">
      <c r="A26" s="50" t="s">
        <v>101</v>
      </c>
      <c r="B26" s="52" t="s">
        <v>102</v>
      </c>
      <c r="C26" s="103"/>
      <c r="D26" s="72"/>
      <c r="E26" s="104">
        <v>313123</v>
      </c>
      <c r="F26" s="104">
        <v>3028240</v>
      </c>
      <c r="G26" s="104">
        <v>2724924</v>
      </c>
      <c r="H26" s="104">
        <v>2457104</v>
      </c>
      <c r="I26" s="104">
        <v>2242245</v>
      </c>
      <c r="J26" s="104">
        <v>2005900</v>
      </c>
      <c r="K26" s="104">
        <v>1745921</v>
      </c>
      <c r="L26" s="104">
        <v>1459943</v>
      </c>
      <c r="M26" s="104">
        <v>1145368</v>
      </c>
      <c r="N26" s="104">
        <v>799335</v>
      </c>
      <c r="O26" s="104">
        <v>418700</v>
      </c>
      <c r="P26" s="104">
        <v>0</v>
      </c>
    </row>
    <row r="27" spans="1:16" s="49" customFormat="1" ht="22.5" customHeight="1">
      <c r="A27" s="47" t="s">
        <v>13</v>
      </c>
      <c r="B27" s="60" t="s">
        <v>76</v>
      </c>
      <c r="C27" s="97"/>
      <c r="D27" s="59"/>
      <c r="E27" s="99">
        <v>64567053</v>
      </c>
      <c r="F27" s="99">
        <v>81215112</v>
      </c>
      <c r="G27" s="99">
        <v>78276634</v>
      </c>
      <c r="H27" s="99">
        <v>78864047</v>
      </c>
      <c r="I27" s="99">
        <v>82750124</v>
      </c>
      <c r="J27" s="99">
        <v>84415546</v>
      </c>
      <c r="K27" s="99">
        <v>86525935</v>
      </c>
      <c r="L27" s="99">
        <v>87391194</v>
      </c>
      <c r="M27" s="99">
        <v>89139018</v>
      </c>
      <c r="N27" s="99">
        <v>89584713</v>
      </c>
      <c r="O27" s="99">
        <v>80555760</v>
      </c>
      <c r="P27" s="99">
        <v>81361318</v>
      </c>
    </row>
    <row r="28" spans="1:16" s="67" customFormat="1" ht="22.5" customHeight="1">
      <c r="A28" s="47" t="s">
        <v>1</v>
      </c>
      <c r="B28" s="60" t="s">
        <v>87</v>
      </c>
      <c r="C28" s="98"/>
      <c r="D28" s="66"/>
      <c r="E28" s="99">
        <v>89196095</v>
      </c>
      <c r="F28" s="99">
        <v>80766906</v>
      </c>
      <c r="G28" s="99">
        <v>77420989</v>
      </c>
      <c r="H28" s="99">
        <v>77896896</v>
      </c>
      <c r="I28" s="99">
        <v>80941198</v>
      </c>
      <c r="J28" s="99">
        <v>77467229</v>
      </c>
      <c r="K28" s="99">
        <v>85415546</v>
      </c>
      <c r="L28" s="99">
        <v>86525935</v>
      </c>
      <c r="M28" s="99">
        <v>88333935</v>
      </c>
      <c r="N28" s="99">
        <v>88500000</v>
      </c>
      <c r="O28" s="99">
        <v>76251300</v>
      </c>
      <c r="P28" s="99">
        <v>80530084</v>
      </c>
    </row>
    <row r="29" spans="1:16" s="67" customFormat="1" ht="22.5" customHeight="1">
      <c r="A29" s="47" t="s">
        <v>17</v>
      </c>
      <c r="B29" s="60" t="s">
        <v>88</v>
      </c>
      <c r="C29" s="98"/>
      <c r="D29" s="66"/>
      <c r="E29" s="99">
        <f>SUM(E27-E28)</f>
        <v>-24629042</v>
      </c>
      <c r="F29" s="99">
        <f t="shared" ref="F29:P29" si="3">SUM(F27-F28)</f>
        <v>448206</v>
      </c>
      <c r="G29" s="99">
        <f t="shared" si="3"/>
        <v>855645</v>
      </c>
      <c r="H29" s="99">
        <f t="shared" si="3"/>
        <v>967151</v>
      </c>
      <c r="I29" s="99">
        <f t="shared" si="3"/>
        <v>1808926</v>
      </c>
      <c r="J29" s="99">
        <f t="shared" si="3"/>
        <v>6948317</v>
      </c>
      <c r="K29" s="99">
        <f t="shared" si="3"/>
        <v>1110389</v>
      </c>
      <c r="L29" s="99">
        <f t="shared" si="3"/>
        <v>865259</v>
      </c>
      <c r="M29" s="99">
        <f t="shared" si="3"/>
        <v>805083</v>
      </c>
      <c r="N29" s="99">
        <f t="shared" si="3"/>
        <v>1084713</v>
      </c>
      <c r="O29" s="99">
        <f t="shared" si="3"/>
        <v>4304460</v>
      </c>
      <c r="P29" s="99">
        <f t="shared" si="3"/>
        <v>831234</v>
      </c>
    </row>
    <row r="30" spans="1:16" s="49" customFormat="1" ht="22.5" customHeight="1">
      <c r="A30" s="47" t="s">
        <v>20</v>
      </c>
      <c r="B30" s="60" t="s">
        <v>134</v>
      </c>
      <c r="C30" s="97"/>
      <c r="D30" s="5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s="48" customFormat="1" ht="15" customHeight="1">
      <c r="A31" s="50" t="s">
        <v>106</v>
      </c>
      <c r="B31" s="51" t="s">
        <v>140</v>
      </c>
      <c r="C31" s="100"/>
      <c r="D31" s="46"/>
      <c r="E31" s="126">
        <f t="shared" ref="E31:P31" si="4">E7/E27*100</f>
        <v>48.144012395919631</v>
      </c>
      <c r="F31" s="126">
        <f t="shared" si="4"/>
        <v>34.451425739584032</v>
      </c>
      <c r="G31" s="126">
        <f t="shared" si="4"/>
        <v>31.390007138017712</v>
      </c>
      <c r="H31" s="126">
        <f t="shared" si="4"/>
        <v>28.431777030159257</v>
      </c>
      <c r="I31" s="126">
        <f t="shared" si="4"/>
        <v>24.240447059632199</v>
      </c>
      <c r="J31" s="126">
        <f t="shared" si="4"/>
        <v>20.682452258260582</v>
      </c>
      <c r="K31" s="126">
        <f t="shared" si="4"/>
        <v>16.872895970439384</v>
      </c>
      <c r="L31" s="126">
        <f t="shared" si="4"/>
        <v>13.106217544069715</v>
      </c>
      <c r="M31" s="126">
        <f t="shared" si="4"/>
        <v>8.9672886008234904</v>
      </c>
      <c r="N31" s="126">
        <f t="shared" si="4"/>
        <v>4.6737817868546392</v>
      </c>
      <c r="O31" s="126">
        <f t="shared" si="4"/>
        <v>0.5197641981156903</v>
      </c>
      <c r="P31" s="126">
        <f t="shared" si="4"/>
        <v>0</v>
      </c>
    </row>
    <row r="32" spans="1:16" s="48" customFormat="1" ht="28.5" customHeight="1">
      <c r="A32" s="50" t="s">
        <v>107</v>
      </c>
      <c r="B32" s="51" t="s">
        <v>135</v>
      </c>
      <c r="C32" s="10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100"/>
      <c r="D33" s="46"/>
      <c r="E33" s="126">
        <f>E20/E27*100</f>
        <v>2.3664592528328652</v>
      </c>
      <c r="F33" s="126">
        <f>F20/F27*100</f>
        <v>7.5523456767504067</v>
      </c>
      <c r="G33" s="126">
        <f t="shared" ref="G33:P33" si="5">G20/G27*100</f>
        <v>7.8358594213440504</v>
      </c>
      <c r="H33" s="126">
        <f t="shared" si="5"/>
        <v>5.8400439429642761</v>
      </c>
      <c r="I33" s="126">
        <f t="shared" si="5"/>
        <v>5.5657862216617344</v>
      </c>
      <c r="J33" s="126">
        <f t="shared" si="5"/>
        <v>5.4559796367365792</v>
      </c>
      <c r="K33" s="126">
        <f t="shared" si="5"/>
        <v>5.3229069411385153</v>
      </c>
      <c r="L33" s="126">
        <f t="shared" si="5"/>
        <v>5.2702037690433663</v>
      </c>
      <c r="M33" s="126">
        <f t="shared" si="5"/>
        <v>5.1668675551260836</v>
      </c>
      <c r="N33" s="126">
        <f t="shared" si="5"/>
        <v>5.1411606352972292</v>
      </c>
      <c r="O33" s="126">
        <f t="shared" si="5"/>
        <v>5.1976345328999436</v>
      </c>
      <c r="P33" s="126">
        <f t="shared" si="5"/>
        <v>0.51461801540628926</v>
      </c>
    </row>
    <row r="34" spans="1:16" s="48" customFormat="1" ht="25.5" customHeight="1">
      <c r="A34" s="50" t="s">
        <v>109</v>
      </c>
      <c r="B34" s="51" t="s">
        <v>117</v>
      </c>
      <c r="C34" s="10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mergeCells count="5">
    <mergeCell ref="A1:I1"/>
    <mergeCell ref="A4:A5"/>
    <mergeCell ref="B4:B5"/>
    <mergeCell ref="C4:C5"/>
    <mergeCell ref="D4:I4"/>
  </mergeCells>
  <phoneticPr fontId="0" type="noConversion"/>
  <printOptions horizontalCentered="1" verticalCentered="1"/>
  <pageMargins left="0.7" right="0.7" top="0.75" bottom="0.75" header="0.3" footer="0.3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"/>
  <sheetViews>
    <sheetView zoomScaleNormal="100" workbookViewId="0">
      <selection activeCell="C32" sqref="C32"/>
    </sheetView>
  </sheetViews>
  <sheetFormatPr defaultRowHeight="12.75"/>
  <cols>
    <col min="1" max="1" width="6.5703125" style="1" customWidth="1"/>
    <col min="2" max="2" width="8.85546875" style="1" bestFit="1" customWidth="1"/>
    <col min="3" max="3" width="4.85546875" style="1" customWidth="1"/>
    <col min="4" max="4" width="32.42578125" style="1" customWidth="1"/>
    <col min="5" max="8" width="11.5703125" style="1" customWidth="1"/>
    <col min="9" max="11" width="10.7109375" style="1" customWidth="1"/>
    <col min="12" max="12" width="11.7109375" style="1" customWidth="1"/>
  </cols>
  <sheetData/>
  <phoneticPr fontId="0" type="noConversion"/>
  <printOptions horizontalCentered="1"/>
  <pageMargins left="0.39370078740157483" right="0.39370078740157483" top="1.51" bottom="0.78740157480314965" header="0.51181102362204722" footer="0.51181102362204722"/>
  <pageSetup paperSize="9" scale="9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E23" sqref="E23"/>
    </sheetView>
  </sheetViews>
  <sheetFormatPr defaultRowHeight="12.75"/>
  <cols>
    <col min="1" max="1" width="5.5703125" style="1" customWidth="1"/>
    <col min="2" max="2" width="6.85546875" style="1" customWidth="1"/>
    <col min="3" max="3" width="7.7109375" style="1" customWidth="1"/>
    <col min="4" max="4" width="4.85546875" style="1" customWidth="1"/>
    <col min="5" max="5" width="15.5703125" style="1" customWidth="1"/>
    <col min="6" max="6" width="12" style="1" customWidth="1"/>
    <col min="7" max="7" width="12.42578125" style="1" customWidth="1"/>
    <col min="8" max="9" width="10.140625" style="1" customWidth="1"/>
    <col min="10" max="10" width="12.5703125" style="1" customWidth="1"/>
    <col min="11" max="11" width="14.42578125" style="1" customWidth="1"/>
    <col min="12" max="12" width="9.85546875" style="1" customWidth="1"/>
    <col min="13" max="13" width="9.5703125" style="1" customWidth="1"/>
    <col min="14" max="14" width="16.7109375" style="1" customWidth="1"/>
    <col min="15" max="16384" width="9.140625" style="1"/>
  </cols>
  <sheetData/>
  <phoneticPr fontId="0" type="noConversion"/>
  <printOptions horizontalCentered="1"/>
  <pageMargins left="0.5" right="0.39370078740157483" top="1.39" bottom="0.78740157480314965" header="0.51181102362204722" footer="0.51181102362204722"/>
  <pageSetup paperSize="9" scale="94" orientation="landscape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sqref="A1:L20"/>
    </sheetView>
  </sheetViews>
  <sheetFormatPr defaultRowHeight="12.75"/>
  <cols>
    <col min="1" max="1" width="5.5703125" style="1" customWidth="1"/>
    <col min="2" max="2" width="6.85546875" style="1" customWidth="1"/>
    <col min="3" max="3" width="7.7109375" style="1" customWidth="1"/>
    <col min="4" max="4" width="5.42578125" style="1" customWidth="1"/>
    <col min="5" max="5" width="15.5703125" style="1" customWidth="1"/>
    <col min="6" max="6" width="12" style="1" customWidth="1"/>
    <col min="7" max="7" width="12.7109375" style="1" customWidth="1"/>
    <col min="8" max="9" width="10.140625" style="1" customWidth="1"/>
    <col min="10" max="10" width="13.140625" style="1" customWidth="1"/>
    <col min="11" max="11" width="14.42578125" style="1" customWidth="1"/>
    <col min="12" max="12" width="16.7109375" style="1" customWidth="1"/>
    <col min="13" max="16384" width="9.140625" style="1"/>
  </cols>
  <sheetData/>
  <phoneticPr fontId="0" type="noConversion"/>
  <printOptions horizontalCentered="1"/>
  <pageMargins left="0.5" right="0.39370078740157483" top="1.39" bottom="0.78740157480314965" header="0.51181102362204722" footer="0.51181102362204722"/>
  <pageSetup paperSize="9" scale="97" orientation="landscape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ColWidth="10.28515625" defaultRowHeight="11.25"/>
  <cols>
    <col min="1" max="1" width="3.5703125" style="12" bestFit="1" customWidth="1"/>
    <col min="2" max="2" width="17.7109375" style="12" customWidth="1"/>
    <col min="3" max="3" width="13" style="12" customWidth="1"/>
    <col min="4" max="4" width="10.5703125" style="12" customWidth="1"/>
    <col min="5" max="5" width="12" style="12" customWidth="1"/>
    <col min="6" max="6" width="9.140625" style="12" customWidth="1"/>
    <col min="7" max="7" width="7.28515625" style="12" customWidth="1"/>
    <col min="8" max="8" width="7.42578125" style="12" customWidth="1"/>
    <col min="9" max="9" width="8.7109375" style="12" customWidth="1"/>
    <col min="10" max="11" width="7.7109375" style="12" customWidth="1"/>
    <col min="12" max="12" width="9.7109375" style="12" customWidth="1"/>
    <col min="13" max="13" width="11.7109375" style="12" customWidth="1"/>
    <col min="14" max="14" width="12.42578125" style="12" customWidth="1"/>
    <col min="15" max="15" width="8.28515625" style="12" customWidth="1"/>
    <col min="16" max="16" width="8.140625" style="12" customWidth="1"/>
    <col min="17" max="17" width="8.7109375" style="12" customWidth="1"/>
    <col min="18" max="16384" width="10.28515625" style="12"/>
  </cols>
  <sheetData/>
  <phoneticPr fontId="0" type="noConversion"/>
  <pageMargins left="0.39370078740157483" right="0.39370078740157483" top="0.76" bottom="0.59055118110236227" header="0.19685039370078741" footer="0.51181102362204722"/>
  <pageSetup paperSize="9" scale="85" orientation="landscape" horizontalDpi="300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topLeftCell="A6" zoomScaleNormal="100" workbookViewId="0">
      <selection activeCell="D20" sqref="D20"/>
    </sheetView>
  </sheetViews>
  <sheetFormatPr defaultRowHeight="12.75"/>
  <cols>
    <col min="1" max="1" width="4.7109375" style="1" bestFit="1" customWidth="1"/>
    <col min="2" max="2" width="40.140625" style="1" bestFit="1" customWidth="1"/>
    <col min="3" max="3" width="14" style="1" customWidth="1"/>
    <col min="4" max="4" width="17.140625" style="1" customWidth="1"/>
    <col min="5" max="16384" width="9.140625" style="1"/>
  </cols>
  <sheetData>
    <row r="3" spans="1:4" ht="21.75" customHeight="1">
      <c r="A3" s="147" t="s">
        <v>119</v>
      </c>
      <c r="B3" s="147"/>
      <c r="C3" s="147"/>
      <c r="D3" s="147"/>
    </row>
    <row r="4" spans="1:4" ht="6.75" customHeight="1">
      <c r="A4" s="15"/>
    </row>
    <row r="5" spans="1:4">
      <c r="D5" s="10" t="s">
        <v>39</v>
      </c>
    </row>
    <row r="6" spans="1:4" ht="15" customHeight="1">
      <c r="A6" s="148" t="s">
        <v>55</v>
      </c>
      <c r="B6" s="148" t="s">
        <v>4</v>
      </c>
      <c r="C6" s="149" t="s">
        <v>56</v>
      </c>
      <c r="D6" s="149" t="s">
        <v>120</v>
      </c>
    </row>
    <row r="7" spans="1:4" ht="15" customHeight="1">
      <c r="A7" s="148"/>
      <c r="B7" s="148"/>
      <c r="C7" s="148"/>
      <c r="D7" s="149"/>
    </row>
    <row r="8" spans="1:4" ht="15.75" customHeight="1">
      <c r="A8" s="148"/>
      <c r="B8" s="148"/>
      <c r="C8" s="148"/>
      <c r="D8" s="149"/>
    </row>
    <row r="9" spans="1:4" s="89" customFormat="1" ht="9.75" customHeight="1">
      <c r="A9" s="87">
        <v>1</v>
      </c>
      <c r="B9" s="87">
        <v>2</v>
      </c>
      <c r="C9" s="87">
        <v>3</v>
      </c>
      <c r="D9" s="88">
        <v>4</v>
      </c>
    </row>
    <row r="10" spans="1:4" s="64" customFormat="1" ht="13.5" customHeight="1">
      <c r="A10" s="76" t="s">
        <v>11</v>
      </c>
      <c r="B10" s="77" t="s">
        <v>128</v>
      </c>
      <c r="C10" s="76"/>
      <c r="D10" s="91">
        <v>61592957</v>
      </c>
    </row>
    <row r="11" spans="1:4" ht="15.75" customHeight="1">
      <c r="A11" s="76" t="s">
        <v>12</v>
      </c>
      <c r="B11" s="77" t="s">
        <v>7</v>
      </c>
      <c r="C11" s="76"/>
      <c r="D11" s="91">
        <v>87190007</v>
      </c>
    </row>
    <row r="12" spans="1:4" ht="14.25" customHeight="1">
      <c r="A12" s="76" t="s">
        <v>13</v>
      </c>
      <c r="B12" s="77" t="s">
        <v>130</v>
      </c>
      <c r="C12" s="78"/>
      <c r="D12" s="92">
        <f>D10-D11</f>
        <v>-25597050</v>
      </c>
    </row>
    <row r="13" spans="1:4" ht="18.95" customHeight="1">
      <c r="A13" s="145" t="s">
        <v>23</v>
      </c>
      <c r="B13" s="146"/>
      <c r="C13" s="78"/>
      <c r="D13" s="92">
        <f>SUM(D14:D21)</f>
        <v>25597050</v>
      </c>
    </row>
    <row r="14" spans="1:4" ht="21.75" customHeight="1">
      <c r="A14" s="76" t="s">
        <v>11</v>
      </c>
      <c r="B14" s="79" t="s">
        <v>18</v>
      </c>
      <c r="C14" s="76" t="s">
        <v>24</v>
      </c>
      <c r="D14" s="92"/>
    </row>
    <row r="15" spans="1:4" ht="18.95" customHeight="1">
      <c r="A15" s="80" t="s">
        <v>12</v>
      </c>
      <c r="B15" s="78" t="s">
        <v>19</v>
      </c>
      <c r="C15" s="76" t="s">
        <v>24</v>
      </c>
      <c r="D15" s="93">
        <v>19000000</v>
      </c>
    </row>
    <row r="16" spans="1:4" ht="31.5" customHeight="1">
      <c r="A16" s="76" t="s">
        <v>13</v>
      </c>
      <c r="B16" s="81" t="s">
        <v>83</v>
      </c>
      <c r="C16" s="76" t="s">
        <v>47</v>
      </c>
      <c r="D16" s="92"/>
    </row>
    <row r="17" spans="1:6" ht="15.75" customHeight="1">
      <c r="A17" s="80" t="s">
        <v>1</v>
      </c>
      <c r="B17" s="78" t="s">
        <v>26</v>
      </c>
      <c r="C17" s="76" t="s">
        <v>48</v>
      </c>
      <c r="D17" s="92"/>
    </row>
    <row r="18" spans="1:6" ht="15" customHeight="1">
      <c r="A18" s="76" t="s">
        <v>17</v>
      </c>
      <c r="B18" s="78" t="s">
        <v>84</v>
      </c>
      <c r="C18" s="76" t="s">
        <v>129</v>
      </c>
      <c r="D18" s="92"/>
    </row>
    <row r="19" spans="1:6" ht="16.5" customHeight="1">
      <c r="A19" s="80" t="s">
        <v>20</v>
      </c>
      <c r="B19" s="78" t="s">
        <v>21</v>
      </c>
      <c r="C19" s="76" t="s">
        <v>25</v>
      </c>
      <c r="D19" s="94">
        <v>6597050</v>
      </c>
    </row>
    <row r="20" spans="1:6" ht="15" customHeight="1">
      <c r="A20" s="76" t="s">
        <v>22</v>
      </c>
      <c r="B20" s="78" t="s">
        <v>98</v>
      </c>
      <c r="C20" s="76" t="s">
        <v>60</v>
      </c>
      <c r="D20" s="91"/>
    </row>
    <row r="21" spans="1:6" ht="15" customHeight="1">
      <c r="A21" s="76" t="s">
        <v>28</v>
      </c>
      <c r="B21" s="82" t="s">
        <v>46</v>
      </c>
      <c r="C21" s="76" t="s">
        <v>27</v>
      </c>
      <c r="D21" s="91"/>
    </row>
    <row r="22" spans="1:6" ht="18.95" customHeight="1">
      <c r="A22" s="145" t="s">
        <v>85</v>
      </c>
      <c r="B22" s="146"/>
      <c r="C22" s="76"/>
      <c r="D22" s="91"/>
    </row>
    <row r="23" spans="1:6" ht="16.5" customHeight="1">
      <c r="A23" s="76" t="s">
        <v>11</v>
      </c>
      <c r="B23" s="78" t="s">
        <v>49</v>
      </c>
      <c r="C23" s="76" t="s">
        <v>30</v>
      </c>
      <c r="D23" s="91"/>
    </row>
    <row r="24" spans="1:6" ht="13.5" customHeight="1">
      <c r="A24" s="80" t="s">
        <v>12</v>
      </c>
      <c r="B24" s="83" t="s">
        <v>29</v>
      </c>
      <c r="C24" s="80" t="s">
        <v>30</v>
      </c>
      <c r="D24" s="95"/>
    </row>
    <row r="25" spans="1:6" ht="38.25" customHeight="1">
      <c r="A25" s="76" t="s">
        <v>13</v>
      </c>
      <c r="B25" s="84" t="s">
        <v>52</v>
      </c>
      <c r="C25" s="76" t="s">
        <v>53</v>
      </c>
      <c r="D25" s="91"/>
    </row>
    <row r="26" spans="1:6" ht="14.25" customHeight="1">
      <c r="A26" s="80" t="s">
        <v>1</v>
      </c>
      <c r="B26" s="83" t="s">
        <v>50</v>
      </c>
      <c r="C26" s="80" t="s">
        <v>44</v>
      </c>
      <c r="D26" s="95"/>
    </row>
    <row r="27" spans="1:6" ht="15.75" customHeight="1">
      <c r="A27" s="76" t="s">
        <v>17</v>
      </c>
      <c r="B27" s="78" t="s">
        <v>51</v>
      </c>
      <c r="C27" s="76" t="s">
        <v>32</v>
      </c>
      <c r="D27" s="91"/>
    </row>
    <row r="28" spans="1:6" ht="15" customHeight="1">
      <c r="A28" s="85" t="s">
        <v>20</v>
      </c>
      <c r="B28" s="82" t="s">
        <v>99</v>
      </c>
      <c r="C28" s="85" t="s">
        <v>33</v>
      </c>
      <c r="D28" s="94"/>
    </row>
    <row r="29" spans="1:6" ht="16.5" customHeight="1">
      <c r="A29" s="85" t="s">
        <v>22</v>
      </c>
      <c r="B29" s="82" t="s">
        <v>34</v>
      </c>
      <c r="C29" s="86" t="s">
        <v>31</v>
      </c>
      <c r="D29" s="96"/>
      <c r="E29" s="43"/>
      <c r="F29" s="43"/>
    </row>
    <row r="30" spans="1:6">
      <c r="A30" s="3"/>
      <c r="B30" s="4"/>
      <c r="C30" s="44"/>
    </row>
    <row r="31" spans="1:6">
      <c r="A31" s="45"/>
      <c r="B31" s="44"/>
    </row>
  </sheetData>
  <mergeCells count="7">
    <mergeCell ref="A13:B13"/>
    <mergeCell ref="A22:B22"/>
    <mergeCell ref="A3:D3"/>
    <mergeCell ref="A6:A8"/>
    <mergeCell ref="C6:C8"/>
    <mergeCell ref="B6:B8"/>
    <mergeCell ref="D6:D8"/>
  </mergeCells>
  <phoneticPr fontId="0" type="noConversion"/>
  <printOptions horizontalCentered="1"/>
  <pageMargins left="0.39370078740157483" right="0.39370078740157483" top="1.61" bottom="0.59055118110236227" header="0.5" footer="0.51181102362204722"/>
  <pageSetup paperSize="9" orientation="portrait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topLeftCell="A2" colorId="8" workbookViewId="0">
      <selection activeCell="A22" sqref="A22:D22"/>
    </sheetView>
  </sheetViews>
  <sheetFormatPr defaultRowHeight="12.75"/>
  <cols>
    <col min="1" max="1" width="6.5703125" style="1" bestFit="1" customWidth="1"/>
    <col min="2" max="2" width="8.85546875" style="1" bestFit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28515625" customWidth="1"/>
    <col min="10" max="10" width="15.85546875" customWidth="1"/>
  </cols>
  <sheetData>
    <row r="1" spans="1:10" ht="48.75" customHeight="1">
      <c r="A1" s="150" t="s">
        <v>121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>
      <c r="J2" s="9" t="s">
        <v>39</v>
      </c>
    </row>
    <row r="3" spans="1:10" s="2" customFormat="1" ht="20.25" customHeight="1">
      <c r="A3" s="148" t="s">
        <v>2</v>
      </c>
      <c r="B3" s="152" t="s">
        <v>3</v>
      </c>
      <c r="C3" s="152" t="s">
        <v>89</v>
      </c>
      <c r="D3" s="149" t="s">
        <v>82</v>
      </c>
      <c r="E3" s="149" t="s">
        <v>91</v>
      </c>
      <c r="F3" s="149" t="s">
        <v>62</v>
      </c>
      <c r="G3" s="149"/>
      <c r="H3" s="149"/>
      <c r="I3" s="149"/>
      <c r="J3" s="149"/>
    </row>
    <row r="4" spans="1:10" s="2" customFormat="1" ht="20.25" customHeight="1">
      <c r="A4" s="148"/>
      <c r="B4" s="153"/>
      <c r="C4" s="153"/>
      <c r="D4" s="148"/>
      <c r="E4" s="149"/>
      <c r="F4" s="149" t="s">
        <v>80</v>
      </c>
      <c r="G4" s="149" t="s">
        <v>5</v>
      </c>
      <c r="H4" s="149"/>
      <c r="I4" s="149"/>
      <c r="J4" s="149" t="s">
        <v>81</v>
      </c>
    </row>
    <row r="5" spans="1:10" s="2" customFormat="1" ht="65.25" customHeight="1">
      <c r="A5" s="148"/>
      <c r="B5" s="154"/>
      <c r="C5" s="154"/>
      <c r="D5" s="148"/>
      <c r="E5" s="149"/>
      <c r="F5" s="149"/>
      <c r="G5" s="14" t="s">
        <v>77</v>
      </c>
      <c r="H5" s="14" t="s">
        <v>78</v>
      </c>
      <c r="I5" s="14" t="s">
        <v>92</v>
      </c>
      <c r="J5" s="149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20.100000000000001" customHeight="1">
      <c r="A7" s="127">
        <v>750</v>
      </c>
      <c r="B7" s="127">
        <v>75011</v>
      </c>
      <c r="C7" s="127"/>
      <c r="D7" s="127">
        <v>56817</v>
      </c>
      <c r="E7" s="127">
        <v>56817</v>
      </c>
      <c r="F7" s="127">
        <v>56817</v>
      </c>
      <c r="G7" s="127">
        <v>46100</v>
      </c>
      <c r="H7" s="127">
        <v>9014</v>
      </c>
      <c r="I7" s="127"/>
      <c r="J7" s="127"/>
    </row>
    <row r="8" spans="1:10" ht="20.100000000000001" customHeight="1">
      <c r="A8" s="111">
        <v>751</v>
      </c>
      <c r="B8" s="111">
        <v>75101</v>
      </c>
      <c r="C8" s="111"/>
      <c r="D8" s="111">
        <v>2410</v>
      </c>
      <c r="E8" s="111">
        <v>2499</v>
      </c>
      <c r="F8" s="111">
        <v>2499</v>
      </c>
      <c r="G8" s="111">
        <v>2015</v>
      </c>
      <c r="H8" s="111">
        <v>395</v>
      </c>
      <c r="I8" s="111"/>
      <c r="J8" s="111"/>
    </row>
    <row r="9" spans="1:10" ht="20.100000000000001" customHeight="1">
      <c r="A9" s="111">
        <v>754</v>
      </c>
      <c r="B9" s="111">
        <v>75414</v>
      </c>
      <c r="C9" s="111"/>
      <c r="D9" s="111">
        <v>500</v>
      </c>
      <c r="E9" s="111">
        <v>500</v>
      </c>
      <c r="F9" s="111">
        <v>500</v>
      </c>
      <c r="G9" s="111"/>
      <c r="H9" s="111"/>
      <c r="I9" s="111"/>
      <c r="J9" s="111"/>
    </row>
    <row r="10" spans="1:10" ht="20.100000000000001" customHeight="1">
      <c r="A10" s="111">
        <v>852</v>
      </c>
      <c r="B10" s="111"/>
      <c r="C10" s="111"/>
      <c r="D10" s="111">
        <v>2109900</v>
      </c>
      <c r="E10" s="111"/>
      <c r="F10" s="111"/>
      <c r="G10" s="111"/>
      <c r="H10" s="111"/>
      <c r="I10" s="111"/>
      <c r="J10" s="111"/>
    </row>
    <row r="11" spans="1:10" ht="20.100000000000001" customHeight="1">
      <c r="A11" s="111"/>
      <c r="B11" s="111">
        <v>85212</v>
      </c>
      <c r="C11" s="111"/>
      <c r="D11" s="111">
        <v>2000000</v>
      </c>
      <c r="E11" s="111">
        <v>2000000</v>
      </c>
      <c r="F11" s="111">
        <v>2000000</v>
      </c>
      <c r="G11" s="111">
        <v>24000</v>
      </c>
      <c r="H11" s="111">
        <v>28363</v>
      </c>
      <c r="I11" s="111">
        <v>1916000</v>
      </c>
      <c r="J11" s="111"/>
    </row>
    <row r="12" spans="1:10" ht="20.100000000000001" customHeight="1">
      <c r="A12" s="111"/>
      <c r="B12" s="111">
        <v>85213</v>
      </c>
      <c r="C12" s="111"/>
      <c r="D12" s="111">
        <v>12000</v>
      </c>
      <c r="E12" s="111">
        <v>12000</v>
      </c>
      <c r="F12" s="111">
        <v>12000</v>
      </c>
      <c r="G12" s="111"/>
      <c r="H12" s="111"/>
      <c r="I12" s="111">
        <v>12000</v>
      </c>
      <c r="J12" s="111"/>
    </row>
    <row r="13" spans="1:10" ht="20.100000000000001" customHeight="1">
      <c r="A13" s="111"/>
      <c r="B13" s="111">
        <v>85214</v>
      </c>
      <c r="C13" s="111"/>
      <c r="D13" s="111">
        <v>85000</v>
      </c>
      <c r="E13" s="111">
        <v>85000</v>
      </c>
      <c r="F13" s="111"/>
      <c r="G13" s="111"/>
      <c r="H13" s="111"/>
      <c r="I13" s="111">
        <v>85000</v>
      </c>
      <c r="J13" s="111"/>
    </row>
    <row r="14" spans="1:10" ht="20.100000000000001" customHeight="1">
      <c r="A14" s="111"/>
      <c r="B14" s="111">
        <v>85228</v>
      </c>
      <c r="C14" s="111"/>
      <c r="D14" s="111">
        <v>12900</v>
      </c>
      <c r="E14" s="111">
        <v>12900</v>
      </c>
      <c r="F14" s="111">
        <v>12900</v>
      </c>
      <c r="G14" s="111">
        <v>11182</v>
      </c>
      <c r="H14" s="111">
        <v>1718</v>
      </c>
      <c r="I14" s="111"/>
      <c r="J14" s="111"/>
    </row>
    <row r="15" spans="1:10" ht="20.100000000000001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20.100000000000001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20.100000000000001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20.100000000000001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20.100000000000001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20.100000000000001" customHeight="1">
      <c r="A20" s="151" t="s">
        <v>86</v>
      </c>
      <c r="B20" s="151"/>
      <c r="C20" s="151"/>
      <c r="D20" s="151"/>
      <c r="E20" s="128">
        <f>SUM(E7:E19)</f>
        <v>2169716</v>
      </c>
      <c r="F20" s="128">
        <f>SUM(F7:F19)</f>
        <v>2084716</v>
      </c>
      <c r="G20" s="128">
        <f>SUM(G7:G19)</f>
        <v>83297</v>
      </c>
      <c r="H20" s="128">
        <f>SUM(H7:H19)</f>
        <v>39490</v>
      </c>
      <c r="I20" s="128">
        <f>SUM(I7:I19)</f>
        <v>2013000</v>
      </c>
      <c r="J20" s="17"/>
    </row>
    <row r="22" spans="1:10">
      <c r="A22" s="68"/>
    </row>
  </sheetData>
  <mergeCells count="11">
    <mergeCell ref="C3:C5"/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</mergeCells>
  <phoneticPr fontId="0" type="noConversion"/>
  <printOptions horizontalCentered="1"/>
  <pageMargins left="0.55118110236220474" right="0.55118110236220474" top="1.39" bottom="0.39370078740157483" header="0.51181102362204722" footer="0.51181102362204722"/>
  <pageSetup paperSize="9" scale="90" orientation="landscape" horizontalDpi="300" verticalDpi="30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H1:BW1"/>
  <sheetViews>
    <sheetView workbookViewId="0">
      <selection activeCell="E30" sqref="E30"/>
    </sheetView>
  </sheetViews>
  <sheetFormatPr defaultRowHeight="12.75"/>
  <cols>
    <col min="1" max="1" width="7.28515625" style="1" customWidth="1"/>
    <col min="2" max="2" width="9" style="1" customWidth="1"/>
    <col min="3" max="3" width="6.5703125" style="1" customWidth="1"/>
    <col min="4" max="4" width="12.5703125" style="1" customWidth="1"/>
    <col min="5" max="5" width="13.140625" style="1" customWidth="1"/>
    <col min="6" max="6" width="12.85546875" style="1" customWidth="1"/>
    <col min="7" max="7" width="15.85546875" style="1" customWidth="1"/>
    <col min="8" max="8" width="14.28515625" customWidth="1"/>
    <col min="9" max="9" width="12.85546875" customWidth="1"/>
    <col min="10" max="10" width="14.42578125" customWidth="1"/>
    <col min="76" max="16384" width="9.140625" style="1"/>
  </cols>
  <sheetData/>
  <phoneticPr fontId="0" type="noConversion"/>
  <printOptions horizontalCentered="1"/>
  <pageMargins left="0.59055118110236227" right="0.59055118110236227" top="1.08" bottom="0.39370078740157483" header="0.51181102362204722" footer="0.51181102362204722"/>
  <pageSetup paperSize="9" scale="90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topLeftCell="A6" workbookViewId="0">
      <selection activeCell="E26" sqref="E26"/>
    </sheetView>
  </sheetViews>
  <sheetFormatPr defaultRowHeight="12.75"/>
  <cols>
    <col min="1" max="1" width="7.28515625" style="1" customWidth="1"/>
    <col min="2" max="2" width="9" style="1" customWidth="1"/>
    <col min="3" max="3" width="7.7109375" style="1" customWidth="1"/>
    <col min="4" max="4" width="13.140625" style="1" customWidth="1"/>
    <col min="5" max="5" width="14.140625" style="1" customWidth="1"/>
    <col min="6" max="6" width="14.42578125" style="1" customWidth="1"/>
    <col min="7" max="7" width="15.85546875" style="1" customWidth="1"/>
    <col min="8" max="8" width="14.5703125" customWidth="1"/>
    <col min="9" max="9" width="10.42578125" customWidth="1"/>
    <col min="10" max="10" width="14.5703125" customWidth="1"/>
    <col min="80" max="16384" width="9.140625" style="1"/>
  </cols>
  <sheetData>
    <row r="1" spans="1:79" ht="45" customHeight="1">
      <c r="A1" s="150" t="s">
        <v>122</v>
      </c>
      <c r="B1" s="150"/>
      <c r="C1" s="150"/>
      <c r="D1" s="150"/>
      <c r="E1" s="150"/>
      <c r="F1" s="150"/>
      <c r="G1" s="150"/>
      <c r="H1" s="150"/>
      <c r="I1" s="150"/>
      <c r="J1" s="150"/>
    </row>
    <row r="3" spans="1:79">
      <c r="J3" s="58" t="s">
        <v>39</v>
      </c>
    </row>
    <row r="4" spans="1:79" ht="20.25" customHeight="1">
      <c r="A4" s="148" t="s">
        <v>2</v>
      </c>
      <c r="B4" s="152" t="s">
        <v>3</v>
      </c>
      <c r="C4" s="152" t="s">
        <v>89</v>
      </c>
      <c r="D4" s="149" t="s">
        <v>82</v>
      </c>
      <c r="E4" s="149" t="s">
        <v>91</v>
      </c>
      <c r="F4" s="149" t="s">
        <v>62</v>
      </c>
      <c r="G4" s="149"/>
      <c r="H4" s="149"/>
      <c r="I4" s="149"/>
      <c r="J4" s="149"/>
      <c r="BX4" s="1"/>
      <c r="BY4" s="1"/>
      <c r="BZ4" s="1"/>
      <c r="CA4" s="1"/>
    </row>
    <row r="5" spans="1:79" ht="18" customHeight="1">
      <c r="A5" s="148"/>
      <c r="B5" s="153"/>
      <c r="C5" s="153"/>
      <c r="D5" s="148"/>
      <c r="E5" s="149"/>
      <c r="F5" s="149" t="s">
        <v>80</v>
      </c>
      <c r="G5" s="149" t="s">
        <v>5</v>
      </c>
      <c r="H5" s="149"/>
      <c r="I5" s="149"/>
      <c r="J5" s="149" t="s">
        <v>81</v>
      </c>
      <c r="BX5" s="1"/>
      <c r="BY5" s="1"/>
      <c r="BZ5" s="1"/>
      <c r="CA5" s="1"/>
    </row>
    <row r="6" spans="1:79" ht="69" customHeight="1">
      <c r="A6" s="148"/>
      <c r="B6" s="154"/>
      <c r="C6" s="154"/>
      <c r="D6" s="148"/>
      <c r="E6" s="149"/>
      <c r="F6" s="149"/>
      <c r="G6" s="14" t="s">
        <v>77</v>
      </c>
      <c r="H6" s="14" t="s">
        <v>78</v>
      </c>
      <c r="I6" s="14" t="s">
        <v>79</v>
      </c>
      <c r="J6" s="149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9">
        <v>600</v>
      </c>
      <c r="B8" s="129">
        <v>60004</v>
      </c>
      <c r="C8" s="129">
        <v>2310</v>
      </c>
      <c r="D8" s="127"/>
      <c r="E8" s="127">
        <v>1550910</v>
      </c>
      <c r="F8" s="127">
        <v>1550910</v>
      </c>
      <c r="G8" s="127"/>
      <c r="H8" s="127"/>
      <c r="I8" s="127">
        <v>1550910</v>
      </c>
      <c r="J8" s="127"/>
      <c r="BX8" s="1"/>
      <c r="BY8" s="1"/>
      <c r="BZ8" s="1"/>
      <c r="CA8" s="1"/>
    </row>
    <row r="9" spans="1:79" ht="19.5" customHeight="1">
      <c r="A9" s="130">
        <v>801</v>
      </c>
      <c r="B9" s="130">
        <v>80104</v>
      </c>
      <c r="C9" s="130">
        <v>2310</v>
      </c>
      <c r="D9" s="111">
        <v>270000</v>
      </c>
      <c r="E9" s="111">
        <v>420000</v>
      </c>
      <c r="F9" s="111">
        <v>420000</v>
      </c>
      <c r="G9" s="111"/>
      <c r="H9" s="111"/>
      <c r="I9" s="111">
        <v>420000</v>
      </c>
      <c r="J9" s="111"/>
      <c r="BX9" s="1"/>
      <c r="BY9" s="1"/>
      <c r="BZ9" s="1"/>
      <c r="CA9" s="1"/>
    </row>
    <row r="10" spans="1:79" ht="19.5" customHeight="1">
      <c r="A10" s="130">
        <v>851</v>
      </c>
      <c r="B10" s="130">
        <v>85141</v>
      </c>
      <c r="C10" s="130">
        <v>2320</v>
      </c>
      <c r="D10" s="111"/>
      <c r="E10" s="111">
        <v>40300</v>
      </c>
      <c r="F10" s="111">
        <v>40300</v>
      </c>
      <c r="G10" s="111"/>
      <c r="H10" s="111"/>
      <c r="I10" s="111">
        <v>40300</v>
      </c>
      <c r="J10" s="111"/>
      <c r="BX10" s="1"/>
      <c r="BY10" s="1"/>
      <c r="BZ10" s="1"/>
      <c r="CA10" s="1"/>
    </row>
    <row r="11" spans="1:79" ht="19.5" customHeight="1">
      <c r="A11" s="130"/>
      <c r="B11" s="130"/>
      <c r="C11" s="130"/>
      <c r="D11" s="111"/>
      <c r="E11" s="111"/>
      <c r="F11" s="111"/>
      <c r="G11" s="111"/>
      <c r="H11" s="111"/>
      <c r="I11" s="111"/>
      <c r="J11" s="111"/>
      <c r="BX11" s="1"/>
      <c r="BY11" s="1"/>
      <c r="BZ11" s="1"/>
      <c r="CA11" s="1"/>
    </row>
    <row r="12" spans="1:79" ht="19.5" customHeight="1">
      <c r="A12" s="130"/>
      <c r="B12" s="130"/>
      <c r="C12" s="130"/>
      <c r="D12" s="111"/>
      <c r="E12" s="111"/>
      <c r="F12" s="111"/>
      <c r="G12" s="111"/>
      <c r="H12" s="111"/>
      <c r="I12" s="111"/>
      <c r="J12" s="111"/>
      <c r="BX12" s="1"/>
      <c r="BY12" s="1"/>
      <c r="BZ12" s="1"/>
      <c r="CA12" s="1"/>
    </row>
    <row r="13" spans="1:79" ht="19.5" customHeight="1">
      <c r="A13" s="130"/>
      <c r="B13" s="130"/>
      <c r="C13" s="130"/>
      <c r="D13" s="111"/>
      <c r="E13" s="111"/>
      <c r="F13" s="111"/>
      <c r="G13" s="111"/>
      <c r="H13" s="111"/>
      <c r="I13" s="111"/>
      <c r="J13" s="111"/>
      <c r="BX13" s="1"/>
      <c r="BY13" s="1"/>
      <c r="BZ13" s="1"/>
      <c r="CA13" s="1"/>
    </row>
    <row r="14" spans="1:79" ht="19.5" customHeight="1">
      <c r="A14" s="130"/>
      <c r="B14" s="130"/>
      <c r="C14" s="130"/>
      <c r="D14" s="111"/>
      <c r="E14" s="111"/>
      <c r="F14" s="111"/>
      <c r="G14" s="111"/>
      <c r="H14" s="111"/>
      <c r="I14" s="111"/>
      <c r="J14" s="111"/>
      <c r="BX14" s="1"/>
      <c r="BY14" s="1"/>
      <c r="BZ14" s="1"/>
      <c r="CA14" s="1"/>
    </row>
    <row r="15" spans="1:79" ht="19.5" customHeight="1">
      <c r="A15" s="130"/>
      <c r="B15" s="130"/>
      <c r="C15" s="130"/>
      <c r="D15" s="111"/>
      <c r="E15" s="111"/>
      <c r="F15" s="111"/>
      <c r="G15" s="111"/>
      <c r="H15" s="111"/>
      <c r="I15" s="111"/>
      <c r="J15" s="111"/>
      <c r="BX15" s="1"/>
      <c r="BY15" s="1"/>
      <c r="BZ15" s="1"/>
      <c r="CA15" s="1"/>
    </row>
    <row r="16" spans="1:79" ht="19.5" customHeight="1">
      <c r="A16" s="130"/>
      <c r="B16" s="130"/>
      <c r="C16" s="130"/>
      <c r="D16" s="111"/>
      <c r="E16" s="111"/>
      <c r="F16" s="111"/>
      <c r="G16" s="111"/>
      <c r="H16" s="111"/>
      <c r="I16" s="111"/>
      <c r="J16" s="111"/>
      <c r="BX16" s="1"/>
      <c r="BY16" s="1"/>
      <c r="BZ16" s="1"/>
      <c r="CA16" s="1"/>
    </row>
    <row r="17" spans="1:79" ht="19.5" customHeight="1">
      <c r="A17" s="130"/>
      <c r="B17" s="130"/>
      <c r="C17" s="130"/>
      <c r="D17" s="111"/>
      <c r="E17" s="111"/>
      <c r="F17" s="111"/>
      <c r="G17" s="111"/>
      <c r="H17" s="111"/>
      <c r="I17" s="111"/>
      <c r="J17" s="111"/>
      <c r="BX17" s="1"/>
      <c r="BY17" s="1"/>
      <c r="BZ17" s="1"/>
      <c r="CA17" s="1"/>
    </row>
    <row r="18" spans="1:79" ht="19.5" customHeight="1">
      <c r="A18" s="130"/>
      <c r="B18" s="130"/>
      <c r="C18" s="130"/>
      <c r="D18" s="111"/>
      <c r="E18" s="111"/>
      <c r="F18" s="111"/>
      <c r="G18" s="111"/>
      <c r="H18" s="111"/>
      <c r="I18" s="111"/>
      <c r="J18" s="111"/>
      <c r="BX18" s="1"/>
      <c r="BY18" s="1"/>
      <c r="BZ18" s="1"/>
      <c r="CA18" s="1"/>
    </row>
    <row r="19" spans="1:79" ht="19.5" customHeight="1">
      <c r="A19" s="130"/>
      <c r="B19" s="130"/>
      <c r="C19" s="130"/>
      <c r="D19" s="111"/>
      <c r="E19" s="111"/>
      <c r="F19" s="111"/>
      <c r="G19" s="111"/>
      <c r="H19" s="111"/>
      <c r="I19" s="111"/>
      <c r="J19" s="111"/>
      <c r="BX19" s="1"/>
      <c r="BY19" s="1"/>
      <c r="BZ19" s="1"/>
      <c r="CA19" s="1"/>
    </row>
    <row r="20" spans="1:79" ht="19.5" customHeight="1">
      <c r="A20" s="131"/>
      <c r="B20" s="131"/>
      <c r="C20" s="131"/>
      <c r="D20" s="113"/>
      <c r="E20" s="113"/>
      <c r="F20" s="113"/>
      <c r="G20" s="113"/>
      <c r="H20" s="113"/>
      <c r="I20" s="113"/>
      <c r="J20" s="113"/>
      <c r="BX20" s="1"/>
      <c r="BY20" s="1"/>
      <c r="BZ20" s="1"/>
      <c r="CA20" s="1"/>
    </row>
    <row r="21" spans="1:79" ht="24.75" customHeight="1">
      <c r="A21" s="155" t="s">
        <v>86</v>
      </c>
      <c r="B21" s="155"/>
      <c r="C21" s="155"/>
      <c r="D21" s="155"/>
      <c r="E21" s="128">
        <f t="shared" ref="E21:J21" si="0">SUM(E8:E20)</f>
        <v>2011210</v>
      </c>
      <c r="F21" s="128">
        <f t="shared" si="0"/>
        <v>2011210</v>
      </c>
      <c r="G21" s="128">
        <f t="shared" si="0"/>
        <v>0</v>
      </c>
      <c r="H21" s="128">
        <f t="shared" si="0"/>
        <v>0</v>
      </c>
      <c r="I21" s="128">
        <f t="shared" si="0"/>
        <v>2011210</v>
      </c>
      <c r="J21" s="128">
        <f t="shared" si="0"/>
        <v>0</v>
      </c>
      <c r="BX21" s="1"/>
      <c r="BY21" s="1"/>
      <c r="BZ21" s="1"/>
      <c r="CA21" s="1"/>
    </row>
    <row r="23" spans="1:79" customFormat="1">
      <c r="A23" s="68"/>
      <c r="B23" s="1"/>
      <c r="C23" s="1"/>
      <c r="D23" s="1"/>
      <c r="E23" s="1"/>
      <c r="F23" s="1"/>
    </row>
  </sheetData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honeticPr fontId="0" type="noConversion"/>
  <printOptions horizontalCentered="1"/>
  <pageMargins left="0.59055118110236227" right="0.59055118110236227" top="1.1023622047244095" bottom="0.39370078740157483" header="0.51181102362204722" footer="0.51181102362204722"/>
  <pageSetup paperSize="9" scale="90" orientation="landscape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1</vt:lpstr>
      <vt:lpstr>2</vt:lpstr>
      <vt:lpstr>3</vt:lpstr>
      <vt:lpstr>3a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prognoza kwoty długu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LEGAL USER</cp:lastModifiedBy>
  <cp:lastPrinted>2008-11-13T17:38:28Z</cp:lastPrinted>
  <dcterms:created xsi:type="dcterms:W3CDTF">1998-12-09T13:02:10Z</dcterms:created>
  <dcterms:modified xsi:type="dcterms:W3CDTF">2008-11-19T12:30:19Z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