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" sheetId="1" r:id="rId1"/>
    <sheet name="Arkusz3" sheetId="2" r:id="rId2"/>
  </sheets>
  <definedNames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<sst xmlns="http://schemas.openxmlformats.org/spreadsheetml/2006/main" count="255" uniqueCount="160">
  <si>
    <t>Załącznik Nr  1</t>
  </si>
  <si>
    <t>w tym:</t>
  </si>
  <si>
    <t>Wyszczególnienie</t>
  </si>
  <si>
    <t>wykonanie</t>
  </si>
  <si>
    <t>Dz</t>
  </si>
  <si>
    <t>Rozdz</t>
  </si>
  <si>
    <t>§</t>
  </si>
  <si>
    <t>ogółem</t>
  </si>
  <si>
    <t xml:space="preserve">zlecone 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</si>
  <si>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</si>
  <si>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</si>
  <si>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</si>
  <si>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</si>
  <si>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</si>
  <si>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01095</t>
  </si>
  <si>
    <t>Pozostała działalność</t>
  </si>
  <si>
    <t>0690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</si>
  <si>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</si>
  <si>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</si>
  <si>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</si>
  <si>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</si>
  <si>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</si>
  <si>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</si>
  <si>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</si>
  <si>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</si>
  <si>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</si>
  <si>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</si>
  <si>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</si>
  <si>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</si>
  <si>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0760</t>
  </si>
  <si>
    <t>Wpływy z tytułu przekształcenia prawa użytkowania  wieczystego przysługującego osobom fizyczn. w prawo własności</t>
  </si>
  <si>
    <t>Wpływy z różnych dochodów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</si>
  <si>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</si>
  <si>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</si>
  <si>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</si>
  <si>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</si>
  <si>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</si>
  <si>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dochodów (wynagr. dla płatnika z U.Skarb)</t>
  </si>
  <si>
    <t>0830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</si>
  <si>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</si>
  <si>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</si>
  <si>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</si>
  <si>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</si>
  <si>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</si>
  <si>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</si>
  <si>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</si>
  <si>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</si>
  <si>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</si>
  <si>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</si>
  <si>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</si>
  <si>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</si>
  <si>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</si>
  <si>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</si>
  <si>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</si>
  <si>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</si>
  <si>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</si>
  <si>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</si>
  <si>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</si>
  <si>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</si>
  <si>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0430</t>
  </si>
  <si>
    <t>Wpływy z oplaty targowej</t>
  </si>
  <si>
    <t>0500</t>
  </si>
  <si>
    <t>Podatek od czynności cywilno prawnych</t>
  </si>
  <si>
    <t>0910</t>
  </si>
  <si>
    <t>Odsetki od nieterminowych wpłat z tytułu podatków i opłat</t>
  </si>
  <si>
    <t>Wpływy z opłaty skarbowej</t>
  </si>
  <si>
    <t>0410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</si>
  <si>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</si>
  <si>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</si>
  <si>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</si>
  <si>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</si>
  <si>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</si>
  <si>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</si>
  <si>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</si>
  <si>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</si>
  <si>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</si>
  <si>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</si>
  <si>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Różne rozliczenia finansowe</t>
  </si>
  <si>
    <t xml:space="preserve"> Pozostałe odsetki</t>
  </si>
  <si>
    <t>OŚWIATA I WYCHOWANIE</t>
  </si>
  <si>
    <t>Szkoły podstawowe</t>
  </si>
  <si>
    <t xml:space="preserve">Przedszkole </t>
  </si>
  <si>
    <t>Wpływy z usług</t>
  </si>
  <si>
    <t>Gimnazja</t>
  </si>
  <si>
    <t>Wpływy z usług     ( za obiady)</t>
  </si>
  <si>
    <t>Zespoły ekonomiczno-administracyjn</t>
  </si>
  <si>
    <t>Pomoc społeczna</t>
  </si>
  <si>
    <t>Składki na ubezpieczenie zdrowotne opłacane za osoby pobierające niektóre świadczenia z pomocy społecznej</t>
  </si>
  <si>
    <t>Zasiłki i pomoc w naturze oraz składki na ubezpieczenie społeczne</t>
  </si>
  <si>
    <t>Ośrodki pomocy społecznej</t>
  </si>
  <si>
    <t>KULTURA I OCHRONA DZIEDZICTWA NARODOWEGO</t>
  </si>
  <si>
    <t>Wpływy z usług (wpłaty za zajęcia plastyczne i tkackie)</t>
  </si>
  <si>
    <t>OGÓŁEM  DOCHODY</t>
  </si>
  <si>
    <t>Przychody i rozchody związane z finansowaniem niedoboru i rozdysponowaniem nadwyżki budżetowej</t>
  </si>
  <si>
    <t>Nadwyżki z lat ubiegłych</t>
  </si>
  <si>
    <t>Przychody z zaciągniętych pożyczek i kredytów na rynku krajowym</t>
  </si>
  <si>
    <t>Łącznie przychody i dochody</t>
  </si>
  <si>
    <t>`</t>
  </si>
  <si>
    <t>Wpływy z usług (ksero,ogł.na tabl.oglosz)</t>
  </si>
  <si>
    <t>Wpływy z opłat lokalnych pobieranych przez jednostki samorządu terytorial. na podstawie odrębnych ustaw (opłaty za wpis do ewid. działalności gospodar. i zmiany we wpisie)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</si>
  <si>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</si>
  <si>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</si>
  <si>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Doch. z najmu i dzierżawy skład. majątk. Skarbu Państwa lub jedn. samorz. teryt. oraz innych umów o podob. charak.</t>
  </si>
  <si>
    <t>I</t>
  </si>
  <si>
    <t>III</t>
  </si>
  <si>
    <t>Wpływy z podatku rolnego, podatku leśnego, podatku od czynności cywilnoprawnych,  podatków i opłat lokalnych od osób prawnych i innych jednostek organizacyjnych</t>
  </si>
  <si>
    <t>Wpływy z podatku rolnego, podatku leśnego, podatku od spadku i darowizn,podatku od czynnosci cywilnoprawnych oraz podatkow i opłat lokalnych od osób fizycznych</t>
  </si>
  <si>
    <t>Wpływy z innych opłat  stanowiących dochody jednostek samorządu terytorialnego na podstawie ustaw</t>
  </si>
  <si>
    <t xml:space="preserve">Środki na dofinansowanie własnych inwestycji gmin , pozyskane z innych źródeł </t>
  </si>
  <si>
    <t>Wpływy z innych opłat pobier. przez jednostki samorządu terytorialnego na podstawie odrębnych ustaw    (renty planistyczne,opłaty adiacenckie,)</t>
  </si>
  <si>
    <t>Środki na dofinansowanie własnych inwestycji gmin , pozyskane z innych źródeł  (środki ludn)</t>
  </si>
  <si>
    <t>pożyczka z WFOŚiGW</t>
  </si>
  <si>
    <t>SPRAWOZDANIE Z WYKONANIA DOCHODÓW GMINY</t>
  </si>
  <si>
    <t>Wójta Gminy Stare Babice</t>
  </si>
  <si>
    <t>Plan wg</t>
  </si>
  <si>
    <t>uchwały na</t>
  </si>
  <si>
    <t>Plan po</t>
  </si>
  <si>
    <t>zmianach</t>
  </si>
  <si>
    <t>zadania</t>
  </si>
  <si>
    <t>Dochody -</t>
  </si>
  <si>
    <t>%</t>
  </si>
  <si>
    <t>7 : 6</t>
  </si>
  <si>
    <t>Edukacyjna opieka wychowawcza</t>
  </si>
  <si>
    <t>Pomoc materialna dla uczniów</t>
  </si>
  <si>
    <t>0960</t>
  </si>
  <si>
    <t>Dotacje celowe  otrzym. z budżetu państwa na realizację własnych zadań bieżących gmin</t>
  </si>
  <si>
    <t>Wpływy z opłat różnych</t>
  </si>
  <si>
    <t>Wpływy z różnych opłat (Opłaty za SIWZ,koszty egezekucji - podatkowe, prowizje ze znaków skarbowych)</t>
  </si>
  <si>
    <t>Dotacje celowe  otrzym. z budżetu państwa na realizację  własnych zadań bieżących gmin</t>
  </si>
  <si>
    <t>0770</t>
  </si>
  <si>
    <t>Wpływy z tytułu odpłatnego nabycia prawa własności oraz z prawa użytkowania wieczystego nieruchomości</t>
  </si>
  <si>
    <t>Rekompensaty utraconych dochodów w podatkach i opłatach lokalnych</t>
  </si>
  <si>
    <t>Dotacje celowe otrzymane z gminy na zadania bieżące realizowane na podstawie porozumień (umów) między jednostkami samorządu terytoraialnego</t>
  </si>
  <si>
    <t>Wpływy z dochodów różnych</t>
  </si>
  <si>
    <t>Wpływy ze zwrotu dotacji wykorzystanych niezgodnie z przeznaczeniem lub pobranych w nadmiernej wysokości</t>
  </si>
  <si>
    <t xml:space="preserve">Wpływy z różnych opłat </t>
  </si>
  <si>
    <t>0580</t>
  </si>
  <si>
    <t>Grzywny i inne kary pieniężne od osób prawntch i innych jednostek organizacyjnych</t>
  </si>
  <si>
    <t>0590</t>
  </si>
  <si>
    <t>Wpływy z opłat za koncesje i licencje</t>
  </si>
  <si>
    <t>Rozliczenia w podatku od towarów i usług z tytułu kas rejestrujących</t>
  </si>
  <si>
    <t>0740</t>
  </si>
  <si>
    <t>Wpływy z dywidend</t>
  </si>
  <si>
    <t>2008 r.</t>
  </si>
  <si>
    <t>Wybory do rad gmin, rad powiatów i sejmików województw, wybory wójtów, burmistrzów i prezydentów miast oraz referenda gminne, powiatowe i wojewódzkie</t>
  </si>
  <si>
    <t>Komendy wojewódzkie policji</t>
  </si>
  <si>
    <t>Wpływy ze zwrotów dotacji wykorzystanych niezgodnie z przeznaczeniem lub pobranych w nadmiernej wysokości</t>
  </si>
  <si>
    <t>0460</t>
  </si>
  <si>
    <t>Wpływy z opłaty eksploatacyjnej</t>
  </si>
  <si>
    <t xml:space="preserve"> wpływy z usług  (za obiady)</t>
  </si>
  <si>
    <t>Stołówki szkolne</t>
  </si>
  <si>
    <t>KULTURA FIZYCZNA I SPORT</t>
  </si>
  <si>
    <t>Zadania w zakresie kultury fizycznej i sportu</t>
  </si>
  <si>
    <t xml:space="preserve">Wpływy z usług </t>
  </si>
  <si>
    <t>Środki pochodzące z Norweskiego Mechanizmu Finansowego, Mechanizmu Finansowego Europejskiego Obszaru Gospodarczego oraz Szwajcarskiego Mechanizmu Finansowego przeznaczone na finansowanie zadań realizowanych przez jednostki sektora finansów publicznych</t>
  </si>
  <si>
    <t>Inne źródła (wolne środki)</t>
  </si>
  <si>
    <t xml:space="preserve">ZA  I PÓŁROCZE 2008 ROKU </t>
  </si>
  <si>
    <t>Do Zarządzenia Nr 136/08</t>
  </si>
  <si>
    <t>z dnia 25 sierpnia 2008 r.</t>
  </si>
  <si>
    <t>Usługi opiekuńcze i spec jalistyczne usługi opiekuńcze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</si>
</sst>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[$-415]d\ mmmm\ yyyy"/>
    <numFmt numFmtId="168" formatCode="0.000"/>
    <numFmt numFmtId="169" formatCode="0.0"/>
    <numFmt numFmtId="170" formatCode="#,##0.0"/>
  </numFmts>
  <fonts count="47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i/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i/>
      <sz val="11"/>
      <name val="Times New Roman CE"/>
      <family val="1"/>
    </font>
    <font>
      <b/>
      <i/>
      <sz val="10"/>
      <name val="Times New Roman CE"/>
      <family val="1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sz val="9"/>
      <name val="Times New Roman CE"/>
      <family val="1"/>
    </font>
    <font>
      <sz val="9"/>
      <name val="Arial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9"/>
      <name val="Times New Roman CE"/>
      <family val="1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" borderId="0" applyNumberFormat="0" applyBorder="0" applyAlignment="0" applyProtection="0"/>
  </cellStyleXfs>
  <cellXfs count="4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13" fillId="0" borderId="0" xfId="0" applyFont="1" applyAlignment="1">
      <alignment wrapText="1" shrinkToFit="1"/>
    </xf>
    <xf numFmtId="0" fontId="12" fillId="0" borderId="20" xfId="0" applyFont="1" applyBorder="1" applyAlignment="1">
      <alignment horizontal="center"/>
    </xf>
    <xf numFmtId="3" fontId="12" fillId="0" borderId="2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0" xfId="0" applyFont="1" applyBorder="1" applyAlignment="1" quotePrefix="1">
      <alignment horizontal="center"/>
    </xf>
    <xf numFmtId="49" fontId="2" fillId="0" borderId="2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7" borderId="10" xfId="0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/>
    </xf>
    <xf numFmtId="3" fontId="9" fillId="7" borderId="1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4" xfId="0" applyFont="1" applyBorder="1" applyAlignment="1" quotePrefix="1">
      <alignment horizontal="center"/>
    </xf>
    <xf numFmtId="3" fontId="12" fillId="0" borderId="24" xfId="0" applyNumberFormat="1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2" xfId="0" applyFont="1" applyBorder="1" applyAlignment="1" quotePrefix="1">
      <alignment horizontal="center"/>
    </xf>
    <xf numFmtId="3" fontId="12" fillId="0" borderId="22" xfId="0" applyNumberFormat="1" applyFont="1" applyBorder="1" applyAlignment="1">
      <alignment horizontal="right"/>
    </xf>
    <xf numFmtId="49" fontId="12" fillId="0" borderId="2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left" vertical="top" wrapText="1"/>
    </xf>
    <xf numFmtId="0" fontId="12" fillId="0" borderId="26" xfId="0" applyFont="1" applyBorder="1" applyAlignment="1" quotePrefix="1">
      <alignment horizontal="center"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6" xfId="0" applyFont="1" applyBorder="1" applyAlignment="1">
      <alignment/>
    </xf>
    <xf numFmtId="49" fontId="12" fillId="0" borderId="26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22" xfId="0" applyFont="1" applyBorder="1" applyAlignment="1">
      <alignment horizontal="center"/>
    </xf>
    <xf numFmtId="0" fontId="3" fillId="7" borderId="11" xfId="0" applyFont="1" applyFill="1" applyBorder="1" applyAlignment="1">
      <alignment/>
    </xf>
    <xf numFmtId="0" fontId="3" fillId="7" borderId="11" xfId="0" applyFont="1" applyFill="1" applyBorder="1" applyAlignment="1">
      <alignment horizontal="center"/>
    </xf>
    <xf numFmtId="3" fontId="3" fillId="24" borderId="11" xfId="0" applyNumberFormat="1" applyFont="1" applyFill="1" applyBorder="1" applyAlignment="1">
      <alignment horizontal="right"/>
    </xf>
    <xf numFmtId="3" fontId="3" fillId="7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2" fillId="0" borderId="14" xfId="0" applyFont="1" applyBorder="1" applyAlignment="1">
      <alignment horizontal="center"/>
    </xf>
    <xf numFmtId="0" fontId="9" fillId="7" borderId="29" xfId="0" applyFont="1" applyFill="1" applyBorder="1" applyAlignment="1">
      <alignment/>
    </xf>
    <xf numFmtId="0" fontId="9" fillId="7" borderId="30" xfId="0" applyFont="1" applyFill="1" applyBorder="1" applyAlignment="1">
      <alignment horizontal="center"/>
    </xf>
    <xf numFmtId="3" fontId="9" fillId="7" borderId="31" xfId="0" applyNumberFormat="1" applyFont="1" applyFill="1" applyBorder="1" applyAlignment="1">
      <alignment horizontal="right"/>
    </xf>
    <xf numFmtId="0" fontId="16" fillId="7" borderId="11" xfId="0" applyFont="1" applyFill="1" applyBorder="1" applyAlignment="1">
      <alignment/>
    </xf>
    <xf numFmtId="3" fontId="10" fillId="0" borderId="20" xfId="0" applyNumberFormat="1" applyFont="1" applyBorder="1" applyAlignment="1">
      <alignment horizontal="right"/>
    </xf>
    <xf numFmtId="0" fontId="10" fillId="0" borderId="2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3" fontId="12" fillId="0" borderId="15" xfId="0" applyNumberFormat="1" applyFont="1" applyBorder="1" applyAlignment="1">
      <alignment horizontal="right"/>
    </xf>
    <xf numFmtId="0" fontId="10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25" xfId="0" applyFont="1" applyFill="1" applyBorder="1" applyAlignment="1">
      <alignment horizontal="center"/>
    </xf>
    <xf numFmtId="0" fontId="16" fillId="0" borderId="22" xfId="0" applyFont="1" applyFill="1" applyBorder="1" applyAlignment="1">
      <alignment/>
    </xf>
    <xf numFmtId="3" fontId="12" fillId="0" borderId="32" xfId="0" applyNumberFormat="1" applyFont="1" applyFill="1" applyBorder="1" applyAlignment="1">
      <alignment horizontal="right"/>
    </xf>
    <xf numFmtId="3" fontId="3" fillId="7" borderId="33" xfId="0" applyNumberFormat="1" applyFont="1" applyFill="1" applyBorder="1" applyAlignment="1">
      <alignment horizontal="right"/>
    </xf>
    <xf numFmtId="0" fontId="9" fillId="7" borderId="11" xfId="0" applyFont="1" applyFill="1" applyBorder="1" applyAlignment="1" quotePrefix="1">
      <alignment horizontal="center"/>
    </xf>
    <xf numFmtId="49" fontId="9" fillId="0" borderId="23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3" fontId="3" fillId="0" borderId="24" xfId="0" applyNumberFormat="1" applyFont="1" applyBorder="1" applyAlignment="1">
      <alignment horizontal="right"/>
    </xf>
    <xf numFmtId="0" fontId="18" fillId="0" borderId="24" xfId="0" applyFont="1" applyBorder="1" applyAlignment="1">
      <alignment horizontal="center"/>
    </xf>
    <xf numFmtId="3" fontId="19" fillId="0" borderId="24" xfId="0" applyNumberFormat="1" applyFont="1" applyBorder="1" applyAlignment="1">
      <alignment/>
    </xf>
    <xf numFmtId="49" fontId="18" fillId="0" borderId="24" xfId="0" applyNumberFormat="1" applyFont="1" applyBorder="1" applyAlignment="1">
      <alignment horizontal="right"/>
    </xf>
    <xf numFmtId="0" fontId="20" fillId="24" borderId="11" xfId="0" applyFont="1" applyFill="1" applyBorder="1" applyAlignment="1">
      <alignment/>
    </xf>
    <xf numFmtId="0" fontId="20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0" fontId="10" fillId="0" borderId="24" xfId="0" applyFont="1" applyFill="1" applyBorder="1" applyAlignment="1">
      <alignment/>
    </xf>
    <xf numFmtId="49" fontId="2" fillId="0" borderId="26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left" wrapText="1"/>
    </xf>
    <xf numFmtId="3" fontId="12" fillId="0" borderId="24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/>
    </xf>
    <xf numFmtId="3" fontId="2" fillId="0" borderId="24" xfId="0" applyNumberFormat="1" applyFont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9" fillId="24" borderId="10" xfId="0" applyFont="1" applyFill="1" applyBorder="1" applyAlignment="1">
      <alignment horizontal="center"/>
    </xf>
    <xf numFmtId="0" fontId="3" fillId="7" borderId="10" xfId="0" applyFont="1" applyFill="1" applyBorder="1" applyAlignment="1" quotePrefix="1">
      <alignment horizontal="center"/>
    </xf>
    <xf numFmtId="0" fontId="3" fillId="7" borderId="11" xfId="0" applyFont="1" applyFill="1" applyBorder="1" applyAlignment="1">
      <alignment horizontal="lef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1" fontId="7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17" fillId="7" borderId="11" xfId="0" applyFont="1" applyFill="1" applyBorder="1" applyAlignment="1">
      <alignment/>
    </xf>
    <xf numFmtId="0" fontId="16" fillId="0" borderId="25" xfId="0" applyFont="1" applyBorder="1" applyAlignment="1">
      <alignment horizontal="center"/>
    </xf>
    <xf numFmtId="0" fontId="16" fillId="22" borderId="22" xfId="0" applyFont="1" applyFill="1" applyBorder="1" applyAlignment="1">
      <alignment/>
    </xf>
    <xf numFmtId="0" fontId="16" fillId="0" borderId="37" xfId="0" applyFont="1" applyBorder="1" applyAlignment="1">
      <alignment horizontal="center"/>
    </xf>
    <xf numFmtId="0" fontId="16" fillId="22" borderId="38" xfId="0" applyFont="1" applyFill="1" applyBorder="1" applyAlignment="1">
      <alignment/>
    </xf>
    <xf numFmtId="0" fontId="16" fillId="0" borderId="28" xfId="0" applyFont="1" applyBorder="1" applyAlignment="1">
      <alignment horizontal="center"/>
    </xf>
    <xf numFmtId="3" fontId="17" fillId="0" borderId="26" xfId="0" applyNumberFormat="1" applyFont="1" applyBorder="1" applyAlignment="1">
      <alignment horizontal="right" wrapText="1"/>
    </xf>
    <xf numFmtId="0" fontId="16" fillId="0" borderId="23" xfId="0" applyFont="1" applyBorder="1" applyAlignment="1">
      <alignment horizontal="center"/>
    </xf>
    <xf numFmtId="0" fontId="16" fillId="22" borderId="24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3" fontId="16" fillId="0" borderId="24" xfId="0" applyNumberFormat="1" applyFont="1" applyBorder="1" applyAlignment="1">
      <alignment horizontal="right"/>
    </xf>
    <xf numFmtId="0" fontId="16" fillId="22" borderId="20" xfId="0" applyFont="1" applyFill="1" applyBorder="1" applyAlignment="1">
      <alignment/>
    </xf>
    <xf numFmtId="3" fontId="16" fillId="0" borderId="20" xfId="0" applyNumberFormat="1" applyFont="1" applyFill="1" applyBorder="1" applyAlignment="1">
      <alignment horizontal="right"/>
    </xf>
    <xf numFmtId="0" fontId="16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3" fontId="16" fillId="0" borderId="22" xfId="0" applyNumberFormat="1" applyFont="1" applyBorder="1" applyAlignment="1">
      <alignment horizontal="right"/>
    </xf>
    <xf numFmtId="3" fontId="16" fillId="0" borderId="22" xfId="0" applyNumberFormat="1" applyFont="1" applyFill="1" applyBorder="1" applyAlignment="1">
      <alignment horizontal="right"/>
    </xf>
    <xf numFmtId="3" fontId="17" fillId="0" borderId="38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0" fontId="17" fillId="0" borderId="25" xfId="0" applyFont="1" applyFill="1" applyBorder="1" applyAlignment="1">
      <alignment horizontal="center"/>
    </xf>
    <xf numFmtId="0" fontId="17" fillId="22" borderId="22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3" fontId="17" fillId="0" borderId="22" xfId="0" applyNumberFormat="1" applyFont="1" applyFill="1" applyBorder="1" applyAlignment="1">
      <alignment horizontal="right"/>
    </xf>
    <xf numFmtId="0" fontId="16" fillId="0" borderId="22" xfId="0" applyFont="1" applyBorder="1" applyAlignment="1" quotePrefix="1">
      <alignment horizontal="center"/>
    </xf>
    <xf numFmtId="0" fontId="17" fillId="0" borderId="23" xfId="0" applyFont="1" applyBorder="1" applyAlignment="1">
      <alignment horizontal="center"/>
    </xf>
    <xf numFmtId="0" fontId="17" fillId="22" borderId="24" xfId="0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" fontId="3" fillId="0" borderId="35" xfId="0" applyNumberFormat="1" applyFont="1" applyBorder="1" applyAlignment="1">
      <alignment shrinkToFit="1"/>
    </xf>
    <xf numFmtId="1" fontId="3" fillId="0" borderId="39" xfId="0" applyNumberFormat="1" applyFont="1" applyBorder="1" applyAlignment="1">
      <alignment horizontal="center" shrinkToFit="1"/>
    </xf>
    <xf numFmtId="49" fontId="3" fillId="7" borderId="11" xfId="0" applyNumberFormat="1" applyFont="1" applyFill="1" applyBorder="1" applyAlignment="1">
      <alignment horizontal="left" vertical="top" wrapText="1"/>
    </xf>
    <xf numFmtId="0" fontId="16" fillId="0" borderId="23" xfId="0" applyFont="1" applyBorder="1" applyAlignment="1" quotePrefix="1">
      <alignment horizontal="center"/>
    </xf>
    <xf numFmtId="0" fontId="16" fillId="22" borderId="24" xfId="0" applyFont="1" applyFill="1" applyBorder="1" applyAlignment="1" quotePrefix="1">
      <alignment horizontal="right"/>
    </xf>
    <xf numFmtId="49" fontId="17" fillId="0" borderId="20" xfId="0" applyNumberFormat="1" applyFont="1" applyBorder="1" applyAlignment="1">
      <alignment horizontal="left" vertical="top" wrapText="1"/>
    </xf>
    <xf numFmtId="0" fontId="17" fillId="0" borderId="24" xfId="0" applyFont="1" applyBorder="1" applyAlignment="1" quotePrefix="1">
      <alignment horizontal="center"/>
    </xf>
    <xf numFmtId="3" fontId="17" fillId="0" borderId="24" xfId="0" applyNumberFormat="1" applyFont="1" applyFill="1" applyBorder="1" applyAlignment="1">
      <alignment horizontal="right"/>
    </xf>
    <xf numFmtId="2" fontId="2" fillId="0" borderId="41" xfId="0" applyNumberFormat="1" applyFont="1" applyFill="1" applyBorder="1" applyAlignment="1">
      <alignment horizontal="right"/>
    </xf>
    <xf numFmtId="2" fontId="2" fillId="0" borderId="42" xfId="0" applyNumberFormat="1" applyFont="1" applyFill="1" applyBorder="1" applyAlignment="1">
      <alignment horizontal="right"/>
    </xf>
    <xf numFmtId="3" fontId="3" fillId="7" borderId="43" xfId="0" applyNumberFormat="1" applyFont="1" applyFill="1" applyBorder="1" applyAlignment="1">
      <alignment horizontal="right"/>
    </xf>
    <xf numFmtId="2" fontId="2" fillId="0" borderId="44" xfId="0" applyNumberFormat="1" applyFont="1" applyFill="1" applyBorder="1" applyAlignment="1">
      <alignment horizontal="right"/>
    </xf>
    <xf numFmtId="2" fontId="2" fillId="0" borderId="45" xfId="0" applyNumberFormat="1" applyFont="1" applyFill="1" applyBorder="1" applyAlignment="1">
      <alignment horizontal="right"/>
    </xf>
    <xf numFmtId="0" fontId="16" fillId="0" borderId="24" xfId="0" applyFont="1" applyBorder="1" applyAlignment="1" quotePrefix="1">
      <alignment horizontal="center"/>
    </xf>
    <xf numFmtId="0" fontId="9" fillId="0" borderId="24" xfId="0" applyFont="1" applyBorder="1" applyAlignment="1" quotePrefix="1">
      <alignment horizontal="center"/>
    </xf>
    <xf numFmtId="3" fontId="16" fillId="0" borderId="24" xfId="0" applyNumberFormat="1" applyFont="1" applyFill="1" applyBorder="1" applyAlignment="1">
      <alignment horizontal="right"/>
    </xf>
    <xf numFmtId="49" fontId="9" fillId="0" borderId="25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2" fontId="2" fillId="0" borderId="19" xfId="0" applyNumberFormat="1" applyFont="1" applyFill="1" applyBorder="1" applyAlignment="1">
      <alignment horizontal="right"/>
    </xf>
    <xf numFmtId="2" fontId="3" fillId="24" borderId="46" xfId="0" applyNumberFormat="1" applyFont="1" applyFill="1" applyBorder="1" applyAlignment="1">
      <alignment horizontal="right"/>
    </xf>
    <xf numFmtId="3" fontId="10" fillId="0" borderId="47" xfId="0" applyNumberFormat="1" applyFont="1" applyBorder="1" applyAlignment="1">
      <alignment horizontal="right"/>
    </xf>
    <xf numFmtId="0" fontId="12" fillId="0" borderId="22" xfId="0" applyFont="1" applyFill="1" applyBorder="1" applyAlignment="1">
      <alignment/>
    </xf>
    <xf numFmtId="3" fontId="2" fillId="0" borderId="22" xfId="0" applyNumberFormat="1" applyFont="1" applyBorder="1" applyAlignment="1">
      <alignment horizontal="right"/>
    </xf>
    <xf numFmtId="0" fontId="16" fillId="0" borderId="21" xfId="0" applyFont="1" applyBorder="1" applyAlignment="1" quotePrefix="1">
      <alignment horizontal="center" wrapText="1" shrinkToFit="1"/>
    </xf>
    <xf numFmtId="0" fontId="16" fillId="22" borderId="20" xfId="0" applyFont="1" applyFill="1" applyBorder="1" applyAlignment="1" quotePrefix="1">
      <alignment horizontal="left" wrapText="1" shrinkToFit="1"/>
    </xf>
    <xf numFmtId="0" fontId="16" fillId="0" borderId="20" xfId="0" applyFont="1" applyBorder="1" applyAlignment="1">
      <alignment horizontal="center" wrapText="1" shrinkToFit="1"/>
    </xf>
    <xf numFmtId="0" fontId="17" fillId="0" borderId="20" xfId="0" applyFont="1" applyBorder="1" applyAlignment="1">
      <alignment horizontal="left" wrapText="1" shrinkToFit="1"/>
    </xf>
    <xf numFmtId="2" fontId="3" fillId="7" borderId="46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center"/>
    </xf>
    <xf numFmtId="3" fontId="19" fillId="0" borderId="20" xfId="0" applyNumberFormat="1" applyFont="1" applyFill="1" applyBorder="1" applyAlignment="1">
      <alignment/>
    </xf>
    <xf numFmtId="0" fontId="9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left" wrapText="1"/>
    </xf>
    <xf numFmtId="3" fontId="9" fillId="7" borderId="43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>
      <alignment horizontal="left" vertical="top" wrapText="1"/>
    </xf>
    <xf numFmtId="0" fontId="10" fillId="0" borderId="26" xfId="0" applyFont="1" applyFill="1" applyBorder="1" applyAlignment="1">
      <alignment/>
    </xf>
    <xf numFmtId="0" fontId="9" fillId="7" borderId="10" xfId="0" applyFont="1" applyFill="1" applyBorder="1" applyAlignment="1">
      <alignment/>
    </xf>
    <xf numFmtId="0" fontId="9" fillId="7" borderId="48" xfId="0" applyFont="1" applyFill="1" applyBorder="1" applyAlignment="1">
      <alignment horizontal="center"/>
    </xf>
    <xf numFmtId="0" fontId="16" fillId="7" borderId="10" xfId="0" applyFont="1" applyFill="1" applyBorder="1" applyAlignment="1">
      <alignment/>
    </xf>
    <xf numFmtId="49" fontId="2" fillId="0" borderId="49" xfId="0" applyNumberFormat="1" applyFont="1" applyBorder="1" applyAlignment="1">
      <alignment horizontal="left" vertical="top" wrapText="1"/>
    </xf>
    <xf numFmtId="0" fontId="3" fillId="0" borderId="32" xfId="0" applyFont="1" applyBorder="1" applyAlignment="1">
      <alignment horizontal="left" wrapText="1"/>
    </xf>
    <xf numFmtId="0" fontId="19" fillId="0" borderId="47" xfId="0" applyFont="1" applyBorder="1" applyAlignment="1">
      <alignment horizontal="left" wrapText="1"/>
    </xf>
    <xf numFmtId="49" fontId="17" fillId="0" borderId="24" xfId="0" applyNumberFormat="1" applyFont="1" applyBorder="1" applyAlignment="1">
      <alignment horizontal="left" vertical="top" wrapText="1"/>
    </xf>
    <xf numFmtId="49" fontId="17" fillId="0" borderId="22" xfId="0" applyNumberFormat="1" applyFont="1" applyBorder="1" applyAlignment="1">
      <alignment horizontal="left" vertical="top" wrapText="1"/>
    </xf>
    <xf numFmtId="49" fontId="8" fillId="7" borderId="43" xfId="0" applyNumberFormat="1" applyFont="1" applyFill="1" applyBorder="1" applyAlignment="1">
      <alignment horizontal="left" vertical="top" wrapText="1"/>
    </xf>
    <xf numFmtId="49" fontId="26" fillId="0" borderId="24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2" fillId="0" borderId="50" xfId="0" applyNumberFormat="1" applyFont="1" applyBorder="1" applyAlignment="1">
      <alignment horizontal="left" vertical="top" wrapText="1"/>
    </xf>
    <xf numFmtId="49" fontId="21" fillId="0" borderId="24" xfId="0" applyNumberFormat="1" applyFont="1" applyBorder="1" applyAlignment="1">
      <alignment horizontal="left" vertical="top" wrapText="1"/>
    </xf>
    <xf numFmtId="49" fontId="3" fillId="7" borderId="30" xfId="0" applyNumberFormat="1" applyFont="1" applyFill="1" applyBorder="1" applyAlignment="1">
      <alignment horizontal="left" vertical="top" wrapText="1"/>
    </xf>
    <xf numFmtId="49" fontId="17" fillId="0" borderId="38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3" fillId="7" borderId="33" xfId="0" applyNumberFormat="1" applyFont="1" applyFill="1" applyBorder="1" applyAlignment="1">
      <alignment horizontal="left" vertical="top" wrapText="1"/>
    </xf>
    <xf numFmtId="49" fontId="17" fillId="0" borderId="22" xfId="0" applyNumberFormat="1" applyFont="1" applyFill="1" applyBorder="1" applyAlignment="1">
      <alignment horizontal="left" vertical="top" wrapText="1"/>
    </xf>
    <xf numFmtId="49" fontId="2" fillId="0" borderId="47" xfId="0" applyNumberFormat="1" applyFont="1" applyBorder="1" applyAlignment="1">
      <alignment horizontal="left" vertical="top" wrapText="1"/>
    </xf>
    <xf numFmtId="0" fontId="17" fillId="24" borderId="33" xfId="0" applyFont="1" applyFill="1" applyBorder="1" applyAlignment="1">
      <alignment horizontal="left" wrapText="1"/>
    </xf>
    <xf numFmtId="2" fontId="17" fillId="0" borderId="45" xfId="0" applyNumberFormat="1" applyFont="1" applyFill="1" applyBorder="1" applyAlignment="1">
      <alignment horizontal="right"/>
    </xf>
    <xf numFmtId="2" fontId="17" fillId="0" borderId="42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/>
    </xf>
    <xf numFmtId="3" fontId="10" fillId="0" borderId="22" xfId="0" applyNumberFormat="1" applyFont="1" applyBorder="1" applyAlignment="1">
      <alignment horizontal="right"/>
    </xf>
    <xf numFmtId="0" fontId="17" fillId="0" borderId="24" xfId="0" applyFont="1" applyBorder="1" applyAlignment="1">
      <alignment horizontal="center"/>
    </xf>
    <xf numFmtId="49" fontId="17" fillId="0" borderId="47" xfId="0" applyNumberFormat="1" applyFont="1" applyBorder="1" applyAlignment="1">
      <alignment horizontal="left" vertical="top" wrapText="1"/>
    </xf>
    <xf numFmtId="3" fontId="17" fillId="0" borderId="47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/>
    </xf>
    <xf numFmtId="0" fontId="16" fillId="22" borderId="30" xfId="0" applyFont="1" applyFill="1" applyBorder="1" applyAlignment="1">
      <alignment/>
    </xf>
    <xf numFmtId="0" fontId="16" fillId="0" borderId="30" xfId="0" applyFont="1" applyBorder="1" applyAlignment="1">
      <alignment horizontal="center"/>
    </xf>
    <xf numFmtId="49" fontId="17" fillId="0" borderId="30" xfId="0" applyNumberFormat="1" applyFont="1" applyBorder="1" applyAlignment="1">
      <alignment horizontal="left" vertical="top" wrapText="1"/>
    </xf>
    <xf numFmtId="3" fontId="16" fillId="0" borderId="30" xfId="0" applyNumberFormat="1" applyFont="1" applyFill="1" applyBorder="1" applyAlignment="1">
      <alignment horizontal="right"/>
    </xf>
    <xf numFmtId="2" fontId="17" fillId="0" borderId="51" xfId="0" applyNumberFormat="1" applyFont="1" applyFill="1" applyBorder="1" applyAlignment="1">
      <alignment horizontal="right"/>
    </xf>
    <xf numFmtId="2" fontId="17" fillId="0" borderId="52" xfId="0" applyNumberFormat="1" applyFont="1" applyFill="1" applyBorder="1" applyAlignment="1">
      <alignment horizontal="right"/>
    </xf>
    <xf numFmtId="0" fontId="3" fillId="0" borderId="40" xfId="0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/>
    </xf>
    <xf numFmtId="3" fontId="0" fillId="0" borderId="2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0" xfId="0" applyFont="1" applyBorder="1" applyAlignment="1" quotePrefix="1">
      <alignment horizontal="center"/>
    </xf>
    <xf numFmtId="49" fontId="2" fillId="0" borderId="30" xfId="0" applyNumberFormat="1" applyFont="1" applyBorder="1" applyAlignment="1">
      <alignment horizontal="left" vertical="top" wrapText="1"/>
    </xf>
    <xf numFmtId="3" fontId="0" fillId="0" borderId="31" xfId="0" applyNumberFormat="1" applyFont="1" applyBorder="1" applyAlignment="1">
      <alignment/>
    </xf>
    <xf numFmtId="2" fontId="2" fillId="0" borderId="51" xfId="0" applyNumberFormat="1" applyFont="1" applyFill="1" applyBorder="1" applyAlignment="1">
      <alignment horizontal="right"/>
    </xf>
    <xf numFmtId="49" fontId="2" fillId="0" borderId="53" xfId="0" applyNumberFormat="1" applyFont="1" applyBorder="1" applyAlignment="1">
      <alignment horizontal="left" vertical="top" wrapText="1"/>
    </xf>
    <xf numFmtId="3" fontId="16" fillId="0" borderId="38" xfId="0" applyNumberFormat="1" applyFont="1" applyBorder="1" applyAlignment="1">
      <alignment horizontal="right"/>
    </xf>
    <xf numFmtId="43" fontId="3" fillId="7" borderId="33" xfId="42" applyFont="1" applyFill="1" applyBorder="1" applyAlignment="1">
      <alignment horizontal="right"/>
    </xf>
    <xf numFmtId="43" fontId="3" fillId="24" borderId="11" xfId="42" applyFont="1" applyFill="1" applyBorder="1" applyAlignment="1">
      <alignment horizontal="right"/>
    </xf>
    <xf numFmtId="3" fontId="16" fillId="0" borderId="38" xfId="0" applyNumberFormat="1" applyFont="1" applyFill="1" applyBorder="1" applyAlignment="1">
      <alignment horizontal="right"/>
    </xf>
    <xf numFmtId="3" fontId="10" fillId="0" borderId="2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0" fontId="9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/>
    </xf>
    <xf numFmtId="0" fontId="3" fillId="7" borderId="15" xfId="0" applyFont="1" applyFill="1" applyBorder="1" applyAlignment="1">
      <alignment horizontal="center"/>
    </xf>
    <xf numFmtId="49" fontId="8" fillId="7" borderId="15" xfId="0" applyNumberFormat="1" applyFont="1" applyFill="1" applyBorder="1" applyAlignment="1">
      <alignment horizontal="left" vertical="top" wrapText="1"/>
    </xf>
    <xf numFmtId="3" fontId="3" fillId="7" borderId="15" xfId="0" applyNumberFormat="1" applyFont="1" applyFill="1" applyBorder="1" applyAlignment="1">
      <alignment horizontal="right"/>
    </xf>
    <xf numFmtId="2" fontId="3" fillId="7" borderId="44" xfId="0" applyNumberFormat="1" applyFont="1" applyFill="1" applyBorder="1" applyAlignment="1">
      <alignment horizontal="right"/>
    </xf>
    <xf numFmtId="4" fontId="3" fillId="7" borderId="11" xfId="42" applyNumberFormat="1" applyFont="1" applyFill="1" applyBorder="1" applyAlignment="1">
      <alignment horizontal="right"/>
    </xf>
    <xf numFmtId="4" fontId="12" fillId="0" borderId="24" xfId="42" applyNumberFormat="1" applyFont="1" applyBorder="1" applyAlignment="1">
      <alignment horizontal="right"/>
    </xf>
    <xf numFmtId="4" fontId="16" fillId="0" borderId="24" xfId="42" applyNumberFormat="1" applyFont="1" applyBorder="1" applyAlignment="1">
      <alignment horizontal="right"/>
    </xf>
    <xf numFmtId="4" fontId="12" fillId="0" borderId="15" xfId="42" applyNumberFormat="1" applyFont="1" applyBorder="1" applyAlignment="1">
      <alignment horizontal="right"/>
    </xf>
    <xf numFmtId="4" fontId="9" fillId="7" borderId="11" xfId="42" applyNumberFormat="1" applyFont="1" applyFill="1" applyBorder="1" applyAlignment="1">
      <alignment horizontal="right"/>
    </xf>
    <xf numFmtId="4" fontId="19" fillId="0" borderId="20" xfId="42" applyNumberFormat="1" applyFont="1" applyFill="1" applyBorder="1" applyAlignment="1">
      <alignment/>
    </xf>
    <xf numFmtId="4" fontId="12" fillId="0" borderId="26" xfId="42" applyNumberFormat="1" applyFont="1" applyBorder="1" applyAlignment="1">
      <alignment horizontal="right"/>
    </xf>
    <xf numFmtId="4" fontId="17" fillId="0" borderId="24" xfId="42" applyNumberFormat="1" applyFont="1" applyFill="1" applyBorder="1" applyAlignment="1">
      <alignment horizontal="right"/>
    </xf>
    <xf numFmtId="4" fontId="0" fillId="0" borderId="22" xfId="42" applyNumberFormat="1" applyFont="1" applyBorder="1" applyAlignment="1">
      <alignment/>
    </xf>
    <xf numFmtId="4" fontId="0" fillId="0" borderId="24" xfId="42" applyNumberFormat="1" applyFont="1" applyBorder="1" applyAlignment="1">
      <alignment/>
    </xf>
    <xf numFmtId="4" fontId="0" fillId="0" borderId="24" xfId="42" applyNumberFormat="1" applyFont="1" applyBorder="1" applyAlignment="1">
      <alignment horizontal="right"/>
    </xf>
    <xf numFmtId="4" fontId="0" fillId="0" borderId="22" xfId="42" applyNumberFormat="1" applyFont="1" applyBorder="1" applyAlignment="1">
      <alignment/>
    </xf>
    <xf numFmtId="4" fontId="0" fillId="0" borderId="30" xfId="42" applyNumberFormat="1" applyFont="1" applyBorder="1" applyAlignment="1">
      <alignment/>
    </xf>
    <xf numFmtId="4" fontId="0" fillId="0" borderId="31" xfId="42" applyNumberFormat="1" applyFont="1" applyBorder="1" applyAlignment="1">
      <alignment/>
    </xf>
    <xf numFmtId="4" fontId="9" fillId="7" borderId="43" xfId="42" applyNumberFormat="1" applyFont="1" applyFill="1" applyBorder="1" applyAlignment="1">
      <alignment horizontal="right"/>
    </xf>
    <xf numFmtId="4" fontId="16" fillId="0" borderId="38" xfId="42" applyNumberFormat="1" applyFont="1" applyFill="1" applyBorder="1" applyAlignment="1">
      <alignment horizontal="right"/>
    </xf>
    <xf numFmtId="4" fontId="0" fillId="0" borderId="27" xfId="42" applyNumberFormat="1" applyFont="1" applyBorder="1" applyAlignment="1">
      <alignment/>
    </xf>
    <xf numFmtId="4" fontId="0" fillId="0" borderId="26" xfId="42" applyNumberFormat="1" applyFont="1" applyBorder="1" applyAlignment="1">
      <alignment horizontal="right"/>
    </xf>
    <xf numFmtId="4" fontId="0" fillId="0" borderId="26" xfId="42" applyNumberFormat="1" applyFont="1" applyBorder="1" applyAlignment="1">
      <alignment/>
    </xf>
    <xf numFmtId="4" fontId="10" fillId="0" borderId="24" xfId="42" applyNumberFormat="1" applyFont="1" applyBorder="1" applyAlignment="1">
      <alignment horizontal="right"/>
    </xf>
    <xf numFmtId="4" fontId="10" fillId="0" borderId="15" xfId="42" applyNumberFormat="1" applyFont="1" applyBorder="1" applyAlignment="1">
      <alignment horizontal="right"/>
    </xf>
    <xf numFmtId="4" fontId="16" fillId="0" borderId="20" xfId="42" applyNumberFormat="1" applyFont="1" applyFill="1" applyBorder="1" applyAlignment="1">
      <alignment horizontal="right"/>
    </xf>
    <xf numFmtId="4" fontId="16" fillId="0" borderId="22" xfId="42" applyNumberFormat="1" applyFont="1" applyFill="1" applyBorder="1" applyAlignment="1">
      <alignment horizontal="right"/>
    </xf>
    <xf numFmtId="4" fontId="12" fillId="0" borderId="24" xfId="42" applyNumberFormat="1" applyFont="1" applyFill="1" applyBorder="1" applyAlignment="1">
      <alignment horizontal="right"/>
    </xf>
    <xf numFmtId="4" fontId="3" fillId="7" borderId="15" xfId="42" applyNumberFormat="1" applyFont="1" applyFill="1" applyBorder="1" applyAlignment="1">
      <alignment horizontal="right"/>
    </xf>
    <xf numFmtId="4" fontId="12" fillId="0" borderId="22" xfId="42" applyNumberFormat="1" applyFont="1" applyBorder="1" applyAlignment="1">
      <alignment horizontal="right"/>
    </xf>
    <xf numFmtId="4" fontId="12" fillId="0" borderId="20" xfId="42" applyNumberFormat="1" applyFont="1" applyBorder="1" applyAlignment="1">
      <alignment horizontal="right"/>
    </xf>
    <xf numFmtId="4" fontId="16" fillId="0" borderId="24" xfId="42" applyNumberFormat="1" applyFont="1" applyFill="1" applyBorder="1" applyAlignment="1">
      <alignment horizontal="right"/>
    </xf>
    <xf numFmtId="4" fontId="12" fillId="0" borderId="27" xfId="42" applyNumberFormat="1" applyFont="1" applyBorder="1" applyAlignment="1">
      <alignment horizontal="right"/>
    </xf>
    <xf numFmtId="4" fontId="12" fillId="0" borderId="50" xfId="42" applyNumberFormat="1" applyFont="1" applyBorder="1" applyAlignment="1">
      <alignment horizontal="right"/>
    </xf>
    <xf numFmtId="4" fontId="17" fillId="0" borderId="24" xfId="42" applyNumberFormat="1" applyFont="1" applyBorder="1" applyAlignment="1">
      <alignment horizontal="right"/>
    </xf>
    <xf numFmtId="4" fontId="12" fillId="0" borderId="54" xfId="42" applyNumberFormat="1" applyFont="1" applyBorder="1" applyAlignment="1">
      <alignment horizontal="right"/>
    </xf>
    <xf numFmtId="4" fontId="3" fillId="7" borderId="43" xfId="42" applyNumberFormat="1" applyFont="1" applyFill="1" applyBorder="1" applyAlignment="1">
      <alignment horizontal="right"/>
    </xf>
    <xf numFmtId="4" fontId="9" fillId="7" borderId="40" xfId="42" applyNumberFormat="1" applyFont="1" applyFill="1" applyBorder="1" applyAlignment="1">
      <alignment horizontal="right"/>
    </xf>
    <xf numFmtId="4" fontId="17" fillId="0" borderId="38" xfId="42" applyNumberFormat="1" applyFont="1" applyBorder="1" applyAlignment="1">
      <alignment horizontal="right"/>
    </xf>
    <xf numFmtId="4" fontId="12" fillId="0" borderId="49" xfId="42" applyNumberFormat="1" applyFont="1" applyBorder="1" applyAlignment="1">
      <alignment horizontal="right"/>
    </xf>
    <xf numFmtId="4" fontId="16" fillId="0" borderId="30" xfId="42" applyNumberFormat="1" applyFont="1" applyFill="1" applyBorder="1" applyAlignment="1">
      <alignment horizontal="right"/>
    </xf>
    <xf numFmtId="4" fontId="3" fillId="7" borderId="33" xfId="42" applyNumberFormat="1" applyFont="1" applyFill="1" applyBorder="1" applyAlignment="1">
      <alignment horizontal="right"/>
    </xf>
    <xf numFmtId="4" fontId="17" fillId="0" borderId="22" xfId="42" applyNumberFormat="1" applyFont="1" applyFill="1" applyBorder="1" applyAlignment="1">
      <alignment horizontal="right"/>
    </xf>
    <xf numFmtId="4" fontId="12" fillId="0" borderId="32" xfId="42" applyNumberFormat="1" applyFont="1" applyFill="1" applyBorder="1" applyAlignment="1">
      <alignment horizontal="right"/>
    </xf>
    <xf numFmtId="4" fontId="17" fillId="0" borderId="47" xfId="42" applyNumberFormat="1" applyFont="1" applyFill="1" applyBorder="1" applyAlignment="1">
      <alignment horizontal="right"/>
    </xf>
    <xf numFmtId="4" fontId="10" fillId="0" borderId="22" xfId="42" applyNumberFormat="1" applyFont="1" applyBorder="1" applyAlignment="1">
      <alignment horizontal="right"/>
    </xf>
    <xf numFmtId="4" fontId="10" fillId="0" borderId="20" xfId="42" applyNumberFormat="1" applyFont="1" applyBorder="1" applyAlignment="1">
      <alignment horizontal="right"/>
    </xf>
    <xf numFmtId="4" fontId="2" fillId="0" borderId="22" xfId="42" applyNumberFormat="1" applyFont="1" applyBorder="1" applyAlignment="1">
      <alignment horizontal="right"/>
    </xf>
    <xf numFmtId="4" fontId="2" fillId="0" borderId="24" xfId="42" applyNumberFormat="1" applyFont="1" applyBorder="1" applyAlignment="1">
      <alignment horizontal="right"/>
    </xf>
    <xf numFmtId="4" fontId="16" fillId="0" borderId="22" xfId="42" applyNumberFormat="1" applyFont="1" applyBorder="1" applyAlignment="1">
      <alignment horizontal="right"/>
    </xf>
    <xf numFmtId="4" fontId="2" fillId="0" borderId="22" xfId="42" applyNumberFormat="1" applyFont="1" applyFill="1" applyBorder="1" applyAlignment="1">
      <alignment horizontal="right"/>
    </xf>
    <xf numFmtId="4" fontId="10" fillId="0" borderId="55" xfId="42" applyNumberFormat="1" applyFont="1" applyBorder="1" applyAlignment="1">
      <alignment horizontal="right"/>
    </xf>
    <xf numFmtId="4" fontId="19" fillId="0" borderId="24" xfId="42" applyNumberFormat="1" applyFont="1" applyBorder="1" applyAlignment="1">
      <alignment/>
    </xf>
    <xf numFmtId="4" fontId="3" fillId="24" borderId="11" xfId="42" applyNumberFormat="1" applyFont="1" applyFill="1" applyBorder="1" applyAlignment="1">
      <alignment horizontal="right"/>
    </xf>
    <xf numFmtId="0" fontId="10" fillId="0" borderId="24" xfId="0" applyFont="1" applyBorder="1" applyAlignment="1">
      <alignment horizontal="center"/>
    </xf>
    <xf numFmtId="43" fontId="3" fillId="7" borderId="11" xfId="42" applyFont="1" applyFill="1" applyBorder="1" applyAlignment="1">
      <alignment/>
    </xf>
    <xf numFmtId="3" fontId="17" fillId="0" borderId="20" xfId="0" applyNumberFormat="1" applyFont="1" applyBorder="1" applyAlignment="1">
      <alignment wrapText="1" shrinkToFit="1"/>
    </xf>
    <xf numFmtId="3" fontId="12" fillId="0" borderId="49" xfId="0" applyNumberFormat="1" applyFont="1" applyBorder="1" applyAlignment="1">
      <alignment/>
    </xf>
    <xf numFmtId="43" fontId="16" fillId="0" borderId="24" xfId="42" applyFont="1" applyBorder="1" applyAlignment="1">
      <alignment/>
    </xf>
    <xf numFmtId="43" fontId="12" fillId="0" borderId="15" xfId="42" applyFont="1" applyBorder="1" applyAlignment="1">
      <alignment/>
    </xf>
    <xf numFmtId="3" fontId="3" fillId="7" borderId="43" xfId="0" applyNumberFormat="1" applyFont="1" applyFill="1" applyBorder="1" applyAlignment="1">
      <alignment/>
    </xf>
    <xf numFmtId="3" fontId="16" fillId="0" borderId="27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17" fillId="0" borderId="24" xfId="0" applyNumberFormat="1" applyFont="1" applyFill="1" applyBorder="1" applyAlignment="1">
      <alignment/>
    </xf>
    <xf numFmtId="3" fontId="2" fillId="0" borderId="27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9" fillId="7" borderId="43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5" fillId="0" borderId="49" xfId="0" applyNumberFormat="1" applyFont="1" applyBorder="1" applyAlignment="1">
      <alignment/>
    </xf>
    <xf numFmtId="3" fontId="15" fillId="0" borderId="50" xfId="0" applyNumberFormat="1" applyFont="1" applyBorder="1" applyAlignment="1">
      <alignment/>
    </xf>
    <xf numFmtId="3" fontId="16" fillId="0" borderId="49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43" fontId="16" fillId="0" borderId="54" xfId="42" applyFont="1" applyFill="1" applyBorder="1" applyAlignment="1">
      <alignment/>
    </xf>
    <xf numFmtId="43" fontId="12" fillId="0" borderId="24" xfId="42" applyFont="1" applyBorder="1" applyAlignment="1">
      <alignment/>
    </xf>
    <xf numFmtId="3" fontId="3" fillId="7" borderId="15" xfId="0" applyNumberFormat="1" applyFont="1" applyFill="1" applyBorder="1" applyAlignment="1">
      <alignment/>
    </xf>
    <xf numFmtId="3" fontId="17" fillId="0" borderId="49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12" fillId="0" borderId="54" xfId="0" applyNumberFormat="1" applyFont="1" applyBorder="1" applyAlignment="1">
      <alignment/>
    </xf>
    <xf numFmtId="3" fontId="17" fillId="0" borderId="49" xfId="0" applyNumberFormat="1" applyFont="1" applyBorder="1" applyAlignment="1">
      <alignment/>
    </xf>
    <xf numFmtId="3" fontId="9" fillId="7" borderId="56" xfId="0" applyNumberFormat="1" applyFont="1" applyFill="1" applyBorder="1" applyAlignment="1">
      <alignment/>
    </xf>
    <xf numFmtId="3" fontId="16" fillId="0" borderId="57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3" fontId="9" fillId="7" borderId="11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3" fontId="10" fillId="0" borderId="49" xfId="0" applyNumberFormat="1" applyFont="1" applyBorder="1" applyAlignment="1">
      <alignment/>
    </xf>
    <xf numFmtId="3" fontId="17" fillId="0" borderId="24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43" fontId="3" fillId="7" borderId="33" xfId="42" applyFont="1" applyFill="1" applyBorder="1" applyAlignment="1">
      <alignment/>
    </xf>
    <xf numFmtId="43" fontId="2" fillId="0" borderId="27" xfId="42" applyFont="1" applyFill="1" applyBorder="1" applyAlignment="1">
      <alignment/>
    </xf>
    <xf numFmtId="43" fontId="12" fillId="0" borderId="49" xfId="42" applyFont="1" applyFill="1" applyBorder="1" applyAlignment="1">
      <alignment/>
    </xf>
    <xf numFmtId="43" fontId="16" fillId="0" borderId="24" xfId="42" applyFont="1" applyFill="1" applyBorder="1" applyAlignment="1">
      <alignment/>
    </xf>
    <xf numFmtId="43" fontId="12" fillId="0" borderId="58" xfId="42" applyFont="1" applyFill="1" applyBorder="1" applyAlignment="1">
      <alignment/>
    </xf>
    <xf numFmtId="43" fontId="17" fillId="0" borderId="47" xfId="42" applyFont="1" applyFill="1" applyBorder="1" applyAlignment="1">
      <alignment/>
    </xf>
    <xf numFmtId="43" fontId="10" fillId="0" borderId="22" xfId="42" applyFont="1" applyBorder="1" applyAlignment="1">
      <alignment/>
    </xf>
    <xf numFmtId="43" fontId="10" fillId="0" borderId="20" xfId="42" applyFont="1" applyBorder="1" applyAlignment="1">
      <alignment/>
    </xf>
    <xf numFmtId="43" fontId="12" fillId="0" borderId="27" xfId="42" applyFont="1" applyBorder="1" applyAlignment="1">
      <alignment/>
    </xf>
    <xf numFmtId="3" fontId="2" fillId="0" borderId="22" xfId="0" applyNumberFormat="1" applyFont="1" applyBorder="1" applyAlignment="1">
      <alignment/>
    </xf>
    <xf numFmtId="43" fontId="12" fillId="0" borderId="54" xfId="42" applyFont="1" applyBorder="1" applyAlignment="1">
      <alignment/>
    </xf>
    <xf numFmtId="43" fontId="16" fillId="0" borderId="22" xfId="42" applyFont="1" applyBorder="1" applyAlignment="1">
      <alignment/>
    </xf>
    <xf numFmtId="43" fontId="10" fillId="0" borderId="24" xfId="42" applyFont="1" applyBorder="1" applyAlignment="1">
      <alignment/>
    </xf>
    <xf numFmtId="43" fontId="12" fillId="0" borderId="20" xfId="42" applyFont="1" applyBorder="1" applyAlignment="1">
      <alignment/>
    </xf>
    <xf numFmtId="3" fontId="3" fillId="0" borderId="22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0" fontId="18" fillId="0" borderId="49" xfId="0" applyFont="1" applyBorder="1" applyAlignment="1">
      <alignment/>
    </xf>
    <xf numFmtId="3" fontId="12" fillId="0" borderId="24" xfId="0" applyNumberFormat="1" applyFont="1" applyBorder="1" applyAlignment="1">
      <alignment horizontal="right" wrapText="1"/>
    </xf>
    <xf numFmtId="4" fontId="2" fillId="0" borderId="24" xfId="42" applyNumberFormat="1" applyFont="1" applyBorder="1" applyAlignment="1">
      <alignment horizontal="right" wrapText="1"/>
    </xf>
    <xf numFmtId="0" fontId="16" fillId="0" borderId="28" xfId="0" applyFont="1" applyBorder="1" applyAlignment="1" quotePrefix="1">
      <alignment horizontal="center"/>
    </xf>
    <xf numFmtId="43" fontId="16" fillId="0" borderId="26" xfId="42" applyFont="1" applyBorder="1" applyAlignment="1">
      <alignment/>
    </xf>
    <xf numFmtId="4" fontId="12" fillId="0" borderId="26" xfId="42" applyNumberFormat="1" applyFont="1" applyBorder="1" applyAlignment="1">
      <alignment horizontal="right"/>
    </xf>
    <xf numFmtId="0" fontId="16" fillId="25" borderId="26" xfId="0" applyFont="1" applyFill="1" applyBorder="1" applyAlignment="1" quotePrefix="1">
      <alignment horizontal="right"/>
    </xf>
    <xf numFmtId="49" fontId="2" fillId="0" borderId="24" xfId="0" applyNumberFormat="1" applyFont="1" applyBorder="1" applyAlignment="1">
      <alignment horizontal="left" vertical="top" wrapText="1"/>
    </xf>
    <xf numFmtId="0" fontId="12" fillId="0" borderId="24" xfId="0" applyNumberFormat="1" applyFont="1" applyBorder="1" applyAlignment="1" quotePrefix="1">
      <alignment horizontal="center"/>
    </xf>
    <xf numFmtId="3" fontId="12" fillId="0" borderId="26" xfId="0" applyNumberFormat="1" applyFont="1" applyBorder="1" applyAlignment="1">
      <alignment horizontal="right"/>
    </xf>
    <xf numFmtId="3" fontId="17" fillId="0" borderId="50" xfId="0" applyNumberFormat="1" applyFont="1" applyBorder="1" applyAlignment="1">
      <alignment wrapText="1"/>
    </xf>
    <xf numFmtId="0" fontId="16" fillId="25" borderId="26" xfId="0" applyFont="1" applyFill="1" applyBorder="1" applyAlignment="1">
      <alignment/>
    </xf>
    <xf numFmtId="0" fontId="12" fillId="0" borderId="26" xfId="0" applyFont="1" applyBorder="1" applyAlignment="1" quotePrefix="1">
      <alignment horizontal="center"/>
    </xf>
    <xf numFmtId="49" fontId="2" fillId="0" borderId="26" xfId="0" applyNumberFormat="1" applyFont="1" applyBorder="1" applyAlignment="1">
      <alignment horizontal="left" vertical="top" wrapText="1"/>
    </xf>
    <xf numFmtId="4" fontId="2" fillId="0" borderId="26" xfId="42" applyNumberFormat="1" applyFont="1" applyBorder="1" applyAlignment="1">
      <alignment horizontal="right" wrapText="1"/>
    </xf>
    <xf numFmtId="2" fontId="11" fillId="0" borderId="44" xfId="0" applyNumberFormat="1" applyFont="1" applyFill="1" applyBorder="1" applyAlignment="1">
      <alignment horizontal="right"/>
    </xf>
    <xf numFmtId="0" fontId="9" fillId="25" borderId="21" xfId="0" applyFont="1" applyFill="1" applyBorder="1" applyAlignment="1">
      <alignment horizontal="center"/>
    </xf>
    <xf numFmtId="0" fontId="9" fillId="25" borderId="20" xfId="0" applyFont="1" applyFill="1" applyBorder="1" applyAlignment="1">
      <alignment/>
    </xf>
    <xf numFmtId="43" fontId="9" fillId="25" borderId="20" xfId="42" applyFont="1" applyFill="1" applyBorder="1" applyAlignment="1">
      <alignment/>
    </xf>
    <xf numFmtId="2" fontId="3" fillId="25" borderId="19" xfId="0" applyNumberFormat="1" applyFont="1" applyFill="1" applyBorder="1" applyAlignment="1">
      <alignment horizontal="right"/>
    </xf>
    <xf numFmtId="0" fontId="9" fillId="25" borderId="10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3" fontId="9" fillId="25" borderId="11" xfId="0" applyNumberFormat="1" applyFont="1" applyFill="1" applyBorder="1" applyAlignment="1">
      <alignment horizontal="right"/>
    </xf>
    <xf numFmtId="4" fontId="9" fillId="25" borderId="11" xfId="42" applyNumberFormat="1" applyFont="1" applyFill="1" applyBorder="1" applyAlignment="1">
      <alignment horizontal="right"/>
    </xf>
    <xf numFmtId="43" fontId="9" fillId="25" borderId="11" xfId="42" applyFont="1" applyFill="1" applyBorder="1" applyAlignment="1">
      <alignment/>
    </xf>
    <xf numFmtId="2" fontId="3" fillId="25" borderId="46" xfId="0" applyNumberFormat="1" applyFont="1" applyFill="1" applyBorder="1" applyAlignment="1">
      <alignment horizontal="right"/>
    </xf>
    <xf numFmtId="0" fontId="16" fillId="24" borderId="11" xfId="0" applyFont="1" applyFill="1" applyBorder="1" applyAlignment="1">
      <alignment/>
    </xf>
    <xf numFmtId="0" fontId="12" fillId="25" borderId="20" xfId="0" applyFont="1" applyFill="1" applyBorder="1" applyAlignment="1">
      <alignment horizontal="center"/>
    </xf>
    <xf numFmtId="49" fontId="2" fillId="25" borderId="20" xfId="0" applyNumberFormat="1" applyFont="1" applyFill="1" applyBorder="1" applyAlignment="1">
      <alignment horizontal="left" vertical="top" wrapText="1"/>
    </xf>
    <xf numFmtId="3" fontId="12" fillId="25" borderId="20" xfId="0" applyNumberFormat="1" applyFont="1" applyFill="1" applyBorder="1" applyAlignment="1">
      <alignment horizontal="right"/>
    </xf>
    <xf numFmtId="4" fontId="12" fillId="25" borderId="20" xfId="42" applyNumberFormat="1" applyFont="1" applyFill="1" applyBorder="1" applyAlignment="1">
      <alignment horizontal="right"/>
    </xf>
    <xf numFmtId="49" fontId="21" fillId="0" borderId="26" xfId="0" applyNumberFormat="1" applyFont="1" applyBorder="1" applyAlignment="1">
      <alignment horizontal="left" vertical="top" wrapText="1"/>
    </xf>
    <xf numFmtId="49" fontId="12" fillId="0" borderId="26" xfId="0" applyNumberFormat="1" applyFont="1" applyBorder="1" applyAlignment="1" quotePrefix="1">
      <alignment horizontal="center"/>
    </xf>
    <xf numFmtId="3" fontId="12" fillId="0" borderId="54" xfId="0" applyNumberFormat="1" applyFont="1" applyBorder="1" applyAlignment="1">
      <alignment horizontal="right"/>
    </xf>
    <xf numFmtId="0" fontId="12" fillId="0" borderId="59" xfId="0" applyFont="1" applyBorder="1" applyAlignment="1">
      <alignment horizontal="center"/>
    </xf>
    <xf numFmtId="3" fontId="12" fillId="0" borderId="49" xfId="0" applyNumberFormat="1" applyFont="1" applyBorder="1" applyAlignment="1">
      <alignment horizontal="right"/>
    </xf>
    <xf numFmtId="49" fontId="3" fillId="0" borderId="24" xfId="0" applyNumberFormat="1" applyFont="1" applyBorder="1" applyAlignment="1">
      <alignment horizontal="left" vertical="top" wrapText="1"/>
    </xf>
    <xf numFmtId="0" fontId="12" fillId="0" borderId="20" xfId="0" applyFont="1" applyBorder="1" applyAlignment="1">
      <alignment horizontal="right"/>
    </xf>
    <xf numFmtId="49" fontId="12" fillId="0" borderId="20" xfId="0" applyNumberFormat="1" applyFont="1" applyBorder="1" applyAlignment="1">
      <alignment horizontal="right"/>
    </xf>
    <xf numFmtId="3" fontId="10" fillId="0" borderId="54" xfId="0" applyNumberFormat="1" applyFont="1" applyBorder="1" applyAlignment="1">
      <alignment/>
    </xf>
    <xf numFmtId="0" fontId="12" fillId="0" borderId="24" xfId="0" applyFont="1" applyBorder="1" applyAlignment="1">
      <alignment horizontal="right"/>
    </xf>
    <xf numFmtId="0" fontId="12" fillId="0" borderId="24" xfId="0" applyFont="1" applyBorder="1" applyAlignment="1" quotePrefix="1">
      <alignment horizontal="right"/>
    </xf>
    <xf numFmtId="0" fontId="16" fillId="24" borderId="24" xfId="0" applyFont="1" applyFill="1" applyBorder="1" applyAlignment="1">
      <alignment/>
    </xf>
    <xf numFmtId="0" fontId="9" fillId="25" borderId="56" xfId="0" applyFont="1" applyFill="1" applyBorder="1" applyAlignment="1">
      <alignment horizontal="center"/>
    </xf>
    <xf numFmtId="3" fontId="16" fillId="0" borderId="26" xfId="0" applyNumberFormat="1" applyFont="1" applyBorder="1" applyAlignment="1">
      <alignment horizontal="right"/>
    </xf>
    <xf numFmtId="3" fontId="9" fillId="0" borderId="50" xfId="0" applyNumberFormat="1" applyFont="1" applyBorder="1" applyAlignment="1">
      <alignment/>
    </xf>
    <xf numFmtId="2" fontId="17" fillId="0" borderId="41" xfId="0" applyNumberFormat="1" applyFont="1" applyFill="1" applyBorder="1" applyAlignment="1">
      <alignment horizontal="right"/>
    </xf>
    <xf numFmtId="0" fontId="10" fillId="0" borderId="26" xfId="0" applyFont="1" applyBorder="1" applyAlignment="1" quotePrefix="1">
      <alignment horizontal="center"/>
    </xf>
    <xf numFmtId="0" fontId="3" fillId="25" borderId="37" xfId="0" applyFont="1" applyFill="1" applyBorder="1" applyAlignment="1">
      <alignment horizontal="center"/>
    </xf>
    <xf numFmtId="43" fontId="17" fillId="0" borderId="27" xfId="42" applyFont="1" applyFill="1" applyBorder="1" applyAlignment="1">
      <alignment horizontal="right"/>
    </xf>
    <xf numFmtId="0" fontId="11" fillId="0" borderId="22" xfId="0" applyFont="1" applyBorder="1" applyAlignment="1">
      <alignment/>
    </xf>
    <xf numFmtId="0" fontId="2" fillId="0" borderId="22" xfId="0" applyFont="1" applyBorder="1" applyAlignment="1" quotePrefix="1">
      <alignment horizontal="center"/>
    </xf>
    <xf numFmtId="3" fontId="2" fillId="0" borderId="32" xfId="0" applyNumberFormat="1" applyFont="1" applyBorder="1" applyAlignment="1">
      <alignment horizontal="right"/>
    </xf>
    <xf numFmtId="4" fontId="2" fillId="0" borderId="32" xfId="42" applyNumberFormat="1" applyFont="1" applyBorder="1" applyAlignment="1">
      <alignment horizontal="right"/>
    </xf>
    <xf numFmtId="3" fontId="2" fillId="0" borderId="58" xfId="0" applyNumberFormat="1" applyFont="1" applyBorder="1" applyAlignment="1">
      <alignment/>
    </xf>
    <xf numFmtId="0" fontId="11" fillId="0" borderId="24" xfId="0" applyFont="1" applyBorder="1" applyAlignment="1">
      <alignment/>
    </xf>
    <xf numFmtId="3" fontId="2" fillId="0" borderId="49" xfId="0" applyNumberFormat="1" applyFont="1" applyBorder="1" applyAlignment="1">
      <alignment/>
    </xf>
    <xf numFmtId="0" fontId="17" fillId="24" borderId="22" xfId="0" applyFont="1" applyFill="1" applyBorder="1" applyAlignment="1">
      <alignment/>
    </xf>
    <xf numFmtId="43" fontId="2" fillId="25" borderId="30" xfId="42" applyFont="1" applyFill="1" applyBorder="1" applyAlignment="1">
      <alignment/>
    </xf>
    <xf numFmtId="0" fontId="17" fillId="7" borderId="11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0" fontId="9" fillId="25" borderId="29" xfId="0" applyFont="1" applyFill="1" applyBorder="1" applyAlignment="1">
      <alignment horizontal="center"/>
    </xf>
    <xf numFmtId="49" fontId="17" fillId="0" borderId="32" xfId="0" applyNumberFormat="1" applyFont="1" applyBorder="1" applyAlignment="1">
      <alignment horizontal="left" vertical="top" wrapText="1"/>
    </xf>
    <xf numFmtId="3" fontId="16" fillId="0" borderId="32" xfId="0" applyNumberFormat="1" applyFont="1" applyBorder="1" applyAlignment="1">
      <alignment horizontal="right"/>
    </xf>
    <xf numFmtId="4" fontId="16" fillId="0" borderId="32" xfId="42" applyNumberFormat="1" applyFont="1" applyBorder="1" applyAlignment="1">
      <alignment horizontal="right"/>
    </xf>
    <xf numFmtId="43" fontId="16" fillId="0" borderId="32" xfId="42" applyFont="1" applyBorder="1" applyAlignment="1">
      <alignment/>
    </xf>
    <xf numFmtId="3" fontId="16" fillId="0" borderId="20" xfId="0" applyNumberFormat="1" applyFont="1" applyBorder="1" applyAlignment="1">
      <alignment horizontal="right" wrapText="1" shrinkToFit="1"/>
    </xf>
    <xf numFmtId="4" fontId="16" fillId="0" borderId="20" xfId="42" applyNumberFormat="1" applyFont="1" applyBorder="1" applyAlignment="1">
      <alignment horizontal="right" wrapText="1" shrinkToFit="1"/>
    </xf>
    <xf numFmtId="3" fontId="17" fillId="0" borderId="24" xfId="0" applyNumberFormat="1" applyFont="1" applyBorder="1" applyAlignment="1">
      <alignment horizontal="right" wrapText="1"/>
    </xf>
    <xf numFmtId="165" fontId="17" fillId="0" borderId="24" xfId="42" applyNumberFormat="1" applyFont="1" applyBorder="1" applyAlignment="1">
      <alignment horizontal="right" wrapText="1"/>
    </xf>
    <xf numFmtId="4" fontId="17" fillId="0" borderId="24" xfId="42" applyNumberFormat="1" applyFont="1" applyBorder="1" applyAlignment="1">
      <alignment horizontal="right" wrapText="1"/>
    </xf>
    <xf numFmtId="3" fontId="17" fillId="0" borderId="24" xfId="0" applyNumberFormat="1" applyFont="1" applyBorder="1" applyAlignment="1">
      <alignment wrapText="1"/>
    </xf>
    <xf numFmtId="0" fontId="9" fillId="7" borderId="29" xfId="0" applyFont="1" applyFill="1" applyBorder="1" applyAlignment="1">
      <alignment horizontal="center"/>
    </xf>
    <xf numFmtId="0" fontId="9" fillId="7" borderId="30" xfId="0" applyFont="1" applyFill="1" applyBorder="1" applyAlignment="1">
      <alignment/>
    </xf>
    <xf numFmtId="3" fontId="9" fillId="7" borderId="30" xfId="0" applyNumberFormat="1" applyFont="1" applyFill="1" applyBorder="1" applyAlignment="1">
      <alignment horizontal="right"/>
    </xf>
    <xf numFmtId="4" fontId="9" fillId="7" borderId="30" xfId="42" applyNumberFormat="1" applyFont="1" applyFill="1" applyBorder="1" applyAlignment="1">
      <alignment horizontal="right"/>
    </xf>
    <xf numFmtId="43" fontId="9" fillId="7" borderId="30" xfId="42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3" fontId="3" fillId="24" borderId="33" xfId="0" applyNumberFormat="1" applyFont="1" applyFill="1" applyBorder="1" applyAlignment="1">
      <alignment horizontal="right"/>
    </xf>
    <xf numFmtId="4" fontId="3" fillId="24" borderId="33" xfId="42" applyNumberFormat="1" applyFont="1" applyFill="1" applyBorder="1" applyAlignment="1">
      <alignment horizontal="right"/>
    </xf>
    <xf numFmtId="43" fontId="3" fillId="24" borderId="33" xfId="42" applyFont="1" applyFill="1" applyBorder="1" applyAlignment="1">
      <alignment horizontal="right"/>
    </xf>
    <xf numFmtId="2" fontId="3" fillId="24" borderId="44" xfId="0" applyNumberFormat="1" applyFont="1" applyFill="1" applyBorder="1" applyAlignment="1">
      <alignment horizontal="right"/>
    </xf>
    <xf numFmtId="2" fontId="3" fillId="7" borderId="51" xfId="0" applyNumberFormat="1" applyFont="1" applyFill="1" applyBorder="1" applyAlignment="1">
      <alignment horizontal="right"/>
    </xf>
    <xf numFmtId="0" fontId="16" fillId="0" borderId="25" xfId="0" applyFont="1" applyBorder="1" applyAlignment="1">
      <alignment horizontal="center" vertical="top"/>
    </xf>
    <xf numFmtId="0" fontId="16" fillId="22" borderId="22" xfId="0" applyFont="1" applyFill="1" applyBorder="1" applyAlignment="1">
      <alignment vertical="top"/>
    </xf>
    <xf numFmtId="43" fontId="16" fillId="0" borderId="27" xfId="42" applyFont="1" applyFill="1" applyBorder="1" applyAlignment="1">
      <alignment/>
    </xf>
    <xf numFmtId="49" fontId="17" fillId="25" borderId="11" xfId="0" applyNumberFormat="1" applyFont="1" applyFill="1" applyBorder="1" applyAlignment="1">
      <alignment horizontal="left" vertical="top" wrapText="1"/>
    </xf>
    <xf numFmtId="0" fontId="9" fillId="25" borderId="48" xfId="0" applyFont="1" applyFill="1" applyBorder="1" applyAlignment="1">
      <alignment horizontal="center"/>
    </xf>
    <xf numFmtId="0" fontId="16" fillId="25" borderId="20" xfId="0" applyFont="1" applyFill="1" applyBorder="1" applyAlignment="1">
      <alignment/>
    </xf>
    <xf numFmtId="0" fontId="17" fillId="25" borderId="11" xfId="0" applyFont="1" applyFill="1" applyBorder="1" applyAlignment="1">
      <alignment/>
    </xf>
    <xf numFmtId="0" fontId="16" fillId="25" borderId="10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7" fillId="25" borderId="37" xfId="0" applyFont="1" applyFill="1" applyBorder="1" applyAlignment="1">
      <alignment horizontal="center"/>
    </xf>
    <xf numFmtId="0" fontId="16" fillId="25" borderId="48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25" borderId="48" xfId="0" applyFont="1" applyFill="1" applyBorder="1" applyAlignment="1">
      <alignment horizontal="center"/>
    </xf>
    <xf numFmtId="49" fontId="17" fillId="0" borderId="32" xfId="0" applyNumberFormat="1" applyFont="1" applyBorder="1" applyAlignment="1">
      <alignment horizontal="left" vertical="top" wrapText="1"/>
    </xf>
    <xf numFmtId="3" fontId="17" fillId="0" borderId="32" xfId="0" applyNumberFormat="1" applyFont="1" applyBorder="1" applyAlignment="1">
      <alignment horizontal="right"/>
    </xf>
    <xf numFmtId="4" fontId="17" fillId="0" borderId="32" xfId="42" applyNumberFormat="1" applyFont="1" applyBorder="1" applyAlignment="1">
      <alignment horizontal="right"/>
    </xf>
    <xf numFmtId="3" fontId="17" fillId="0" borderId="58" xfId="0" applyNumberFormat="1" applyFont="1" applyBorder="1" applyAlignment="1">
      <alignment/>
    </xf>
    <xf numFmtId="0" fontId="16" fillId="25" borderId="21" xfId="0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0" fontId="9" fillId="25" borderId="6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12" fillId="0" borderId="47" xfId="42" applyFont="1" applyBorder="1" applyAlignment="1">
      <alignment/>
    </xf>
    <xf numFmtId="0" fontId="0" fillId="0" borderId="0" xfId="0" applyFont="1" applyBorder="1" applyAlignment="1">
      <alignment/>
    </xf>
    <xf numFmtId="0" fontId="27" fillId="0" borderId="47" xfId="0" applyFont="1" applyBorder="1" applyAlignment="1">
      <alignment horizontal="left" wrapText="1"/>
    </xf>
    <xf numFmtId="3" fontId="27" fillId="0" borderId="24" xfId="0" applyNumberFormat="1" applyFont="1" applyBorder="1" applyAlignment="1">
      <alignment horizontal="right"/>
    </xf>
    <xf numFmtId="4" fontId="27" fillId="0" borderId="24" xfId="42" applyNumberFormat="1" applyFont="1" applyBorder="1" applyAlignment="1">
      <alignment horizontal="right"/>
    </xf>
    <xf numFmtId="3" fontId="28" fillId="0" borderId="49" xfId="0" applyNumberFormat="1" applyFont="1" applyBorder="1" applyAlignment="1">
      <alignment/>
    </xf>
    <xf numFmtId="2" fontId="29" fillId="0" borderId="45" xfId="0" applyNumberFormat="1" applyFont="1" applyFill="1" applyBorder="1" applyAlignment="1">
      <alignment horizontal="right"/>
    </xf>
    <xf numFmtId="1" fontId="17" fillId="0" borderId="26" xfId="42" applyNumberFormat="1" applyFont="1" applyBorder="1" applyAlignment="1">
      <alignment horizontal="right" wrapText="1"/>
    </xf>
    <xf numFmtId="4" fontId="3" fillId="0" borderId="22" xfId="0" applyNumberFormat="1" applyFont="1" applyBorder="1" applyAlignment="1">
      <alignment horizontal="right"/>
    </xf>
    <xf numFmtId="0" fontId="16" fillId="0" borderId="24" xfId="0" applyFont="1" applyBorder="1" applyAlignment="1">
      <alignment/>
    </xf>
    <xf numFmtId="3" fontId="9" fillId="0" borderId="22" xfId="0" applyNumberFormat="1" applyFont="1" applyBorder="1" applyAlignment="1">
      <alignment horizontal="right"/>
    </xf>
    <xf numFmtId="0" fontId="12" fillId="0" borderId="24" xfId="0" applyFont="1" applyBorder="1" applyAlignment="1" quotePrefix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625" style="94" customWidth="1"/>
    <col min="2" max="2" width="7.25390625" style="0" customWidth="1"/>
    <col min="3" max="3" width="5.625" style="0" customWidth="1"/>
    <col min="4" max="4" width="35.25390625" style="32" customWidth="1"/>
    <col min="5" max="5" width="10.75390625" style="32" customWidth="1"/>
    <col min="6" max="6" width="12.25390625" style="0" customWidth="1"/>
    <col min="7" max="7" width="16.375" style="0" customWidth="1"/>
    <col min="8" max="8" width="15.125" style="0" customWidth="1"/>
    <col min="9" max="9" width="10.25390625" style="95" customWidth="1"/>
  </cols>
  <sheetData>
    <row r="1" spans="1:9" ht="15.75">
      <c r="A1" s="1"/>
      <c r="B1" s="2"/>
      <c r="C1" s="2"/>
      <c r="D1" s="3"/>
      <c r="E1" s="115"/>
      <c r="F1" s="115"/>
      <c r="G1" s="115" t="s">
        <v>0</v>
      </c>
      <c r="H1" s="116"/>
      <c r="I1" s="117"/>
    </row>
    <row r="2" spans="1:10" ht="15.75">
      <c r="A2" s="1"/>
      <c r="B2" s="2"/>
      <c r="C2" s="2"/>
      <c r="D2" s="3"/>
      <c r="E2" s="118"/>
      <c r="F2" s="118"/>
      <c r="G2" s="118" t="s">
        <v>157</v>
      </c>
      <c r="H2" s="117"/>
      <c r="I2" s="119"/>
      <c r="J2" s="109"/>
    </row>
    <row r="3" spans="1:9" ht="15.75">
      <c r="A3" s="1"/>
      <c r="B3" s="2"/>
      <c r="C3" s="2"/>
      <c r="D3" s="3"/>
      <c r="E3" s="115"/>
      <c r="F3" s="115"/>
      <c r="G3" s="115" t="s">
        <v>113</v>
      </c>
      <c r="H3" s="116"/>
      <c r="I3" s="117"/>
    </row>
    <row r="4" spans="1:9" ht="16.5" customHeight="1">
      <c r="A4" s="4"/>
      <c r="B4" s="5"/>
      <c r="C4" s="4"/>
      <c r="D4" s="110"/>
      <c r="E4" s="6"/>
      <c r="F4" s="115"/>
      <c r="G4" s="115" t="s">
        <v>158</v>
      </c>
      <c r="H4" s="8"/>
      <c r="I4" s="9"/>
    </row>
    <row r="5" spans="1:9" ht="16.5" customHeight="1">
      <c r="A5" s="4"/>
      <c r="B5" s="5"/>
      <c r="C5" s="4"/>
      <c r="D5" s="110"/>
      <c r="E5" s="6"/>
      <c r="F5" s="115"/>
      <c r="G5" s="115"/>
      <c r="H5" s="8"/>
      <c r="I5" s="9"/>
    </row>
    <row r="6" spans="1:9" ht="16.5" customHeight="1">
      <c r="A6" s="4"/>
      <c r="B6" s="153" t="s">
        <v>112</v>
      </c>
      <c r="C6" s="4"/>
      <c r="D6" s="110"/>
      <c r="E6" s="6"/>
      <c r="F6" s="7"/>
      <c r="G6" s="7"/>
      <c r="H6" s="8"/>
      <c r="I6" s="9"/>
    </row>
    <row r="7" spans="1:9" ht="16.5" customHeight="1">
      <c r="A7" s="4"/>
      <c r="B7" s="153" t="s">
        <v>156</v>
      </c>
      <c r="C7" s="5"/>
      <c r="D7" s="111"/>
      <c r="E7" s="10"/>
      <c r="F7" s="7"/>
      <c r="G7" s="7"/>
      <c r="H7" s="11"/>
      <c r="I7" s="9"/>
    </row>
    <row r="8" spans="1:9" ht="16.5" customHeight="1" thickBot="1">
      <c r="A8" s="120"/>
      <c r="B8" s="5"/>
      <c r="C8" s="5"/>
      <c r="D8" s="111"/>
      <c r="E8" s="10"/>
      <c r="F8" s="7"/>
      <c r="G8" s="7"/>
      <c r="H8" s="11"/>
      <c r="I8" s="9"/>
    </row>
    <row r="9" spans="1:9" ht="16.5" thickBot="1">
      <c r="A9" s="12"/>
      <c r="B9" s="13"/>
      <c r="C9" s="14"/>
      <c r="D9" s="107"/>
      <c r="E9" s="234" t="s">
        <v>114</v>
      </c>
      <c r="F9" s="15" t="s">
        <v>116</v>
      </c>
      <c r="G9" s="158" t="s">
        <v>119</v>
      </c>
      <c r="H9" s="15" t="s">
        <v>1</v>
      </c>
      <c r="I9" s="161"/>
    </row>
    <row r="10" spans="1:9" ht="16.5" thickBot="1">
      <c r="A10" s="16"/>
      <c r="B10" s="17"/>
      <c r="C10" s="18"/>
      <c r="D10" s="154" t="s">
        <v>2</v>
      </c>
      <c r="E10" s="235" t="s">
        <v>115</v>
      </c>
      <c r="F10" s="155" t="s">
        <v>117</v>
      </c>
      <c r="G10" s="159" t="s">
        <v>3</v>
      </c>
      <c r="H10" s="155" t="s">
        <v>118</v>
      </c>
      <c r="I10" s="162" t="s">
        <v>120</v>
      </c>
    </row>
    <row r="11" spans="1:9" ht="16.5" thickBot="1">
      <c r="A11" s="16" t="s">
        <v>4</v>
      </c>
      <c r="B11" s="17" t="s">
        <v>5</v>
      </c>
      <c r="C11" s="18" t="s">
        <v>6</v>
      </c>
      <c r="D11" s="108"/>
      <c r="E11" s="236" t="s">
        <v>143</v>
      </c>
      <c r="F11" s="157"/>
      <c r="G11" s="160" t="s">
        <v>7</v>
      </c>
      <c r="H11" s="232" t="s">
        <v>8</v>
      </c>
      <c r="I11" s="233" t="s">
        <v>121</v>
      </c>
    </row>
    <row r="12" spans="1:9" ht="16.5" thickBot="1">
      <c r="A12" s="19">
        <v>1</v>
      </c>
      <c r="B12" s="20">
        <v>2</v>
      </c>
      <c r="C12" s="20">
        <v>3</v>
      </c>
      <c r="D12" s="21">
        <v>4</v>
      </c>
      <c r="E12" s="156">
        <v>5</v>
      </c>
      <c r="F12" s="22">
        <v>6</v>
      </c>
      <c r="G12" s="22">
        <v>7</v>
      </c>
      <c r="H12" s="22">
        <v>8</v>
      </c>
      <c r="I12" s="23">
        <v>9</v>
      </c>
    </row>
    <row r="13" spans="1:9" ht="13.5" thickBot="1">
      <c r="A13" s="113" t="s">
        <v>9</v>
      </c>
      <c r="B13" s="61"/>
      <c r="C13" s="61"/>
      <c r="D13" s="114" t="s">
        <v>10</v>
      </c>
      <c r="E13" s="63">
        <f>SUM(E14+E17)</f>
        <v>0</v>
      </c>
      <c r="F13" s="63">
        <f>SUM(F14+F17)</f>
        <v>1415279</v>
      </c>
      <c r="G13" s="258">
        <f>SUM(G14+G17)</f>
        <v>1415584.54</v>
      </c>
      <c r="H13" s="309">
        <f>SUM(H14+H17)</f>
        <v>5812</v>
      </c>
      <c r="I13" s="190">
        <f>G13/F13*100</f>
        <v>100.02158867615503</v>
      </c>
    </row>
    <row r="14" spans="1:9" s="24" customFormat="1" ht="30">
      <c r="A14" s="186" t="s">
        <v>9</v>
      </c>
      <c r="B14" s="187" t="s">
        <v>11</v>
      </c>
      <c r="C14" s="188"/>
      <c r="D14" s="189" t="s">
        <v>12</v>
      </c>
      <c r="E14" s="428">
        <v>0</v>
      </c>
      <c r="F14" s="428">
        <f>SUM(F15:F16)</f>
        <v>1409467</v>
      </c>
      <c r="G14" s="429">
        <f>SUM(G15:G16)</f>
        <v>1409466.57</v>
      </c>
      <c r="H14" s="310"/>
      <c r="I14" s="170">
        <f aca="true" t="shared" si="0" ref="I14:I66">G14/F14*100</f>
        <v>99.99996949201365</v>
      </c>
    </row>
    <row r="15" spans="1:9" ht="25.5" customHeight="1">
      <c r="A15" s="122"/>
      <c r="B15" s="121"/>
      <c r="C15" s="53">
        <v>6298</v>
      </c>
      <c r="D15" s="101" t="s">
        <v>110</v>
      </c>
      <c r="E15" s="41">
        <v>0</v>
      </c>
      <c r="F15" s="41">
        <v>1255599</v>
      </c>
      <c r="G15" s="259">
        <v>1255598.74</v>
      </c>
      <c r="H15" s="311" t="s">
        <v>13</v>
      </c>
      <c r="I15" s="170">
        <f t="shared" si="0"/>
        <v>99.9999792927519</v>
      </c>
    </row>
    <row r="16" spans="1:9" ht="26.25">
      <c r="A16" s="122"/>
      <c r="B16" s="121"/>
      <c r="C16" s="53">
        <v>6299</v>
      </c>
      <c r="D16" s="101" t="s">
        <v>108</v>
      </c>
      <c r="E16" s="41">
        <v>0</v>
      </c>
      <c r="F16" s="41">
        <v>153868</v>
      </c>
      <c r="G16" s="259">
        <v>153867.83</v>
      </c>
      <c r="H16" s="311"/>
      <c r="I16" s="170">
        <f t="shared" si="0"/>
        <v>99.99988951568876</v>
      </c>
    </row>
    <row r="17" spans="1:9" s="27" customFormat="1" ht="15">
      <c r="A17" s="164" t="s">
        <v>9</v>
      </c>
      <c r="B17" s="165" t="s">
        <v>14</v>
      </c>
      <c r="C17" s="134"/>
      <c r="D17" s="204" t="s">
        <v>15</v>
      </c>
      <c r="E17" s="135">
        <f>E19</f>
        <v>0</v>
      </c>
      <c r="F17" s="135">
        <f>F19</f>
        <v>5812</v>
      </c>
      <c r="G17" s="260">
        <f>G18+G19</f>
        <v>6117.97</v>
      </c>
      <c r="H17" s="312">
        <f>H19</f>
        <v>5812</v>
      </c>
      <c r="I17" s="219">
        <f t="shared" si="0"/>
        <v>105.26445285615968</v>
      </c>
    </row>
    <row r="18" spans="1:9" s="27" customFormat="1" ht="15">
      <c r="A18" s="365"/>
      <c r="B18" s="368"/>
      <c r="C18" s="370" t="s">
        <v>16</v>
      </c>
      <c r="D18" s="369" t="s">
        <v>135</v>
      </c>
      <c r="E18" s="371">
        <v>0</v>
      </c>
      <c r="F18" s="371">
        <v>0</v>
      </c>
      <c r="G18" s="367">
        <v>305.97</v>
      </c>
      <c r="H18" s="366"/>
      <c r="I18" s="170"/>
    </row>
    <row r="19" spans="1:9" s="32" customFormat="1" ht="39" customHeight="1" thickBot="1">
      <c r="A19" s="65"/>
      <c r="B19" s="72" t="s">
        <v>13</v>
      </c>
      <c r="C19" s="73">
        <v>2010</v>
      </c>
      <c r="D19" s="48" t="s">
        <v>42</v>
      </c>
      <c r="E19" s="77">
        <v>0</v>
      </c>
      <c r="F19" s="77">
        <v>5812</v>
      </c>
      <c r="G19" s="261">
        <v>5812</v>
      </c>
      <c r="H19" s="313">
        <v>5812</v>
      </c>
      <c r="I19" s="244">
        <f t="shared" si="0"/>
        <v>100</v>
      </c>
    </row>
    <row r="20" spans="1:9" s="36" customFormat="1" ht="13.5" thickBot="1">
      <c r="A20" s="124">
        <v>700</v>
      </c>
      <c r="B20" s="60"/>
      <c r="C20" s="61"/>
      <c r="D20" s="163" t="s">
        <v>17</v>
      </c>
      <c r="E20" s="63">
        <f>E21+E25</f>
        <v>11819194</v>
      </c>
      <c r="F20" s="63">
        <f>F21+F25</f>
        <v>17751844</v>
      </c>
      <c r="G20" s="258">
        <f>G21+G25</f>
        <v>3411631.1999999993</v>
      </c>
      <c r="H20" s="314">
        <f>H21+H25</f>
        <v>0</v>
      </c>
      <c r="I20" s="190">
        <f t="shared" si="0"/>
        <v>19.218460910314437</v>
      </c>
    </row>
    <row r="21" spans="1:9" ht="26.25" customHeight="1">
      <c r="A21" s="126">
        <v>700</v>
      </c>
      <c r="B21" s="127">
        <v>70004</v>
      </c>
      <c r="C21" s="191"/>
      <c r="D21" s="205" t="s">
        <v>18</v>
      </c>
      <c r="E21" s="192">
        <f>SUM(E22:E24)</f>
        <v>50200</v>
      </c>
      <c r="F21" s="192">
        <f>SUM(F22:F24)</f>
        <v>50200</v>
      </c>
      <c r="G21" s="263">
        <f>SUM(G22:G24)</f>
        <v>26164.04</v>
      </c>
      <c r="H21" s="315"/>
      <c r="I21" s="218">
        <f t="shared" si="0"/>
        <v>52.1196015936255</v>
      </c>
    </row>
    <row r="22" spans="1:9" ht="52.5" customHeight="1">
      <c r="A22" s="38"/>
      <c r="B22" s="39"/>
      <c r="C22" s="40" t="s">
        <v>19</v>
      </c>
      <c r="D22" s="48" t="s">
        <v>20</v>
      </c>
      <c r="E22" s="41">
        <v>48400</v>
      </c>
      <c r="F22" s="41">
        <v>48400</v>
      </c>
      <c r="G22" s="259">
        <v>22050.11</v>
      </c>
      <c r="H22" s="311"/>
      <c r="I22" s="170">
        <f t="shared" si="0"/>
        <v>45.55807851239669</v>
      </c>
    </row>
    <row r="23" spans="1:9" ht="15">
      <c r="A23" s="38"/>
      <c r="B23" s="39"/>
      <c r="C23" s="40" t="s">
        <v>21</v>
      </c>
      <c r="D23" s="48" t="s">
        <v>22</v>
      </c>
      <c r="E23" s="41">
        <v>200</v>
      </c>
      <c r="F23" s="41">
        <v>200</v>
      </c>
      <c r="G23" s="259">
        <v>0</v>
      </c>
      <c r="H23" s="311"/>
      <c r="I23" s="170">
        <f t="shared" si="0"/>
        <v>0</v>
      </c>
    </row>
    <row r="24" spans="1:9" ht="25.5">
      <c r="A24" s="54"/>
      <c r="B24" s="55"/>
      <c r="C24" s="30" t="s">
        <v>23</v>
      </c>
      <c r="D24" s="100" t="s">
        <v>24</v>
      </c>
      <c r="E24" s="57">
        <v>1600</v>
      </c>
      <c r="F24" s="57">
        <v>1600</v>
      </c>
      <c r="G24" s="264">
        <v>4113.93</v>
      </c>
      <c r="H24" s="316"/>
      <c r="I24" s="170">
        <f t="shared" si="0"/>
        <v>257.120625</v>
      </c>
    </row>
    <row r="25" spans="1:9" s="27" customFormat="1" ht="14.25" customHeight="1">
      <c r="A25" s="151">
        <v>700</v>
      </c>
      <c r="B25" s="152">
        <v>70005</v>
      </c>
      <c r="C25" s="167"/>
      <c r="D25" s="204" t="s">
        <v>25</v>
      </c>
      <c r="E25" s="168">
        <f>SUM(E26:E33)</f>
        <v>11768994</v>
      </c>
      <c r="F25" s="168">
        <f>SUM(F26:F33)</f>
        <v>17701644</v>
      </c>
      <c r="G25" s="265">
        <f>SUM(G26:G33)</f>
        <v>3385467.159999999</v>
      </c>
      <c r="H25" s="317"/>
      <c r="I25" s="219">
        <f t="shared" si="0"/>
        <v>19.125156736854493</v>
      </c>
    </row>
    <row r="26" spans="1:9" s="32" customFormat="1" ht="27.75" customHeight="1">
      <c r="A26" s="43"/>
      <c r="B26" s="44"/>
      <c r="C26" s="45" t="s">
        <v>26</v>
      </c>
      <c r="D26" s="196" t="s">
        <v>27</v>
      </c>
      <c r="E26" s="96">
        <v>642994</v>
      </c>
      <c r="F26" s="96">
        <v>642994</v>
      </c>
      <c r="G26" s="266">
        <v>273655.6</v>
      </c>
      <c r="H26" s="318"/>
      <c r="I26" s="170">
        <f t="shared" si="0"/>
        <v>42.55958842539743</v>
      </c>
    </row>
    <row r="27" spans="1:9" s="32" customFormat="1" ht="51">
      <c r="A27" s="38"/>
      <c r="B27" s="39"/>
      <c r="C27" s="47" t="s">
        <v>28</v>
      </c>
      <c r="D27" s="48" t="s">
        <v>109</v>
      </c>
      <c r="E27" s="97">
        <v>3360000</v>
      </c>
      <c r="F27" s="97">
        <v>3360000</v>
      </c>
      <c r="G27" s="267">
        <v>2072971.59</v>
      </c>
      <c r="H27" s="311"/>
      <c r="I27" s="170">
        <f t="shared" si="0"/>
        <v>61.695583035714286</v>
      </c>
    </row>
    <row r="28" spans="1:9" s="32" customFormat="1" ht="15">
      <c r="A28" s="38"/>
      <c r="B28" s="39"/>
      <c r="C28" s="47" t="s">
        <v>16</v>
      </c>
      <c r="D28" s="48" t="s">
        <v>126</v>
      </c>
      <c r="E28" s="97">
        <v>0</v>
      </c>
      <c r="F28" s="97">
        <v>0</v>
      </c>
      <c r="G28" s="267">
        <v>88</v>
      </c>
      <c r="H28" s="311"/>
      <c r="I28" s="170"/>
    </row>
    <row r="29" spans="1:9" s="32" customFormat="1" ht="52.5" customHeight="1">
      <c r="A29" s="38"/>
      <c r="B29" s="39"/>
      <c r="C29" s="47" t="s">
        <v>19</v>
      </c>
      <c r="D29" s="48" t="s">
        <v>20</v>
      </c>
      <c r="E29" s="98">
        <v>720000</v>
      </c>
      <c r="F29" s="98">
        <v>720000</v>
      </c>
      <c r="G29" s="268">
        <v>262561.28</v>
      </c>
      <c r="H29" s="311"/>
      <c r="I29" s="170">
        <f t="shared" si="0"/>
        <v>36.46684444444445</v>
      </c>
    </row>
    <row r="30" spans="1:9" ht="38.25">
      <c r="A30" s="43"/>
      <c r="B30" s="44"/>
      <c r="C30" s="45" t="s">
        <v>29</v>
      </c>
      <c r="D30" s="196" t="s">
        <v>30</v>
      </c>
      <c r="E30" s="52">
        <v>40000</v>
      </c>
      <c r="F30" s="52">
        <v>40000</v>
      </c>
      <c r="G30" s="269">
        <v>90070.51</v>
      </c>
      <c r="H30" s="319"/>
      <c r="I30" s="173">
        <f t="shared" si="0"/>
        <v>225.17627499999998</v>
      </c>
    </row>
    <row r="31" spans="1:9" ht="38.25">
      <c r="A31" s="38"/>
      <c r="B31" s="39"/>
      <c r="C31" s="30" t="s">
        <v>129</v>
      </c>
      <c r="D31" s="31" t="s">
        <v>130</v>
      </c>
      <c r="E31" s="238">
        <v>7000000</v>
      </c>
      <c r="F31" s="238">
        <v>12932650</v>
      </c>
      <c r="G31" s="269">
        <v>676697.9</v>
      </c>
      <c r="H31" s="319"/>
      <c r="I31" s="173">
        <f t="shared" si="0"/>
        <v>5.232476715908959</v>
      </c>
    </row>
    <row r="32" spans="1:9" ht="15.75" thickBot="1">
      <c r="A32" s="65"/>
      <c r="B32" s="72"/>
      <c r="C32" s="73" t="s">
        <v>21</v>
      </c>
      <c r="D32" s="213" t="s">
        <v>22</v>
      </c>
      <c r="E32" s="225">
        <v>6000</v>
      </c>
      <c r="F32" s="225">
        <v>6000</v>
      </c>
      <c r="G32" s="270">
        <v>7182.32</v>
      </c>
      <c r="H32" s="320"/>
      <c r="I32" s="172">
        <f t="shared" si="0"/>
        <v>119.70533333333333</v>
      </c>
    </row>
    <row r="33" spans="1:9" ht="15.75" thickBot="1">
      <c r="A33" s="239"/>
      <c r="B33" s="240"/>
      <c r="C33" s="241" t="s">
        <v>23</v>
      </c>
      <c r="D33" s="242" t="s">
        <v>31</v>
      </c>
      <c r="E33" s="243">
        <v>0</v>
      </c>
      <c r="F33" s="243">
        <v>0</v>
      </c>
      <c r="G33" s="271">
        <v>2239.96</v>
      </c>
      <c r="H33" s="320"/>
      <c r="I33" s="244"/>
    </row>
    <row r="34" spans="1:9" s="36" customFormat="1" ht="15" thickBot="1">
      <c r="A34" s="33">
        <v>750</v>
      </c>
      <c r="B34" s="193"/>
      <c r="C34" s="193"/>
      <c r="D34" s="194" t="s">
        <v>32</v>
      </c>
      <c r="E34" s="195">
        <f>E35+E38+E45</f>
        <v>138332</v>
      </c>
      <c r="F34" s="195">
        <f>F35+F38+F45</f>
        <v>138332</v>
      </c>
      <c r="G34" s="272">
        <f>G35+G38+G45</f>
        <v>73850.61</v>
      </c>
      <c r="H34" s="321">
        <f>H35+H38+H45</f>
        <v>30597</v>
      </c>
      <c r="I34" s="190">
        <f t="shared" si="0"/>
        <v>53.38649770118267</v>
      </c>
    </row>
    <row r="35" spans="1:9" ht="15">
      <c r="A35" s="128">
        <v>750</v>
      </c>
      <c r="B35" s="129">
        <v>75011</v>
      </c>
      <c r="C35" s="140"/>
      <c r="D35" s="212" t="s">
        <v>33</v>
      </c>
      <c r="E35" s="249">
        <f>SUM(E36+E37)</f>
        <v>58317</v>
      </c>
      <c r="F35" s="249">
        <f>SUM(F36+F37)</f>
        <v>58317</v>
      </c>
      <c r="G35" s="273">
        <f>SUM(G36+G37)</f>
        <v>31470.24</v>
      </c>
      <c r="H35" s="322">
        <f>SUM(H36+H37)</f>
        <v>30597</v>
      </c>
      <c r="I35" s="231">
        <f t="shared" si="0"/>
        <v>53.96409280312774</v>
      </c>
    </row>
    <row r="36" spans="1:9" ht="51">
      <c r="A36" s="38"/>
      <c r="B36" s="39"/>
      <c r="C36" s="53">
        <v>2010</v>
      </c>
      <c r="D36" s="48" t="s">
        <v>34</v>
      </c>
      <c r="E36" s="97">
        <v>56817</v>
      </c>
      <c r="F36" s="97">
        <v>56817</v>
      </c>
      <c r="G36" s="267">
        <v>30597</v>
      </c>
      <c r="H36" s="323">
        <v>30597</v>
      </c>
      <c r="I36" s="170">
        <f t="shared" si="0"/>
        <v>53.85184011827447</v>
      </c>
    </row>
    <row r="37" spans="1:9" ht="51">
      <c r="A37" s="43"/>
      <c r="B37" s="44"/>
      <c r="C37" s="37">
        <v>2360</v>
      </c>
      <c r="D37" s="196" t="s">
        <v>35</v>
      </c>
      <c r="E37" s="51">
        <v>1500</v>
      </c>
      <c r="F37" s="51">
        <v>1500</v>
      </c>
      <c r="G37" s="274">
        <v>873.24</v>
      </c>
      <c r="H37" s="324"/>
      <c r="I37" s="170">
        <f t="shared" si="0"/>
        <v>58.216</v>
      </c>
    </row>
    <row r="38" spans="1:9" s="27" customFormat="1" ht="15">
      <c r="A38" s="132">
        <v>750</v>
      </c>
      <c r="B38" s="133">
        <v>75023</v>
      </c>
      <c r="C38" s="134" t="s">
        <v>13</v>
      </c>
      <c r="D38" s="204" t="s">
        <v>36</v>
      </c>
      <c r="E38" s="430">
        <f>SUM(E40:E44)</f>
        <v>51515</v>
      </c>
      <c r="F38" s="431">
        <f>SUM(F40:F44)</f>
        <v>51515</v>
      </c>
      <c r="G38" s="432">
        <f>SUM(G39:G44)</f>
        <v>32828.02</v>
      </c>
      <c r="H38" s="433">
        <f>SUM(H40:H44)</f>
        <v>0</v>
      </c>
      <c r="I38" s="219">
        <f t="shared" si="0"/>
        <v>63.72516742696301</v>
      </c>
    </row>
    <row r="39" spans="1:9" s="27" customFormat="1" ht="38.25">
      <c r="A39" s="130"/>
      <c r="B39" s="373"/>
      <c r="C39" s="374" t="s">
        <v>136</v>
      </c>
      <c r="D39" s="375" t="s">
        <v>137</v>
      </c>
      <c r="E39" s="131">
        <v>0</v>
      </c>
      <c r="F39" s="477">
        <v>0</v>
      </c>
      <c r="G39" s="376">
        <v>12811.46</v>
      </c>
      <c r="H39" s="372"/>
      <c r="I39" s="219"/>
    </row>
    <row r="40" spans="1:9" s="32" customFormat="1" ht="38.25">
      <c r="A40" s="38"/>
      <c r="B40" s="39"/>
      <c r="C40" s="40" t="s">
        <v>16</v>
      </c>
      <c r="D40" s="48" t="s">
        <v>127</v>
      </c>
      <c r="E40" s="363">
        <v>10000</v>
      </c>
      <c r="F40" s="363">
        <v>10000</v>
      </c>
      <c r="G40" s="364">
        <v>385.25</v>
      </c>
      <c r="H40" s="325"/>
      <c r="I40" s="170">
        <f t="shared" si="0"/>
        <v>3.8524999999999996</v>
      </c>
    </row>
    <row r="41" spans="1:9" s="32" customFormat="1" ht="51">
      <c r="A41" s="54"/>
      <c r="B41" s="55"/>
      <c r="C41" s="49" t="s">
        <v>19</v>
      </c>
      <c r="D41" s="100" t="s">
        <v>20</v>
      </c>
      <c r="E41" s="50">
        <v>39500</v>
      </c>
      <c r="F41" s="50">
        <v>39500</v>
      </c>
      <c r="G41" s="275">
        <v>18523.85</v>
      </c>
      <c r="H41" s="326"/>
      <c r="I41" s="170">
        <f t="shared" si="0"/>
        <v>46.89582278481012</v>
      </c>
    </row>
    <row r="42" spans="1:9" s="32" customFormat="1" ht="15">
      <c r="A42" s="54"/>
      <c r="B42" s="55"/>
      <c r="C42" s="49" t="s">
        <v>38</v>
      </c>
      <c r="D42" s="100" t="s">
        <v>98</v>
      </c>
      <c r="E42" s="50">
        <v>500</v>
      </c>
      <c r="F42" s="50">
        <v>500</v>
      </c>
      <c r="G42" s="276">
        <v>555.61</v>
      </c>
      <c r="H42" s="326"/>
      <c r="I42" s="170">
        <f t="shared" si="0"/>
        <v>111.12200000000001</v>
      </c>
    </row>
    <row r="43" spans="1:9" s="32" customFormat="1" ht="15">
      <c r="A43" s="54"/>
      <c r="B43" s="55"/>
      <c r="C43" s="49" t="s">
        <v>21</v>
      </c>
      <c r="D43" s="48" t="s">
        <v>22</v>
      </c>
      <c r="E43" s="50">
        <v>15</v>
      </c>
      <c r="F43" s="50">
        <v>15</v>
      </c>
      <c r="G43" s="276">
        <v>0</v>
      </c>
      <c r="H43" s="326"/>
      <c r="I43" s="170">
        <f t="shared" si="0"/>
        <v>0</v>
      </c>
    </row>
    <row r="44" spans="1:9" s="32" customFormat="1" ht="25.5">
      <c r="A44" s="54"/>
      <c r="B44" s="55"/>
      <c r="C44" s="56" t="s">
        <v>23</v>
      </c>
      <c r="D44" s="48" t="s">
        <v>37</v>
      </c>
      <c r="E44" s="50">
        <v>1500</v>
      </c>
      <c r="F44" s="50">
        <v>1500</v>
      </c>
      <c r="G44" s="276">
        <v>551.85</v>
      </c>
      <c r="H44" s="326"/>
      <c r="I44" s="170">
        <f t="shared" si="0"/>
        <v>36.79</v>
      </c>
    </row>
    <row r="45" spans="1:9" s="27" customFormat="1" ht="15">
      <c r="A45" s="132">
        <v>750</v>
      </c>
      <c r="B45" s="133">
        <v>75095</v>
      </c>
      <c r="C45" s="134"/>
      <c r="D45" s="204" t="s">
        <v>15</v>
      </c>
      <c r="E45" s="135">
        <f>E46</f>
        <v>28500</v>
      </c>
      <c r="F45" s="135">
        <f>F46</f>
        <v>28500</v>
      </c>
      <c r="G45" s="260">
        <f>G46+G47</f>
        <v>9552.35</v>
      </c>
      <c r="H45" s="327">
        <v>0</v>
      </c>
      <c r="I45" s="219">
        <f t="shared" si="0"/>
        <v>33.51701754385965</v>
      </c>
    </row>
    <row r="46" spans="1:9" ht="25.5">
      <c r="A46" s="38"/>
      <c r="B46" s="39"/>
      <c r="C46" s="40" t="s">
        <v>38</v>
      </c>
      <c r="D46" s="100" t="s">
        <v>39</v>
      </c>
      <c r="E46" s="250">
        <v>28500</v>
      </c>
      <c r="F46" s="250">
        <v>28500</v>
      </c>
      <c r="G46" s="277">
        <v>9552.35</v>
      </c>
      <c r="H46" s="328"/>
      <c r="I46" s="170">
        <f t="shared" si="0"/>
        <v>33.51701754385965</v>
      </c>
    </row>
    <row r="47" spans="1:9" ht="15.75" thickBot="1">
      <c r="A47" s="65"/>
      <c r="B47" s="72"/>
      <c r="C47" s="73" t="s">
        <v>21</v>
      </c>
      <c r="D47" s="48" t="s">
        <v>22</v>
      </c>
      <c r="E47" s="251">
        <v>0</v>
      </c>
      <c r="F47" s="251">
        <v>0</v>
      </c>
      <c r="G47" s="278">
        <v>0</v>
      </c>
      <c r="H47" s="329"/>
      <c r="I47" s="172"/>
    </row>
    <row r="48" spans="1:9" s="36" customFormat="1" ht="36" customHeight="1" thickBot="1">
      <c r="A48" s="124">
        <v>751</v>
      </c>
      <c r="B48" s="60"/>
      <c r="C48" s="61"/>
      <c r="D48" s="206" t="s">
        <v>40</v>
      </c>
      <c r="E48" s="63">
        <f aca="true" t="shared" si="1" ref="E48:H49">E49</f>
        <v>2410</v>
      </c>
      <c r="F48" s="63">
        <f>F49+F51</f>
        <v>6871</v>
      </c>
      <c r="G48" s="258">
        <f>G49+G51</f>
        <v>5659</v>
      </c>
      <c r="H48" s="309">
        <f>H49+H51</f>
        <v>5659</v>
      </c>
      <c r="I48" s="190">
        <f t="shared" si="0"/>
        <v>82.36064619414933</v>
      </c>
    </row>
    <row r="49" spans="1:9" ht="27">
      <c r="A49" s="138">
        <v>751</v>
      </c>
      <c r="B49" s="136">
        <v>75101</v>
      </c>
      <c r="C49" s="139"/>
      <c r="D49" s="166" t="s">
        <v>41</v>
      </c>
      <c r="E49" s="137">
        <f t="shared" si="1"/>
        <v>2410</v>
      </c>
      <c r="F49" s="137">
        <f t="shared" si="1"/>
        <v>2424</v>
      </c>
      <c r="G49" s="279">
        <f t="shared" si="1"/>
        <v>1212</v>
      </c>
      <c r="H49" s="330">
        <f t="shared" si="1"/>
        <v>1212</v>
      </c>
      <c r="I49" s="231">
        <f t="shared" si="0"/>
        <v>50</v>
      </c>
    </row>
    <row r="50" spans="1:9" ht="51.75" customHeight="1" thickBot="1">
      <c r="A50" s="38"/>
      <c r="B50" s="99"/>
      <c r="C50" s="53">
        <v>2010</v>
      </c>
      <c r="D50" s="210" t="s">
        <v>42</v>
      </c>
      <c r="E50" s="41">
        <v>2410</v>
      </c>
      <c r="F50" s="41">
        <v>2424</v>
      </c>
      <c r="G50" s="259">
        <v>1212</v>
      </c>
      <c r="H50" s="331">
        <v>1212</v>
      </c>
      <c r="I50" s="377">
        <f t="shared" si="0"/>
        <v>50</v>
      </c>
    </row>
    <row r="51" spans="1:9" ht="69.75" customHeight="1" thickBot="1">
      <c r="A51" s="449">
        <v>751</v>
      </c>
      <c r="B51" s="450">
        <v>75109</v>
      </c>
      <c r="C51" s="141"/>
      <c r="D51" s="205" t="s">
        <v>144</v>
      </c>
      <c r="E51" s="143">
        <f>E52</f>
        <v>0</v>
      </c>
      <c r="F51" s="143">
        <f>F52</f>
        <v>4447</v>
      </c>
      <c r="G51" s="143">
        <f>G52</f>
        <v>4447</v>
      </c>
      <c r="H51" s="451">
        <f>H52</f>
        <v>4447</v>
      </c>
      <c r="I51" s="377">
        <f t="shared" si="0"/>
        <v>100</v>
      </c>
    </row>
    <row r="52" spans="1:9" ht="47.25" customHeight="1" thickBot="1">
      <c r="A52" s="38"/>
      <c r="B52" s="99"/>
      <c r="C52" s="53">
        <v>2010</v>
      </c>
      <c r="D52" s="210" t="s">
        <v>42</v>
      </c>
      <c r="E52" s="41">
        <v>0</v>
      </c>
      <c r="F52" s="41">
        <v>4447</v>
      </c>
      <c r="G52" s="259">
        <v>4447</v>
      </c>
      <c r="H52" s="331">
        <v>4447</v>
      </c>
      <c r="I52" s="377">
        <f>G52/F52*100</f>
        <v>100</v>
      </c>
    </row>
    <row r="53" spans="1:9" s="36" customFormat="1" ht="26.25" thickBot="1">
      <c r="A53" s="434">
        <v>754</v>
      </c>
      <c r="B53" s="435"/>
      <c r="C53" s="67" t="s">
        <v>13</v>
      </c>
      <c r="D53" s="211" t="s">
        <v>43</v>
      </c>
      <c r="E53" s="436">
        <f>E54+E56</f>
        <v>500</v>
      </c>
      <c r="F53" s="436">
        <f>F54+F56</f>
        <v>500</v>
      </c>
      <c r="G53" s="437">
        <f>G54+G56</f>
        <v>25387.93</v>
      </c>
      <c r="H53" s="438">
        <f>H56</f>
        <v>500</v>
      </c>
      <c r="I53" s="448">
        <f t="shared" si="0"/>
        <v>5077.586</v>
      </c>
    </row>
    <row r="54" spans="1:9" s="36" customFormat="1" ht="15.75" thickBot="1">
      <c r="A54" s="456">
        <v>754</v>
      </c>
      <c r="B54" s="388">
        <v>75404</v>
      </c>
      <c r="C54" s="383"/>
      <c r="D54" s="452" t="s">
        <v>145</v>
      </c>
      <c r="E54" s="384">
        <f>E55</f>
        <v>0</v>
      </c>
      <c r="F54" s="384">
        <f>F55</f>
        <v>0</v>
      </c>
      <c r="G54" s="385">
        <f>G55</f>
        <v>24887.93</v>
      </c>
      <c r="H54" s="386"/>
      <c r="I54" s="387"/>
    </row>
    <row r="55" spans="1:9" s="36" customFormat="1" ht="39" customHeight="1">
      <c r="A55" s="378"/>
      <c r="B55" s="379"/>
      <c r="C55" s="389">
        <v>2910</v>
      </c>
      <c r="D55" s="390" t="s">
        <v>146</v>
      </c>
      <c r="E55" s="391">
        <v>0</v>
      </c>
      <c r="F55" s="391">
        <v>0</v>
      </c>
      <c r="G55" s="392">
        <v>24887.93</v>
      </c>
      <c r="H55" s="380"/>
      <c r="I55" s="381"/>
    </row>
    <row r="56" spans="1:9" s="27" customFormat="1" ht="15">
      <c r="A56" s="132">
        <v>754</v>
      </c>
      <c r="B56" s="133">
        <v>75414</v>
      </c>
      <c r="C56" s="134" t="s">
        <v>13</v>
      </c>
      <c r="D56" s="204" t="s">
        <v>44</v>
      </c>
      <c r="E56" s="135">
        <f>+E57</f>
        <v>500</v>
      </c>
      <c r="F56" s="135">
        <f>+F57</f>
        <v>500</v>
      </c>
      <c r="G56" s="260">
        <f>+G57</f>
        <v>500</v>
      </c>
      <c r="H56" s="312">
        <f>+H57</f>
        <v>500</v>
      </c>
      <c r="I56" s="219">
        <f t="shared" si="0"/>
        <v>100</v>
      </c>
    </row>
    <row r="57" spans="1:9" s="27" customFormat="1" ht="51" customHeight="1">
      <c r="A57" s="38"/>
      <c r="B57" s="39"/>
      <c r="C57" s="53">
        <v>2010</v>
      </c>
      <c r="D57" s="48" t="s">
        <v>42</v>
      </c>
      <c r="E57" s="250">
        <v>500</v>
      </c>
      <c r="F57" s="250">
        <v>500</v>
      </c>
      <c r="G57" s="277">
        <v>500</v>
      </c>
      <c r="H57" s="331">
        <v>500</v>
      </c>
      <c r="I57" s="170">
        <f t="shared" si="0"/>
        <v>100</v>
      </c>
    </row>
    <row r="58" spans="1:9" s="36" customFormat="1" ht="60.75" thickBot="1">
      <c r="A58" s="252">
        <v>756</v>
      </c>
      <c r="B58" s="253"/>
      <c r="C58" s="254" t="s">
        <v>13</v>
      </c>
      <c r="D58" s="255" t="s">
        <v>45</v>
      </c>
      <c r="E58" s="256">
        <f>E59+E62+E70+E80+E87+E90</f>
        <v>39849906</v>
      </c>
      <c r="F58" s="256">
        <f>F59+F62+F70+F80+F87+F90</f>
        <v>39849906</v>
      </c>
      <c r="G58" s="282">
        <f>G59+G62+G70+G80+G87+G90</f>
        <v>17780561.39</v>
      </c>
      <c r="H58" s="332">
        <f>H59+H62+H70+H80+H87+H90</f>
        <v>0</v>
      </c>
      <c r="I58" s="257">
        <f t="shared" si="0"/>
        <v>44.61882893776462</v>
      </c>
    </row>
    <row r="59" spans="1:9" s="27" customFormat="1" ht="27">
      <c r="A59" s="126">
        <v>756</v>
      </c>
      <c r="B59" s="127">
        <v>75601</v>
      </c>
      <c r="C59" s="141"/>
      <c r="D59" s="205" t="s">
        <v>46</v>
      </c>
      <c r="E59" s="143">
        <f>SUM(E60+E61)</f>
        <v>59600</v>
      </c>
      <c r="F59" s="143">
        <f>SUM(F60+F61)</f>
        <v>59600</v>
      </c>
      <c r="G59" s="280">
        <f>SUM(G60+G61)</f>
        <v>23414.449999999997</v>
      </c>
      <c r="H59" s="315"/>
      <c r="I59" s="218">
        <f t="shared" si="0"/>
        <v>39.2859899328859</v>
      </c>
    </row>
    <row r="60" spans="1:9" s="64" customFormat="1" ht="38.25">
      <c r="A60" s="38"/>
      <c r="B60" s="402"/>
      <c r="C60" s="403" t="s">
        <v>47</v>
      </c>
      <c r="D60" s="48" t="s">
        <v>48</v>
      </c>
      <c r="E60" s="41">
        <v>58600</v>
      </c>
      <c r="F60" s="41">
        <v>58600</v>
      </c>
      <c r="G60" s="259">
        <v>22376.78</v>
      </c>
      <c r="H60" s="342"/>
      <c r="I60" s="170">
        <f t="shared" si="0"/>
        <v>38.1856313993174</v>
      </c>
    </row>
    <row r="61" spans="1:9" s="64" customFormat="1" ht="25.5">
      <c r="A61" s="28"/>
      <c r="B61" s="399"/>
      <c r="C61" s="400" t="s">
        <v>63</v>
      </c>
      <c r="D61" s="31" t="s">
        <v>64</v>
      </c>
      <c r="E61" s="26">
        <v>1000</v>
      </c>
      <c r="F61" s="26">
        <v>1000</v>
      </c>
      <c r="G61" s="284">
        <v>1037.67</v>
      </c>
      <c r="H61" s="401"/>
      <c r="I61" s="181">
        <f t="shared" si="0"/>
        <v>103.76700000000001</v>
      </c>
    </row>
    <row r="62" spans="1:9" s="27" customFormat="1" ht="67.5">
      <c r="A62" s="132">
        <v>756</v>
      </c>
      <c r="B62" s="133">
        <v>75615</v>
      </c>
      <c r="C62" s="134" t="s">
        <v>13</v>
      </c>
      <c r="D62" s="204" t="s">
        <v>105</v>
      </c>
      <c r="E62" s="168">
        <f>SUM(E63:E69)</f>
        <v>3269612</v>
      </c>
      <c r="F62" s="168">
        <f>SUM(F63:F69)</f>
        <v>3269612</v>
      </c>
      <c r="G62" s="265">
        <f>SUM(G63:G69)</f>
        <v>1607162.29</v>
      </c>
      <c r="H62" s="333"/>
      <c r="I62" s="219">
        <f t="shared" si="0"/>
        <v>49.154526286299415</v>
      </c>
    </row>
    <row r="63" spans="1:9" ht="15">
      <c r="A63" s="38"/>
      <c r="B63" s="39"/>
      <c r="C63" s="40" t="s">
        <v>49</v>
      </c>
      <c r="D63" s="48" t="s">
        <v>50</v>
      </c>
      <c r="E63" s="104">
        <v>2915358</v>
      </c>
      <c r="F63" s="104">
        <v>2915358</v>
      </c>
      <c r="G63" s="302">
        <v>1397759.04</v>
      </c>
      <c r="H63" s="311"/>
      <c r="I63" s="170">
        <f t="shared" si="0"/>
        <v>47.944679178337616</v>
      </c>
    </row>
    <row r="64" spans="1:9" ht="15">
      <c r="A64" s="38"/>
      <c r="B64" s="39"/>
      <c r="C64" s="40" t="s">
        <v>51</v>
      </c>
      <c r="D64" s="48" t="s">
        <v>52</v>
      </c>
      <c r="E64" s="41">
        <v>8442</v>
      </c>
      <c r="F64" s="41">
        <v>8442</v>
      </c>
      <c r="G64" s="259">
        <v>5600.25</v>
      </c>
      <c r="H64" s="311"/>
      <c r="I64" s="170">
        <f t="shared" si="0"/>
        <v>66.33795309168443</v>
      </c>
    </row>
    <row r="65" spans="1:9" ht="15">
      <c r="A65" s="43"/>
      <c r="B65" s="44"/>
      <c r="C65" s="45" t="s">
        <v>53</v>
      </c>
      <c r="D65" s="196" t="s">
        <v>54</v>
      </c>
      <c r="E65" s="46">
        <v>12712</v>
      </c>
      <c r="F65" s="46">
        <v>12712</v>
      </c>
      <c r="G65" s="283">
        <v>8561</v>
      </c>
      <c r="H65" s="311"/>
      <c r="I65" s="170">
        <f t="shared" si="0"/>
        <v>67.34581497797357</v>
      </c>
    </row>
    <row r="66" spans="1:9" ht="14.25" customHeight="1">
      <c r="A66" s="38"/>
      <c r="B66" s="39"/>
      <c r="C66" s="40" t="s">
        <v>55</v>
      </c>
      <c r="D66" s="48" t="s">
        <v>56</v>
      </c>
      <c r="E66" s="41">
        <v>109700</v>
      </c>
      <c r="F66" s="41">
        <v>109700</v>
      </c>
      <c r="G66" s="259">
        <v>72867</v>
      </c>
      <c r="H66" s="311"/>
      <c r="I66" s="170">
        <f t="shared" si="0"/>
        <v>66.42388331814038</v>
      </c>
    </row>
    <row r="67" spans="1:9" ht="14.25" customHeight="1">
      <c r="A67" s="54"/>
      <c r="B67" s="55"/>
      <c r="C67" s="40" t="s">
        <v>61</v>
      </c>
      <c r="D67" s="201" t="s">
        <v>62</v>
      </c>
      <c r="E67" s="57">
        <v>115100</v>
      </c>
      <c r="F67" s="57">
        <v>115100</v>
      </c>
      <c r="G67" s="264">
        <v>50405.43</v>
      </c>
      <c r="H67" s="316"/>
      <c r="I67" s="170">
        <f aca="true" t="shared" si="2" ref="I67:I130">G67/F67*100</f>
        <v>43.7927280625543</v>
      </c>
    </row>
    <row r="68" spans="1:9" ht="14.25" customHeight="1">
      <c r="A68" s="38"/>
      <c r="B68" s="39"/>
      <c r="C68" s="40" t="s">
        <v>63</v>
      </c>
      <c r="D68" s="48" t="s">
        <v>64</v>
      </c>
      <c r="E68" s="41">
        <v>1000</v>
      </c>
      <c r="F68" s="41">
        <v>1000</v>
      </c>
      <c r="G68" s="259">
        <v>2890.57</v>
      </c>
      <c r="H68" s="328"/>
      <c r="I68" s="170">
        <f t="shared" si="2"/>
        <v>289.057</v>
      </c>
    </row>
    <row r="69" spans="1:9" ht="26.25" customHeight="1">
      <c r="A69" s="38"/>
      <c r="B69" s="39"/>
      <c r="C69" s="481">
        <v>2680</v>
      </c>
      <c r="D69" s="48" t="s">
        <v>131</v>
      </c>
      <c r="E69" s="41">
        <v>107300</v>
      </c>
      <c r="F69" s="41">
        <v>107300</v>
      </c>
      <c r="G69" s="259">
        <v>69079</v>
      </c>
      <c r="H69" s="311"/>
      <c r="I69" s="170">
        <f t="shared" si="2"/>
        <v>64.37931034482759</v>
      </c>
    </row>
    <row r="70" spans="1:9" ht="48" customHeight="1">
      <c r="A70" s="151">
        <v>756</v>
      </c>
      <c r="B70" s="152">
        <v>75616</v>
      </c>
      <c r="C70" s="175"/>
      <c r="D70" s="207" t="s">
        <v>106</v>
      </c>
      <c r="E70" s="168">
        <f>SUM(E71+E72+E73+E74+E75+E76+E77+E79)</f>
        <v>7436732</v>
      </c>
      <c r="F70" s="176">
        <f>SUM(F71+F72+F73+F74+F75+F76+F77+F79)</f>
        <v>7436732</v>
      </c>
      <c r="G70" s="265">
        <f>SUM(G71+G72+G73+G74+G75+G76+G77+G78+G79)</f>
        <v>3187888.3400000003</v>
      </c>
      <c r="H70" s="334"/>
      <c r="I70" s="219">
        <f t="shared" si="2"/>
        <v>42.866790681713425</v>
      </c>
    </row>
    <row r="71" spans="1:9" ht="15">
      <c r="A71" s="43"/>
      <c r="B71" s="44"/>
      <c r="C71" s="45" t="s">
        <v>49</v>
      </c>
      <c r="D71" s="196" t="s">
        <v>50</v>
      </c>
      <c r="E71" s="26">
        <v>2063306</v>
      </c>
      <c r="F71" s="26">
        <v>2063306</v>
      </c>
      <c r="G71" s="284">
        <v>1336516.61</v>
      </c>
      <c r="H71" s="335"/>
      <c r="I71" s="173">
        <f t="shared" si="2"/>
        <v>64.77549185627338</v>
      </c>
    </row>
    <row r="72" spans="1:9" ht="15">
      <c r="A72" s="38"/>
      <c r="B72" s="39"/>
      <c r="C72" s="40" t="s">
        <v>51</v>
      </c>
      <c r="D72" s="201" t="s">
        <v>52</v>
      </c>
      <c r="E72" s="41">
        <v>515299</v>
      </c>
      <c r="F72" s="41">
        <v>515299</v>
      </c>
      <c r="G72" s="259">
        <v>318435.67</v>
      </c>
      <c r="H72" s="311"/>
      <c r="I72" s="170">
        <f t="shared" si="2"/>
        <v>61.796291085369845</v>
      </c>
    </row>
    <row r="73" spans="1:9" ht="15">
      <c r="A73" s="38"/>
      <c r="B73" s="39"/>
      <c r="C73" s="45" t="s">
        <v>53</v>
      </c>
      <c r="D73" s="208" t="s">
        <v>54</v>
      </c>
      <c r="E73" s="41">
        <v>4127</v>
      </c>
      <c r="F73" s="41">
        <v>4127</v>
      </c>
      <c r="G73" s="259">
        <v>3496.18</v>
      </c>
      <c r="H73" s="311"/>
      <c r="I73" s="170">
        <f t="shared" si="2"/>
        <v>84.71480494305791</v>
      </c>
    </row>
    <row r="74" spans="1:9" ht="15">
      <c r="A74" s="54"/>
      <c r="B74" s="55"/>
      <c r="C74" s="49" t="s">
        <v>55</v>
      </c>
      <c r="D74" s="209" t="s">
        <v>56</v>
      </c>
      <c r="E74" s="57">
        <v>210000</v>
      </c>
      <c r="F74" s="57">
        <v>210000</v>
      </c>
      <c r="G74" s="264">
        <v>105876.37</v>
      </c>
      <c r="H74" s="316"/>
      <c r="I74" s="170">
        <f t="shared" si="2"/>
        <v>50.417319047619046</v>
      </c>
    </row>
    <row r="75" spans="1:9" ht="15">
      <c r="A75" s="38"/>
      <c r="B75" s="39"/>
      <c r="C75" s="40" t="s">
        <v>57</v>
      </c>
      <c r="D75" s="48" t="s">
        <v>58</v>
      </c>
      <c r="E75" s="41">
        <v>481900</v>
      </c>
      <c r="F75" s="41">
        <v>481900</v>
      </c>
      <c r="G75" s="259">
        <v>132990.03</v>
      </c>
      <c r="H75" s="328"/>
      <c r="I75" s="170">
        <f t="shared" si="2"/>
        <v>27.59701805353808</v>
      </c>
    </row>
    <row r="76" spans="1:9" ht="15">
      <c r="A76" s="38"/>
      <c r="B76" s="39"/>
      <c r="C76" s="47" t="s">
        <v>59</v>
      </c>
      <c r="D76" s="201" t="s">
        <v>60</v>
      </c>
      <c r="E76" s="41">
        <v>3000</v>
      </c>
      <c r="F76" s="41">
        <v>3000</v>
      </c>
      <c r="G76" s="259">
        <v>765</v>
      </c>
      <c r="H76" s="311"/>
      <c r="I76" s="170">
        <f t="shared" si="2"/>
        <v>25.5</v>
      </c>
    </row>
    <row r="77" spans="1:9" ht="15">
      <c r="A77" s="38"/>
      <c r="B77" s="39"/>
      <c r="C77" s="40" t="s">
        <v>61</v>
      </c>
      <c r="D77" s="201" t="s">
        <v>62</v>
      </c>
      <c r="E77" s="41">
        <v>4100000</v>
      </c>
      <c r="F77" s="41">
        <v>4100000</v>
      </c>
      <c r="G77" s="259">
        <v>1280837.55</v>
      </c>
      <c r="H77" s="311"/>
      <c r="I77" s="170">
        <f t="shared" si="2"/>
        <v>31.239940243902442</v>
      </c>
    </row>
    <row r="78" spans="1:9" ht="38.25">
      <c r="A78" s="38"/>
      <c r="B78" s="39"/>
      <c r="C78" s="40" t="s">
        <v>16</v>
      </c>
      <c r="D78" s="48" t="s">
        <v>127</v>
      </c>
      <c r="E78" s="41">
        <v>0</v>
      </c>
      <c r="F78" s="41">
        <v>0</v>
      </c>
      <c r="G78" s="259">
        <v>81</v>
      </c>
      <c r="H78" s="311"/>
      <c r="I78" s="170"/>
    </row>
    <row r="79" spans="1:9" ht="25.5">
      <c r="A79" s="38"/>
      <c r="B79" s="39"/>
      <c r="C79" s="40" t="s">
        <v>63</v>
      </c>
      <c r="D79" s="48" t="s">
        <v>64</v>
      </c>
      <c r="E79" s="41">
        <v>59100</v>
      </c>
      <c r="F79" s="41">
        <v>59100</v>
      </c>
      <c r="G79" s="259">
        <v>8889.93</v>
      </c>
      <c r="H79" s="311"/>
      <c r="I79" s="170">
        <f t="shared" si="2"/>
        <v>15.042182741116752</v>
      </c>
    </row>
    <row r="80" spans="1:9" s="27" customFormat="1" ht="36">
      <c r="A80" s="132">
        <v>756</v>
      </c>
      <c r="B80" s="133">
        <v>75618</v>
      </c>
      <c r="C80" s="174"/>
      <c r="D80" s="207" t="s">
        <v>107</v>
      </c>
      <c r="E80" s="176">
        <f>E81+E82+E83+E84+E85+E86</f>
        <v>460250</v>
      </c>
      <c r="F80" s="176">
        <f>F81+F82+F83+F84+F85+F86</f>
        <v>460250</v>
      </c>
      <c r="G80" s="285">
        <f>G81+G82+G83+G84+G85+G86</f>
        <v>278540.02999999997</v>
      </c>
      <c r="H80" s="327">
        <f>H81+H83</f>
        <v>0</v>
      </c>
      <c r="I80" s="219">
        <f t="shared" si="2"/>
        <v>60.51928951656708</v>
      </c>
    </row>
    <row r="81" spans="1:9" ht="15">
      <c r="A81" s="43"/>
      <c r="B81" s="44"/>
      <c r="C81" s="45" t="s">
        <v>66</v>
      </c>
      <c r="D81" s="196" t="s">
        <v>65</v>
      </c>
      <c r="E81" s="46">
        <v>146500</v>
      </c>
      <c r="F81" s="46">
        <v>146500</v>
      </c>
      <c r="G81" s="286">
        <v>62483.2</v>
      </c>
      <c r="H81" s="319"/>
      <c r="I81" s="173">
        <f t="shared" si="2"/>
        <v>42.65064846416382</v>
      </c>
    </row>
    <row r="82" spans="1:9" ht="15">
      <c r="A82" s="28"/>
      <c r="B82" s="29"/>
      <c r="C82" s="45" t="s">
        <v>147</v>
      </c>
      <c r="D82" s="196" t="s">
        <v>148</v>
      </c>
      <c r="E82" s="46">
        <v>0</v>
      </c>
      <c r="F82" s="46">
        <v>0</v>
      </c>
      <c r="G82" s="286">
        <v>3179.52</v>
      </c>
      <c r="H82" s="319"/>
      <c r="I82" s="173"/>
    </row>
    <row r="83" spans="1:9" ht="25.5">
      <c r="A83" s="28"/>
      <c r="B83" s="55"/>
      <c r="C83" s="49" t="s">
        <v>67</v>
      </c>
      <c r="D83" s="100" t="s">
        <v>68</v>
      </c>
      <c r="E83" s="57">
        <v>218000</v>
      </c>
      <c r="F83" s="57">
        <v>218000</v>
      </c>
      <c r="G83" s="287">
        <v>168062.74</v>
      </c>
      <c r="H83" s="316"/>
      <c r="I83" s="170">
        <f t="shared" si="2"/>
        <v>77.093</v>
      </c>
    </row>
    <row r="84" spans="1:9" ht="48">
      <c r="A84" s="54"/>
      <c r="B84" s="55"/>
      <c r="C84" s="47" t="s">
        <v>28</v>
      </c>
      <c r="D84" s="210" t="s">
        <v>99</v>
      </c>
      <c r="E84" s="41">
        <v>95000</v>
      </c>
      <c r="F84" s="41">
        <v>95000</v>
      </c>
      <c r="G84" s="259">
        <v>44814.57</v>
      </c>
      <c r="H84" s="311"/>
      <c r="I84" s="170">
        <f t="shared" si="2"/>
        <v>47.173231578947366</v>
      </c>
    </row>
    <row r="85" spans="1:9" ht="15">
      <c r="A85" s="38"/>
      <c r="B85" s="55"/>
      <c r="C85" s="394" t="s">
        <v>138</v>
      </c>
      <c r="D85" s="393" t="s">
        <v>139</v>
      </c>
      <c r="E85" s="57">
        <v>600</v>
      </c>
      <c r="F85" s="57">
        <v>600</v>
      </c>
      <c r="G85" s="264">
        <v>0</v>
      </c>
      <c r="H85" s="316"/>
      <c r="I85" s="169">
        <f t="shared" si="2"/>
        <v>0</v>
      </c>
    </row>
    <row r="86" spans="1:9" ht="25.5">
      <c r="A86" s="38"/>
      <c r="B86" s="39"/>
      <c r="C86" s="40" t="s">
        <v>63</v>
      </c>
      <c r="D86" s="48" t="s">
        <v>64</v>
      </c>
      <c r="E86" s="41">
        <v>150</v>
      </c>
      <c r="F86" s="41">
        <v>150</v>
      </c>
      <c r="G86" s="259">
        <v>0</v>
      </c>
      <c r="H86" s="311"/>
      <c r="I86" s="170">
        <f t="shared" si="2"/>
        <v>0</v>
      </c>
    </row>
    <row r="87" spans="1:9" ht="27" customHeight="1">
      <c r="A87" s="457">
        <v>756</v>
      </c>
      <c r="B87" s="133">
        <v>75621</v>
      </c>
      <c r="C87" s="121"/>
      <c r="D87" s="204" t="s">
        <v>69</v>
      </c>
      <c r="E87" s="145">
        <f>SUM(E88:E89)</f>
        <v>28623712</v>
      </c>
      <c r="F87" s="135">
        <f>SUM(F88:F89)</f>
        <v>28623712</v>
      </c>
      <c r="G87" s="288">
        <f>SUM(G88:G89)</f>
        <v>12680321.48</v>
      </c>
      <c r="H87" s="336">
        <f>SUM(H88:H89)</f>
        <v>0</v>
      </c>
      <c r="I87" s="219">
        <f t="shared" si="2"/>
        <v>44.300059614909486</v>
      </c>
    </row>
    <row r="88" spans="1:9" ht="15">
      <c r="A88" s="122"/>
      <c r="B88" s="29"/>
      <c r="C88" s="30" t="s">
        <v>70</v>
      </c>
      <c r="D88" s="31" t="s">
        <v>71</v>
      </c>
      <c r="E88" s="26">
        <v>26773712</v>
      </c>
      <c r="F88" s="26">
        <v>26773712</v>
      </c>
      <c r="G88" s="289">
        <v>12442143</v>
      </c>
      <c r="H88" s="335"/>
      <c r="I88" s="173">
        <f t="shared" si="2"/>
        <v>46.471490393263366</v>
      </c>
    </row>
    <row r="89" spans="1:9" ht="14.25" customHeight="1">
      <c r="A89" s="28"/>
      <c r="B89" s="39"/>
      <c r="C89" s="40" t="s">
        <v>72</v>
      </c>
      <c r="D89" s="48" t="s">
        <v>73</v>
      </c>
      <c r="E89" s="41">
        <v>1850000</v>
      </c>
      <c r="F89" s="41">
        <v>1850000</v>
      </c>
      <c r="G89" s="259">
        <v>238178.48</v>
      </c>
      <c r="H89" s="311"/>
      <c r="I89" s="170">
        <f t="shared" si="2"/>
        <v>12.874512432432434</v>
      </c>
    </row>
    <row r="90" spans="1:9" ht="27.75" customHeight="1">
      <c r="A90" s="457">
        <v>756</v>
      </c>
      <c r="B90" s="404">
        <v>75647</v>
      </c>
      <c r="C90" s="40"/>
      <c r="D90" s="398" t="s">
        <v>140</v>
      </c>
      <c r="E90" s="397">
        <f>E91</f>
        <v>0</v>
      </c>
      <c r="F90" s="397">
        <f>F91</f>
        <v>0</v>
      </c>
      <c r="G90" s="293">
        <f>G91</f>
        <v>3234.8</v>
      </c>
      <c r="H90" s="311">
        <f>H91</f>
        <v>0</v>
      </c>
      <c r="I90" s="170"/>
    </row>
    <row r="91" spans="1:9" ht="43.5" customHeight="1" thickBot="1">
      <c r="A91" s="396"/>
      <c r="B91" s="72"/>
      <c r="C91" s="30" t="s">
        <v>16</v>
      </c>
      <c r="D91" s="48" t="s">
        <v>127</v>
      </c>
      <c r="E91" s="395">
        <v>0</v>
      </c>
      <c r="F91" s="395">
        <v>0</v>
      </c>
      <c r="G91" s="289">
        <v>3234.8</v>
      </c>
      <c r="H91" s="335">
        <v>0</v>
      </c>
      <c r="I91" s="181"/>
    </row>
    <row r="92" spans="1:9" s="36" customFormat="1" ht="15" thickBot="1">
      <c r="A92" s="106">
        <v>758</v>
      </c>
      <c r="B92" s="198" t="s">
        <v>13</v>
      </c>
      <c r="C92" s="34"/>
      <c r="D92" s="163" t="s">
        <v>74</v>
      </c>
      <c r="E92" s="171">
        <f>E94+E96</f>
        <v>6606233</v>
      </c>
      <c r="F92" s="171">
        <f>F94+F96</f>
        <v>7098846</v>
      </c>
      <c r="G92" s="290">
        <f>G94+G96</f>
        <v>4422495.67</v>
      </c>
      <c r="H92" s="314"/>
      <c r="I92" s="190">
        <f t="shared" si="2"/>
        <v>62.298797156608266</v>
      </c>
    </row>
    <row r="93" spans="1:9" s="36" customFormat="1" ht="0.75" customHeight="1" thickBot="1">
      <c r="A93" s="198">
        <v>758</v>
      </c>
      <c r="B93" s="66"/>
      <c r="C93" s="67"/>
      <c r="D93" s="211"/>
      <c r="E93" s="68"/>
      <c r="F93" s="68"/>
      <c r="G93" s="291"/>
      <c r="H93" s="337"/>
      <c r="I93" s="173" t="e">
        <f t="shared" si="2"/>
        <v>#DIV/0!</v>
      </c>
    </row>
    <row r="94" spans="1:9" s="27" customFormat="1" ht="27">
      <c r="A94" s="458">
        <v>758</v>
      </c>
      <c r="B94" s="129">
        <v>75801</v>
      </c>
      <c r="C94" s="140"/>
      <c r="D94" s="212" t="s">
        <v>75</v>
      </c>
      <c r="E94" s="144">
        <f>SUM(E95)</f>
        <v>6552233</v>
      </c>
      <c r="F94" s="246">
        <f>SUM(F95)</f>
        <v>7044846</v>
      </c>
      <c r="G94" s="292">
        <f>SUM(G95)</f>
        <v>4335288</v>
      </c>
      <c r="H94" s="338" t="s">
        <v>13</v>
      </c>
      <c r="I94" s="219">
        <f t="shared" si="2"/>
        <v>61.53843533272409</v>
      </c>
    </row>
    <row r="95" spans="1:9" ht="15.75" thickBot="1">
      <c r="A95" s="405"/>
      <c r="B95" s="39"/>
      <c r="C95" s="123">
        <v>2920</v>
      </c>
      <c r="D95" s="100" t="s">
        <v>76</v>
      </c>
      <c r="E95" s="41">
        <v>6552233</v>
      </c>
      <c r="F95" s="41">
        <v>7044846</v>
      </c>
      <c r="G95" s="293">
        <v>4335288</v>
      </c>
      <c r="H95" s="311" t="s">
        <v>13</v>
      </c>
      <c r="I95" s="170">
        <f t="shared" si="2"/>
        <v>61.53843533272409</v>
      </c>
    </row>
    <row r="96" spans="1:9" ht="15">
      <c r="A96" s="128"/>
      <c r="B96" s="133">
        <v>75814</v>
      </c>
      <c r="C96" s="121"/>
      <c r="D96" s="204" t="s">
        <v>77</v>
      </c>
      <c r="E96" s="135">
        <f>SUM(E98)</f>
        <v>54000</v>
      </c>
      <c r="F96" s="135">
        <f>SUM(F97+F98)</f>
        <v>54000</v>
      </c>
      <c r="G96" s="260">
        <f>SUM(G97+G98)</f>
        <v>87207.67</v>
      </c>
      <c r="H96" s="339"/>
      <c r="I96" s="219">
        <f t="shared" si="2"/>
        <v>161.49568518518518</v>
      </c>
    </row>
    <row r="97" spans="1:9" ht="15">
      <c r="A97" s="38" t="s">
        <v>13</v>
      </c>
      <c r="B97" s="373"/>
      <c r="C97" s="409" t="s">
        <v>141</v>
      </c>
      <c r="D97" s="375" t="s">
        <v>142</v>
      </c>
      <c r="E97" s="406">
        <v>0</v>
      </c>
      <c r="F97" s="371">
        <v>0</v>
      </c>
      <c r="G97" s="367">
        <v>0</v>
      </c>
      <c r="H97" s="407"/>
      <c r="I97" s="408"/>
    </row>
    <row r="98" spans="1:9" ht="15.75" thickBot="1">
      <c r="A98" s="38"/>
      <c r="B98" s="39"/>
      <c r="C98" s="40" t="s">
        <v>21</v>
      </c>
      <c r="D98" s="48" t="s">
        <v>78</v>
      </c>
      <c r="E98" s="102">
        <v>54000</v>
      </c>
      <c r="F98" s="102">
        <v>54000</v>
      </c>
      <c r="G98" s="281">
        <v>87207.67</v>
      </c>
      <c r="H98" s="361"/>
      <c r="I98" s="170">
        <f t="shared" si="2"/>
        <v>161.49568518518518</v>
      </c>
    </row>
    <row r="99" spans="1:9" s="36" customFormat="1" ht="15.75" thickBot="1">
      <c r="A99" s="199">
        <v>801</v>
      </c>
      <c r="B99" s="200"/>
      <c r="C99" s="34"/>
      <c r="D99" s="163" t="s">
        <v>79</v>
      </c>
      <c r="E99" s="35">
        <f>SUM(E100+E106+E111+E116+E120)</f>
        <v>953832</v>
      </c>
      <c r="F99" s="35">
        <f>SUM(F100+F106+F111+F116+F118+F120)</f>
        <v>999095</v>
      </c>
      <c r="G99" s="262">
        <f>SUM(G100+G106+G111+G116+G118+G120)</f>
        <v>442440.96</v>
      </c>
      <c r="H99" s="340">
        <f>SUM(H100+H106+H111+H116)</f>
        <v>0</v>
      </c>
      <c r="I99" s="190">
        <f t="shared" si="2"/>
        <v>44.28417317672494</v>
      </c>
    </row>
    <row r="100" spans="1:9" s="27" customFormat="1" ht="15.75" thickBot="1">
      <c r="A100" s="459">
        <v>801</v>
      </c>
      <c r="B100" s="226">
        <v>80101</v>
      </c>
      <c r="C100" s="227"/>
      <c r="D100" s="228" t="s">
        <v>80</v>
      </c>
      <c r="E100" s="229">
        <f>SUM(E102+E103+E104+E105)</f>
        <v>20850</v>
      </c>
      <c r="F100" s="229">
        <f>SUM(F102+F103+F104+F105)</f>
        <v>63620</v>
      </c>
      <c r="G100" s="294">
        <f>SUM(G101+G102+G103+G104+G105)</f>
        <v>13521.11</v>
      </c>
      <c r="H100" s="341">
        <f>SUM(H102+H103+H104+H105)</f>
        <v>0</v>
      </c>
      <c r="I100" s="230">
        <f t="shared" si="2"/>
        <v>21.25292360892801</v>
      </c>
    </row>
    <row r="101" spans="1:9" s="27" customFormat="1" ht="15.75" thickBot="1">
      <c r="A101" s="453"/>
      <c r="B101" s="454"/>
      <c r="C101" s="40" t="s">
        <v>16</v>
      </c>
      <c r="D101" s="48" t="s">
        <v>135</v>
      </c>
      <c r="E101" s="41">
        <v>0</v>
      </c>
      <c r="F101" s="41">
        <v>0</v>
      </c>
      <c r="G101" s="259">
        <v>134</v>
      </c>
      <c r="H101" s="311"/>
      <c r="I101" s="170"/>
    </row>
    <row r="102" spans="1:9" s="27" customFormat="1" ht="51.75" thickBot="1">
      <c r="A102" s="422"/>
      <c r="B102" s="99"/>
      <c r="C102" s="40" t="s">
        <v>19</v>
      </c>
      <c r="D102" s="48" t="s">
        <v>20</v>
      </c>
      <c r="E102" s="41">
        <v>20500</v>
      </c>
      <c r="F102" s="41">
        <v>20500</v>
      </c>
      <c r="G102" s="259">
        <v>12169.32</v>
      </c>
      <c r="H102" s="342"/>
      <c r="I102" s="170">
        <f t="shared" si="2"/>
        <v>59.36253658536585</v>
      </c>
    </row>
    <row r="103" spans="1:9" s="58" customFormat="1" ht="15">
      <c r="A103" s="126"/>
      <c r="B103" s="71"/>
      <c r="C103" s="49" t="s">
        <v>21</v>
      </c>
      <c r="D103" s="100" t="s">
        <v>78</v>
      </c>
      <c r="E103" s="57">
        <v>350</v>
      </c>
      <c r="F103" s="57">
        <v>350</v>
      </c>
      <c r="G103" s="264">
        <v>591.79</v>
      </c>
      <c r="H103" s="316"/>
      <c r="I103" s="170">
        <f t="shared" si="2"/>
        <v>169.08285714285714</v>
      </c>
    </row>
    <row r="104" spans="1:9" s="58" customFormat="1" ht="15">
      <c r="A104" s="54"/>
      <c r="B104" s="76"/>
      <c r="C104" s="47" t="s">
        <v>23</v>
      </c>
      <c r="D104" s="48" t="s">
        <v>31</v>
      </c>
      <c r="E104" s="41">
        <v>0</v>
      </c>
      <c r="F104" s="41">
        <v>0</v>
      </c>
      <c r="G104" s="259">
        <v>626</v>
      </c>
      <c r="H104" s="311"/>
      <c r="I104" s="170"/>
    </row>
    <row r="105" spans="1:9" s="58" customFormat="1" ht="26.25" customHeight="1" thickBot="1">
      <c r="A105" s="54"/>
      <c r="B105" s="76"/>
      <c r="C105" s="40">
        <v>2030</v>
      </c>
      <c r="D105" s="48" t="s">
        <v>125</v>
      </c>
      <c r="E105" s="41">
        <v>0</v>
      </c>
      <c r="F105" s="41">
        <v>42770</v>
      </c>
      <c r="G105" s="259">
        <v>0</v>
      </c>
      <c r="H105" s="328"/>
      <c r="I105" s="170">
        <f t="shared" si="2"/>
        <v>0</v>
      </c>
    </row>
    <row r="106" spans="1:9" s="58" customFormat="1" ht="15.75" thickBot="1">
      <c r="A106" s="459">
        <v>801</v>
      </c>
      <c r="B106" s="133">
        <v>80104</v>
      </c>
      <c r="C106" s="134"/>
      <c r="D106" s="204" t="s">
        <v>81</v>
      </c>
      <c r="E106" s="145">
        <f>SUM(E107:E110)</f>
        <v>855740</v>
      </c>
      <c r="F106" s="145">
        <f>SUM(F107:F110)</f>
        <v>855740</v>
      </c>
      <c r="G106" s="288">
        <f>SUM(G107:G110)</f>
        <v>385986.59</v>
      </c>
      <c r="H106" s="343">
        <f>SUM(H107:H110)</f>
        <v>0</v>
      </c>
      <c r="I106" s="170">
        <f t="shared" si="2"/>
        <v>45.105591651669904</v>
      </c>
    </row>
    <row r="107" spans="1:9" s="58" customFormat="1" ht="15">
      <c r="A107" s="38"/>
      <c r="B107" s="39"/>
      <c r="C107" s="40" t="s">
        <v>38</v>
      </c>
      <c r="D107" s="48" t="s">
        <v>82</v>
      </c>
      <c r="E107" s="41">
        <v>585140</v>
      </c>
      <c r="F107" s="41">
        <v>585140</v>
      </c>
      <c r="G107" s="259">
        <v>379138</v>
      </c>
      <c r="H107" s="311"/>
      <c r="I107" s="170">
        <f t="shared" si="2"/>
        <v>64.79440817582118</v>
      </c>
    </row>
    <row r="108" spans="1:9" s="58" customFormat="1" ht="15">
      <c r="A108" s="132"/>
      <c r="B108" s="55"/>
      <c r="C108" s="49" t="s">
        <v>21</v>
      </c>
      <c r="D108" s="100" t="s">
        <v>78</v>
      </c>
      <c r="E108" s="57">
        <v>600</v>
      </c>
      <c r="F108" s="57">
        <v>600</v>
      </c>
      <c r="G108" s="264">
        <v>914.77</v>
      </c>
      <c r="H108" s="316"/>
      <c r="I108" s="170">
        <f t="shared" si="2"/>
        <v>152.46166666666667</v>
      </c>
    </row>
    <row r="109" spans="1:9" s="58" customFormat="1" ht="15">
      <c r="A109" s="38"/>
      <c r="B109" s="55"/>
      <c r="C109" s="47" t="s">
        <v>23</v>
      </c>
      <c r="D109" s="48" t="s">
        <v>31</v>
      </c>
      <c r="E109" s="57">
        <v>0</v>
      </c>
      <c r="F109" s="57">
        <v>0</v>
      </c>
      <c r="G109" s="264">
        <v>78</v>
      </c>
      <c r="H109" s="316"/>
      <c r="I109" s="170"/>
    </row>
    <row r="110" spans="1:9" s="58" customFormat="1" ht="51.75" thickBot="1">
      <c r="A110" s="54"/>
      <c r="B110" s="55"/>
      <c r="C110" s="49">
        <v>2310</v>
      </c>
      <c r="D110" s="48" t="s">
        <v>132</v>
      </c>
      <c r="E110" s="57">
        <v>270000</v>
      </c>
      <c r="F110" s="57">
        <v>270000</v>
      </c>
      <c r="G110" s="264">
        <v>5855.82</v>
      </c>
      <c r="H110" s="316"/>
      <c r="I110" s="170">
        <f t="shared" si="2"/>
        <v>2.168822222222222</v>
      </c>
    </row>
    <row r="111" spans="1:9" s="74" customFormat="1" ht="15.75" thickBot="1">
      <c r="A111" s="459">
        <v>801</v>
      </c>
      <c r="B111" s="133">
        <v>80110</v>
      </c>
      <c r="C111" s="174"/>
      <c r="D111" s="204" t="s">
        <v>83</v>
      </c>
      <c r="E111" s="168">
        <f>SUM(E112:E115)</f>
        <v>63500</v>
      </c>
      <c r="F111" s="168">
        <f>SUM(F112:F115)</f>
        <v>7500</v>
      </c>
      <c r="G111" s="265">
        <f>SUM(G112:G115)</f>
        <v>4570.71</v>
      </c>
      <c r="H111" s="317">
        <f>SUM(H112:H115)</f>
        <v>0</v>
      </c>
      <c r="I111" s="219">
        <f t="shared" si="2"/>
        <v>60.9428</v>
      </c>
    </row>
    <row r="112" spans="1:9" s="58" customFormat="1" ht="38.25">
      <c r="A112" s="54"/>
      <c r="B112" s="76"/>
      <c r="C112" s="40" t="s">
        <v>19</v>
      </c>
      <c r="D112" s="48" t="s">
        <v>102</v>
      </c>
      <c r="E112" s="41">
        <v>6000</v>
      </c>
      <c r="F112" s="41">
        <v>6000</v>
      </c>
      <c r="G112" s="259">
        <v>3050</v>
      </c>
      <c r="H112" s="328"/>
      <c r="I112" s="170">
        <f t="shared" si="2"/>
        <v>50.83333333333333</v>
      </c>
    </row>
    <row r="113" spans="1:9" s="58" customFormat="1" ht="15">
      <c r="A113" s="132"/>
      <c r="B113" s="71"/>
      <c r="C113" s="49" t="s">
        <v>38</v>
      </c>
      <c r="D113" s="100" t="s">
        <v>84</v>
      </c>
      <c r="E113" s="57">
        <v>56000</v>
      </c>
      <c r="F113" s="57">
        <v>0</v>
      </c>
      <c r="G113" s="264">
        <v>0</v>
      </c>
      <c r="H113" s="316"/>
      <c r="I113" s="170"/>
    </row>
    <row r="114" spans="1:9" s="58" customFormat="1" ht="15">
      <c r="A114" s="38"/>
      <c r="B114" s="76"/>
      <c r="C114" s="40" t="s">
        <v>21</v>
      </c>
      <c r="D114" s="48" t="s">
        <v>78</v>
      </c>
      <c r="E114" s="41">
        <v>500</v>
      </c>
      <c r="F114" s="41">
        <v>500</v>
      </c>
      <c r="G114" s="259">
        <v>376.46</v>
      </c>
      <c r="H114" s="344"/>
      <c r="I114" s="170">
        <f t="shared" si="2"/>
        <v>75.29199999999999</v>
      </c>
    </row>
    <row r="115" spans="1:9" s="58" customFormat="1" ht="15.75" thickBot="1">
      <c r="A115" s="54"/>
      <c r="B115" s="71"/>
      <c r="C115" s="49" t="s">
        <v>23</v>
      </c>
      <c r="D115" s="100" t="s">
        <v>31</v>
      </c>
      <c r="E115" s="57">
        <v>1000</v>
      </c>
      <c r="F115" s="57">
        <v>1000</v>
      </c>
      <c r="G115" s="264">
        <v>1144.25</v>
      </c>
      <c r="H115" s="345"/>
      <c r="I115" s="170">
        <f t="shared" si="2"/>
        <v>114.425</v>
      </c>
    </row>
    <row r="116" spans="1:9" s="58" customFormat="1" ht="15.75" thickBot="1">
      <c r="A116" s="459">
        <v>801</v>
      </c>
      <c r="B116" s="152">
        <v>80114</v>
      </c>
      <c r="C116" s="167"/>
      <c r="D116" s="204" t="s">
        <v>85</v>
      </c>
      <c r="E116" s="145">
        <f>SUM(E117)</f>
        <v>80</v>
      </c>
      <c r="F116" s="145">
        <f>SUM(F117)</f>
        <v>80</v>
      </c>
      <c r="G116" s="288">
        <f>SUM(G117)</f>
        <v>200.05</v>
      </c>
      <c r="H116" s="343">
        <f>SUM(H117)</f>
        <v>0</v>
      </c>
      <c r="I116" s="219">
        <f t="shared" si="2"/>
        <v>250.06250000000003</v>
      </c>
    </row>
    <row r="117" spans="1:9" s="58" customFormat="1" ht="15.75" thickBot="1">
      <c r="A117" s="54"/>
      <c r="B117" s="417"/>
      <c r="C117" s="40" t="s">
        <v>21</v>
      </c>
      <c r="D117" s="48" t="s">
        <v>78</v>
      </c>
      <c r="E117" s="104">
        <v>80</v>
      </c>
      <c r="F117" s="104">
        <v>80</v>
      </c>
      <c r="G117" s="302">
        <v>200.05</v>
      </c>
      <c r="H117" s="418"/>
      <c r="I117" s="170">
        <f t="shared" si="2"/>
        <v>250.06250000000003</v>
      </c>
    </row>
    <row r="118" spans="1:9" s="58" customFormat="1" ht="15.75" thickBot="1">
      <c r="A118" s="459">
        <v>801</v>
      </c>
      <c r="B118" s="152">
        <v>80148</v>
      </c>
      <c r="C118" s="167"/>
      <c r="D118" s="204" t="s">
        <v>150</v>
      </c>
      <c r="E118" s="145">
        <f>SUM(E119)</f>
        <v>0</v>
      </c>
      <c r="F118" s="145">
        <f>SUM(F119)</f>
        <v>56000</v>
      </c>
      <c r="G118" s="288">
        <f>SUM(G119)</f>
        <v>22007.5</v>
      </c>
      <c r="H118" s="343">
        <f>SUM(H119)</f>
        <v>0</v>
      </c>
      <c r="I118" s="219">
        <f>G118/F118*100</f>
        <v>39.299107142857146</v>
      </c>
    </row>
    <row r="119" spans="1:9" s="58" customFormat="1" ht="15.75" thickBot="1">
      <c r="A119" s="54"/>
      <c r="B119" s="417"/>
      <c r="C119" s="40" t="s">
        <v>38</v>
      </c>
      <c r="D119" s="48" t="s">
        <v>149</v>
      </c>
      <c r="E119" s="104">
        <v>0</v>
      </c>
      <c r="F119" s="104">
        <v>56000</v>
      </c>
      <c r="G119" s="302">
        <v>22007.5</v>
      </c>
      <c r="H119" s="418"/>
      <c r="I119" s="170">
        <f>G119/F119*100</f>
        <v>39.299107142857146</v>
      </c>
    </row>
    <row r="120" spans="1:9" s="58" customFormat="1" ht="15.75" thickBot="1">
      <c r="A120" s="461">
        <v>801</v>
      </c>
      <c r="B120" s="419">
        <v>80195</v>
      </c>
      <c r="C120" s="413"/>
      <c r="D120" s="462" t="s">
        <v>15</v>
      </c>
      <c r="E120" s="463">
        <f>E121</f>
        <v>13662</v>
      </c>
      <c r="F120" s="463">
        <f>F121</f>
        <v>16155</v>
      </c>
      <c r="G120" s="464">
        <f>G121</f>
        <v>16155</v>
      </c>
      <c r="H120" s="465">
        <f>H121</f>
        <v>0</v>
      </c>
      <c r="I120" s="219">
        <f t="shared" si="2"/>
        <v>100</v>
      </c>
    </row>
    <row r="121" spans="1:9" s="58" customFormat="1" ht="39" thickBot="1">
      <c r="A121" s="222"/>
      <c r="B121" s="412"/>
      <c r="C121" s="45">
        <v>2030</v>
      </c>
      <c r="D121" s="48" t="s">
        <v>125</v>
      </c>
      <c r="E121" s="414">
        <v>13662</v>
      </c>
      <c r="F121" s="414">
        <v>16155</v>
      </c>
      <c r="G121" s="415">
        <v>16155</v>
      </c>
      <c r="H121" s="416"/>
      <c r="I121" s="420">
        <f>G121/F121*100</f>
        <v>100</v>
      </c>
    </row>
    <row r="122" spans="1:9" s="79" customFormat="1" ht="14.25" thickBot="1">
      <c r="A122" s="421">
        <v>852</v>
      </c>
      <c r="B122" s="125"/>
      <c r="C122" s="61"/>
      <c r="D122" s="214" t="s">
        <v>86</v>
      </c>
      <c r="E122" s="83">
        <f>E123+E126+E128+E131+E138+E135</f>
        <v>2221300</v>
      </c>
      <c r="F122" s="83">
        <f>F123+F126+F128+F131+F135</f>
        <v>2223300</v>
      </c>
      <c r="G122" s="295">
        <f>G123+G126+G128+G131+G135</f>
        <v>1173476.47</v>
      </c>
      <c r="H122" s="247">
        <f>H123+H126+H128+H131+H135</f>
        <v>1088900</v>
      </c>
      <c r="I122" s="346">
        <f>G122/F122*100</f>
        <v>52.780842441415906</v>
      </c>
    </row>
    <row r="123" spans="1:9" s="79" customFormat="1" ht="41.25" thickBot="1">
      <c r="A123" s="455">
        <v>852</v>
      </c>
      <c r="B123" s="147">
        <v>85212</v>
      </c>
      <c r="C123" s="148"/>
      <c r="D123" s="215" t="s">
        <v>100</v>
      </c>
      <c r="E123" s="149">
        <f>SUM(E125:E125)</f>
        <v>2000000</v>
      </c>
      <c r="F123" s="149">
        <f>SUM(F124:F125)</f>
        <v>2000000</v>
      </c>
      <c r="G123" s="296">
        <f>SUM(G124:G125)</f>
        <v>1042262.04</v>
      </c>
      <c r="H123" s="411">
        <f>SUM(H125:H125)</f>
        <v>1038400</v>
      </c>
      <c r="I123" s="218">
        <f t="shared" si="2"/>
        <v>52.113102</v>
      </c>
    </row>
    <row r="124" spans="1:9" s="79" customFormat="1" ht="15">
      <c r="A124" s="410"/>
      <c r="B124" s="439"/>
      <c r="C124" s="40" t="s">
        <v>23</v>
      </c>
      <c r="D124" s="48" t="s">
        <v>31</v>
      </c>
      <c r="E124" s="237">
        <v>0</v>
      </c>
      <c r="F124" s="237">
        <v>0</v>
      </c>
      <c r="G124" s="304">
        <v>3862.04</v>
      </c>
      <c r="H124" s="347"/>
      <c r="I124" s="173"/>
    </row>
    <row r="125" spans="1:9" s="79" customFormat="1" ht="38.25">
      <c r="A125" s="146"/>
      <c r="B125" s="103"/>
      <c r="C125" s="308">
        <v>2010</v>
      </c>
      <c r="D125" s="48" t="s">
        <v>101</v>
      </c>
      <c r="E125" s="102">
        <v>2000000</v>
      </c>
      <c r="F125" s="102">
        <v>2000000</v>
      </c>
      <c r="G125" s="281">
        <v>1038400</v>
      </c>
      <c r="H125" s="348">
        <v>1038400</v>
      </c>
      <c r="I125" s="170">
        <f t="shared" si="2"/>
        <v>51.92</v>
      </c>
    </row>
    <row r="126" spans="1:9" s="79" customFormat="1" ht="40.5" customHeight="1">
      <c r="A126" s="460">
        <v>852</v>
      </c>
      <c r="B126" s="133">
        <v>85213</v>
      </c>
      <c r="C126" s="134"/>
      <c r="D126" s="204" t="s">
        <v>87</v>
      </c>
      <c r="E126" s="176">
        <f>E127</f>
        <v>12000</v>
      </c>
      <c r="F126" s="176">
        <f>F127</f>
        <v>12600</v>
      </c>
      <c r="G126" s="285">
        <f>G127</f>
        <v>6700</v>
      </c>
      <c r="H126" s="349">
        <f>H127</f>
        <v>6700</v>
      </c>
      <c r="I126" s="219">
        <f t="shared" si="2"/>
        <v>53.17460317460318</v>
      </c>
    </row>
    <row r="127" spans="1:9" s="79" customFormat="1" ht="52.5" customHeight="1">
      <c r="A127" s="105"/>
      <c r="B127" s="81"/>
      <c r="C127" s="59">
        <v>2010</v>
      </c>
      <c r="D127" s="196" t="s">
        <v>34</v>
      </c>
      <c r="E127" s="82">
        <v>12000</v>
      </c>
      <c r="F127" s="82">
        <v>12600</v>
      </c>
      <c r="G127" s="297">
        <v>6700</v>
      </c>
      <c r="H127" s="350">
        <v>6700</v>
      </c>
      <c r="I127" s="170">
        <f t="shared" si="2"/>
        <v>53.17460317460318</v>
      </c>
    </row>
    <row r="128" spans="1:9" s="79" customFormat="1" ht="25.5" customHeight="1">
      <c r="A128" s="460">
        <v>852</v>
      </c>
      <c r="B128" s="152">
        <v>85214</v>
      </c>
      <c r="C128" s="222"/>
      <c r="D128" s="223" t="s">
        <v>88</v>
      </c>
      <c r="E128" s="224">
        <f>SUM(E129:E130)</f>
        <v>91000</v>
      </c>
      <c r="F128" s="224">
        <f>SUM(F129:F130)</f>
        <v>92000</v>
      </c>
      <c r="G128" s="298">
        <f>SUM(G129:G130)</f>
        <v>47200</v>
      </c>
      <c r="H128" s="351">
        <f>SUM(H129:H130)</f>
        <v>43800</v>
      </c>
      <c r="I128" s="219">
        <f t="shared" si="2"/>
        <v>51.30434782608696</v>
      </c>
    </row>
    <row r="129" spans="1:9" s="79" customFormat="1" ht="51">
      <c r="A129" s="80"/>
      <c r="B129" s="220"/>
      <c r="C129" s="25">
        <v>2010</v>
      </c>
      <c r="D129" s="196" t="s">
        <v>34</v>
      </c>
      <c r="E129" s="221">
        <v>85000</v>
      </c>
      <c r="F129" s="221">
        <v>85000</v>
      </c>
      <c r="G129" s="299">
        <v>43800</v>
      </c>
      <c r="H129" s="352">
        <v>43800</v>
      </c>
      <c r="I129" s="170">
        <f t="shared" si="2"/>
        <v>51.52941176470588</v>
      </c>
    </row>
    <row r="130" spans="1:9" s="79" customFormat="1" ht="26.25" customHeight="1">
      <c r="A130" s="151"/>
      <c r="B130" s="197"/>
      <c r="C130" s="123">
        <v>2030</v>
      </c>
      <c r="D130" s="31" t="s">
        <v>125</v>
      </c>
      <c r="E130" s="70">
        <v>6000</v>
      </c>
      <c r="F130" s="70">
        <v>7000</v>
      </c>
      <c r="G130" s="300">
        <v>3400</v>
      </c>
      <c r="H130" s="353"/>
      <c r="I130" s="170">
        <f t="shared" si="2"/>
        <v>48.57142857142857</v>
      </c>
    </row>
    <row r="131" spans="1:9" s="74" customFormat="1" ht="15">
      <c r="A131" s="460">
        <v>852</v>
      </c>
      <c r="B131" s="133">
        <v>85219</v>
      </c>
      <c r="C131" s="134"/>
      <c r="D131" s="204" t="s">
        <v>89</v>
      </c>
      <c r="E131" s="145">
        <f>SUM(E132:E134)</f>
        <v>85400</v>
      </c>
      <c r="F131" s="145">
        <f>SUM(F132:F134)</f>
        <v>91000</v>
      </c>
      <c r="G131" s="288">
        <f>SUM(G132:G134)</f>
        <v>52775.23</v>
      </c>
      <c r="H131" s="343">
        <f>SUM(H132:H134)</f>
        <v>0</v>
      </c>
      <c r="I131" s="219">
        <f>G131/F131*100</f>
        <v>57.99475824175825</v>
      </c>
    </row>
    <row r="132" spans="1:9" s="58" customFormat="1" ht="15">
      <c r="A132" s="132"/>
      <c r="B132" s="75"/>
      <c r="C132" s="45" t="s">
        <v>21</v>
      </c>
      <c r="D132" s="196" t="s">
        <v>78</v>
      </c>
      <c r="E132" s="46">
        <v>400</v>
      </c>
      <c r="F132" s="46">
        <v>400</v>
      </c>
      <c r="G132" s="259">
        <v>473.23</v>
      </c>
      <c r="H132" s="354"/>
      <c r="I132" s="170">
        <f>G132/F132*100</f>
        <v>118.3075</v>
      </c>
    </row>
    <row r="133" spans="1:9" s="58" customFormat="1" ht="15">
      <c r="A133" s="43"/>
      <c r="B133" s="76"/>
      <c r="C133" s="49" t="s">
        <v>23</v>
      </c>
      <c r="D133" s="100" t="s">
        <v>31</v>
      </c>
      <c r="E133" s="41">
        <v>0</v>
      </c>
      <c r="F133" s="397">
        <v>0</v>
      </c>
      <c r="G133" s="259">
        <v>55</v>
      </c>
      <c r="H133" s="470"/>
      <c r="I133" s="170"/>
    </row>
    <row r="134" spans="1:9" s="58" customFormat="1" ht="38.25">
      <c r="A134" s="43"/>
      <c r="B134" s="76"/>
      <c r="C134" s="49">
        <v>2030</v>
      </c>
      <c r="D134" s="48" t="s">
        <v>128</v>
      </c>
      <c r="E134" s="41">
        <v>85000</v>
      </c>
      <c r="F134" s="41">
        <v>90600</v>
      </c>
      <c r="G134" s="283">
        <v>52247</v>
      </c>
      <c r="H134" s="331">
        <v>0</v>
      </c>
      <c r="I134" s="170">
        <f>G134/F134*100</f>
        <v>57.66777041942605</v>
      </c>
    </row>
    <row r="135" spans="1:9" s="58" customFormat="1" ht="15">
      <c r="A135" s="460">
        <v>852</v>
      </c>
      <c r="B135" s="133">
        <v>85295</v>
      </c>
      <c r="C135" s="134"/>
      <c r="D135" s="204" t="s">
        <v>15</v>
      </c>
      <c r="E135" s="145">
        <f>SUM(E136:E137)</f>
        <v>20000</v>
      </c>
      <c r="F135" s="145">
        <f>SUM(F136:F137)</f>
        <v>27700</v>
      </c>
      <c r="G135" s="288">
        <f>SUM(G136:G137)</f>
        <v>24539.2</v>
      </c>
      <c r="H135" s="343">
        <f>SUM(H136:H137)</f>
        <v>0</v>
      </c>
      <c r="I135" s="219">
        <f aca="true" t="shared" si="3" ref="I135:I142">G135/F135*100</f>
        <v>88.58916967509025</v>
      </c>
    </row>
    <row r="136" spans="1:9" s="58" customFormat="1" ht="15">
      <c r="A136" s="28"/>
      <c r="B136" s="184"/>
      <c r="C136" s="45" t="s">
        <v>23</v>
      </c>
      <c r="D136" s="48" t="s">
        <v>133</v>
      </c>
      <c r="E136" s="185">
        <v>0</v>
      </c>
      <c r="F136" s="185">
        <v>0</v>
      </c>
      <c r="G136" s="301">
        <v>1339.2</v>
      </c>
      <c r="H136" s="355"/>
      <c r="I136" s="170"/>
    </row>
    <row r="137" spans="1:9" s="58" customFormat="1" ht="38.25">
      <c r="A137" s="132"/>
      <c r="B137" s="76"/>
      <c r="C137" s="45">
        <v>2030</v>
      </c>
      <c r="D137" s="48" t="s">
        <v>128</v>
      </c>
      <c r="E137" s="41">
        <v>20000</v>
      </c>
      <c r="F137" s="41">
        <v>27700</v>
      </c>
      <c r="G137" s="259">
        <v>23200</v>
      </c>
      <c r="H137" s="331">
        <v>0</v>
      </c>
      <c r="I137" s="170">
        <f t="shared" si="3"/>
        <v>83.75451263537906</v>
      </c>
    </row>
    <row r="138" spans="1:9" s="58" customFormat="1" ht="25.5">
      <c r="A138" s="132"/>
      <c r="B138" s="479">
        <v>85228</v>
      </c>
      <c r="C138" s="40"/>
      <c r="D138" s="398" t="s">
        <v>159</v>
      </c>
      <c r="E138" s="480">
        <f>SUM(E139)</f>
        <v>12900</v>
      </c>
      <c r="F138" s="480">
        <f>SUM(F139)</f>
        <v>0</v>
      </c>
      <c r="G138" s="283"/>
      <c r="H138" s="354"/>
      <c r="I138" s="173"/>
    </row>
    <row r="139" spans="1:9" s="58" customFormat="1" ht="51.75" thickBot="1">
      <c r="A139" s="138"/>
      <c r="B139" s="78"/>
      <c r="C139" s="30">
        <v>2010</v>
      </c>
      <c r="D139" s="196" t="s">
        <v>34</v>
      </c>
      <c r="E139" s="26">
        <v>12900</v>
      </c>
      <c r="F139" s="26">
        <v>0</v>
      </c>
      <c r="G139" s="284"/>
      <c r="H139" s="356"/>
      <c r="I139" s="181"/>
    </row>
    <row r="140" spans="1:9" s="58" customFormat="1" ht="15.75" thickBot="1">
      <c r="A140" s="33">
        <v>854</v>
      </c>
      <c r="B140" s="69"/>
      <c r="C140" s="84"/>
      <c r="D140" s="163" t="s">
        <v>122</v>
      </c>
      <c r="E140" s="63">
        <f aca="true" t="shared" si="4" ref="E140:H141">E141</f>
        <v>0</v>
      </c>
      <c r="F140" s="63">
        <f t="shared" si="4"/>
        <v>3887</v>
      </c>
      <c r="G140" s="258">
        <f t="shared" si="4"/>
        <v>3887</v>
      </c>
      <c r="H140" s="309">
        <f t="shared" si="4"/>
        <v>0</v>
      </c>
      <c r="I140" s="190">
        <f t="shared" si="3"/>
        <v>100</v>
      </c>
    </row>
    <row r="141" spans="1:9" s="58" customFormat="1" ht="15.75" thickBot="1">
      <c r="A141" s="456">
        <v>854</v>
      </c>
      <c r="B141" s="127">
        <v>85415</v>
      </c>
      <c r="C141" s="150"/>
      <c r="D141" s="205" t="s">
        <v>123</v>
      </c>
      <c r="E141" s="142">
        <f t="shared" si="4"/>
        <v>0</v>
      </c>
      <c r="F141" s="142">
        <f t="shared" si="4"/>
        <v>3887</v>
      </c>
      <c r="G141" s="303">
        <f t="shared" si="4"/>
        <v>3887</v>
      </c>
      <c r="H141" s="357">
        <f t="shared" si="4"/>
        <v>0</v>
      </c>
      <c r="I141" s="218">
        <f t="shared" si="3"/>
        <v>100</v>
      </c>
    </row>
    <row r="142" spans="1:9" s="58" customFormat="1" ht="39" thickBot="1">
      <c r="A142" s="422"/>
      <c r="B142" s="78"/>
      <c r="C142" s="30">
        <v>2030</v>
      </c>
      <c r="D142" s="48" t="s">
        <v>128</v>
      </c>
      <c r="E142" s="26">
        <v>0</v>
      </c>
      <c r="F142" s="26">
        <v>3887</v>
      </c>
      <c r="G142" s="284">
        <v>3887</v>
      </c>
      <c r="H142" s="356"/>
      <c r="I142" s="170">
        <f t="shared" si="3"/>
        <v>100</v>
      </c>
    </row>
    <row r="143" spans="1:9" s="79" customFormat="1" ht="26.25" thickBot="1">
      <c r="A143" s="467">
        <v>921</v>
      </c>
      <c r="B143" s="60"/>
      <c r="C143" s="61"/>
      <c r="D143" s="163" t="s">
        <v>90</v>
      </c>
      <c r="E143" s="63">
        <f>E144</f>
        <v>1250</v>
      </c>
      <c r="F143" s="63">
        <f>F144</f>
        <v>1250</v>
      </c>
      <c r="G143" s="258">
        <f>G144</f>
        <v>1937.42</v>
      </c>
      <c r="H143" s="309">
        <f>H144</f>
        <v>0</v>
      </c>
      <c r="I143" s="190">
        <f aca="true" t="shared" si="5" ref="I143:I151">G143/F143*100</f>
        <v>154.9936</v>
      </c>
    </row>
    <row r="144" spans="1:9" s="74" customFormat="1" ht="15">
      <c r="A144" s="466">
        <v>921</v>
      </c>
      <c r="B144" s="127">
        <v>92195</v>
      </c>
      <c r="C144" s="150"/>
      <c r="D144" s="424" t="s">
        <v>15</v>
      </c>
      <c r="E144" s="425">
        <f>E145</f>
        <v>1250</v>
      </c>
      <c r="F144" s="425">
        <f>F145+F146</f>
        <v>1250</v>
      </c>
      <c r="G144" s="426">
        <f>G145+G146</f>
        <v>1937.42</v>
      </c>
      <c r="H144" s="427">
        <f>H145</f>
        <v>0</v>
      </c>
      <c r="I144" s="218">
        <f t="shared" si="5"/>
        <v>154.9936</v>
      </c>
    </row>
    <row r="145" spans="1:9" s="74" customFormat="1" ht="26.25" thickBot="1">
      <c r="A145" s="423"/>
      <c r="B145" s="76"/>
      <c r="C145" s="40" t="s">
        <v>38</v>
      </c>
      <c r="D145" s="216" t="s">
        <v>91</v>
      </c>
      <c r="E145" s="183">
        <v>1250</v>
      </c>
      <c r="F145" s="183">
        <v>1250</v>
      </c>
      <c r="G145" s="305">
        <v>450</v>
      </c>
      <c r="H145" s="358"/>
      <c r="I145" s="170">
        <f t="shared" si="5"/>
        <v>36</v>
      </c>
    </row>
    <row r="146" spans="1:9" s="74" customFormat="1" ht="39" thickBot="1">
      <c r="A146" s="42"/>
      <c r="B146" s="29"/>
      <c r="C146" s="30">
        <v>2910</v>
      </c>
      <c r="D146" s="245" t="s">
        <v>134</v>
      </c>
      <c r="E146" s="26">
        <v>0</v>
      </c>
      <c r="F146" s="26">
        <v>0</v>
      </c>
      <c r="G146" s="284">
        <v>1487.42</v>
      </c>
      <c r="H146" s="359"/>
      <c r="I146" s="169"/>
    </row>
    <row r="147" spans="1:9" s="74" customFormat="1" ht="16.5" thickBot="1">
      <c r="A147" s="467">
        <v>926</v>
      </c>
      <c r="B147" s="60"/>
      <c r="C147" s="61"/>
      <c r="D147" s="163" t="s">
        <v>151</v>
      </c>
      <c r="E147" s="63">
        <f>E148</f>
        <v>0</v>
      </c>
      <c r="F147" s="63">
        <f>F148</f>
        <v>11912</v>
      </c>
      <c r="G147" s="258">
        <f>G148</f>
        <v>3008733.93</v>
      </c>
      <c r="H147" s="309">
        <f>H148</f>
        <v>0</v>
      </c>
      <c r="I147" s="190">
        <f>G147/F147*100</f>
        <v>25258.008143049028</v>
      </c>
    </row>
    <row r="148" spans="1:9" s="74" customFormat="1" ht="27">
      <c r="A148" s="466">
        <v>926</v>
      </c>
      <c r="B148" s="127">
        <v>92605</v>
      </c>
      <c r="C148" s="150"/>
      <c r="D148" s="424" t="s">
        <v>152</v>
      </c>
      <c r="E148" s="425">
        <v>0</v>
      </c>
      <c r="F148" s="425">
        <f>F149+F150</f>
        <v>11912</v>
      </c>
      <c r="G148" s="426">
        <f>G149+G150</f>
        <v>3008733.93</v>
      </c>
      <c r="H148" s="427">
        <f>H149</f>
        <v>0</v>
      </c>
      <c r="I148" s="218">
        <f>G148/F148*100</f>
        <v>25258.008143049028</v>
      </c>
    </row>
    <row r="149" spans="1:9" s="74" customFormat="1" ht="15.75" thickBot="1">
      <c r="A149" s="423"/>
      <c r="B149" s="76"/>
      <c r="C149" s="40" t="s">
        <v>124</v>
      </c>
      <c r="D149" s="216" t="s">
        <v>153</v>
      </c>
      <c r="E149" s="183">
        <v>0</v>
      </c>
      <c r="F149" s="183">
        <v>0</v>
      </c>
      <c r="G149" s="305">
        <v>4224</v>
      </c>
      <c r="H149" s="358"/>
      <c r="I149" s="169"/>
    </row>
    <row r="150" spans="1:9" s="74" customFormat="1" ht="90" thickBot="1">
      <c r="A150" s="42"/>
      <c r="B150" s="29"/>
      <c r="C150" s="30">
        <v>8545</v>
      </c>
      <c r="D150" s="245" t="s">
        <v>154</v>
      </c>
      <c r="E150" s="26">
        <v>0</v>
      </c>
      <c r="F150" s="26">
        <v>11912</v>
      </c>
      <c r="G150" s="284">
        <v>3004509.93</v>
      </c>
      <c r="H150" s="359"/>
      <c r="I150" s="169"/>
    </row>
    <row r="151" spans="1:9" s="74" customFormat="1" ht="15" thickBot="1">
      <c r="A151" s="440" t="s">
        <v>103</v>
      </c>
      <c r="B151" s="441"/>
      <c r="C151" s="442"/>
      <c r="D151" s="443" t="s">
        <v>92</v>
      </c>
      <c r="E151" s="444">
        <f>(E13+E20+E34+E48+E53+E58+E92+E99+E122+E140+E143)</f>
        <v>61592957</v>
      </c>
      <c r="F151" s="444">
        <f>(F13+F20+F34+F48+F53+F58+F92+F99+F122+F140+F143+F147)</f>
        <v>69501022</v>
      </c>
      <c r="G151" s="445">
        <f>(G13+G20+G34+G48+G53+G58+G92+G99+G122+G140+G143+G147)</f>
        <v>31765646.120000005</v>
      </c>
      <c r="H151" s="446">
        <f>(H13+H20+H34+H48+H53+H58+H92+H99+H122+H140+H143)</f>
        <v>1131468</v>
      </c>
      <c r="I151" s="447">
        <f t="shared" si="5"/>
        <v>45.70529354230216</v>
      </c>
    </row>
    <row r="152" spans="1:9" s="58" customFormat="1" ht="39" thickBot="1">
      <c r="A152" s="382"/>
      <c r="B152" s="178"/>
      <c r="C152" s="179"/>
      <c r="D152" s="202" t="s">
        <v>93</v>
      </c>
      <c r="E152" s="180">
        <f>E153+E154+E155</f>
        <v>25597050</v>
      </c>
      <c r="F152" s="180">
        <f>F153+F154+F155</f>
        <v>29774080</v>
      </c>
      <c r="G152" s="478">
        <f>G153+G154+G155</f>
        <v>12320118.989999998</v>
      </c>
      <c r="H152" s="360">
        <f>H153+H154+H155</f>
        <v>0</v>
      </c>
      <c r="I152" s="173">
        <f>G152/F152*100</f>
        <v>41.378672288111</v>
      </c>
    </row>
    <row r="153" spans="1:9" s="58" customFormat="1" ht="17.25" customHeight="1">
      <c r="A153" s="177"/>
      <c r="B153" s="86"/>
      <c r="C153" s="87">
        <v>955</v>
      </c>
      <c r="D153" s="472" t="s">
        <v>155</v>
      </c>
      <c r="E153" s="88">
        <v>0</v>
      </c>
      <c r="F153" s="473">
        <v>1298981</v>
      </c>
      <c r="G153" s="474">
        <v>1298980.54</v>
      </c>
      <c r="H153" s="475">
        <v>0</v>
      </c>
      <c r="I153" s="476">
        <v>0</v>
      </c>
    </row>
    <row r="154" spans="1:9" s="58" customFormat="1" ht="14.25">
      <c r="A154" s="177"/>
      <c r="B154" s="86"/>
      <c r="C154" s="89">
        <v>957</v>
      </c>
      <c r="D154" s="203" t="s">
        <v>94</v>
      </c>
      <c r="E154" s="90">
        <v>6597050</v>
      </c>
      <c r="F154" s="90">
        <v>11021138</v>
      </c>
      <c r="G154" s="306">
        <v>11021138.45</v>
      </c>
      <c r="H154" s="362">
        <v>0</v>
      </c>
      <c r="I154" s="173">
        <f>G154/F154*100</f>
        <v>100.00000408306293</v>
      </c>
    </row>
    <row r="155" spans="1:9" s="58" customFormat="1" ht="25.5">
      <c r="A155" s="85"/>
      <c r="B155" s="86"/>
      <c r="C155" s="89">
        <v>952</v>
      </c>
      <c r="D155" s="203" t="s">
        <v>95</v>
      </c>
      <c r="E155" s="90">
        <v>19000000</v>
      </c>
      <c r="F155" s="90">
        <v>17453961</v>
      </c>
      <c r="G155" s="306">
        <v>0</v>
      </c>
      <c r="H155" s="362"/>
      <c r="I155" s="173"/>
    </row>
    <row r="156" spans="1:9" s="58" customFormat="1" ht="14.25">
      <c r="A156" s="85"/>
      <c r="B156" s="86"/>
      <c r="C156" s="89"/>
      <c r="D156" s="203" t="s">
        <v>1</v>
      </c>
      <c r="E156" s="90"/>
      <c r="F156" s="90"/>
      <c r="G156" s="306"/>
      <c r="H156" s="362"/>
      <c r="I156" s="173"/>
    </row>
    <row r="157" spans="1:9" s="58" customFormat="1" ht="15" thickBot="1">
      <c r="A157" s="85"/>
      <c r="B157" s="91" t="s">
        <v>13</v>
      </c>
      <c r="C157" s="89"/>
      <c r="D157" s="203" t="s">
        <v>111</v>
      </c>
      <c r="E157" s="90">
        <v>0</v>
      </c>
      <c r="F157" s="90">
        <v>0</v>
      </c>
      <c r="G157" s="306">
        <v>0</v>
      </c>
      <c r="H157" s="362"/>
      <c r="I157" s="173">
        <v>0</v>
      </c>
    </row>
    <row r="158" spans="1:9" s="58" customFormat="1" ht="16.5" thickBot="1">
      <c r="A158" s="112" t="s">
        <v>104</v>
      </c>
      <c r="B158" s="92"/>
      <c r="C158" s="93"/>
      <c r="D158" s="217" t="s">
        <v>96</v>
      </c>
      <c r="E158" s="62">
        <f>E151+E152</f>
        <v>87190007</v>
      </c>
      <c r="F158" s="62">
        <f>F151+F152</f>
        <v>99275102</v>
      </c>
      <c r="G158" s="307">
        <f>G151+G152</f>
        <v>44085765.11</v>
      </c>
      <c r="H158" s="248">
        <f>H151+H152</f>
        <v>1131468</v>
      </c>
      <c r="I158" s="182">
        <f>G158/F158*100</f>
        <v>44.4076754612652</v>
      </c>
    </row>
    <row r="159" ht="14.25">
      <c r="A159" s="468"/>
    </row>
    <row r="160" ht="12.75">
      <c r="A160" s="469" t="s">
        <v>97</v>
      </c>
    </row>
    <row r="170" ht="12.75">
      <c r="D170" s="471"/>
    </row>
  </sheetData>
  <sheetProtection/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Leszczyńska</dc:creator>
  <cp:keywords/>
  <dc:description/>
  <cp:lastModifiedBy>URZAD GMINY STARE BABICE</cp:lastModifiedBy>
  <cp:lastPrinted>2008-08-26T09:04:14Z</cp:lastPrinted>
  <dcterms:created xsi:type="dcterms:W3CDTF">2004-10-25T10:25:13Z</dcterms:created>
  <dcterms:modified xsi:type="dcterms:W3CDTF">2008-09-12T13:29:46Z</dcterms:modified>
  <cp:category/>
  <cp:version/>
  <cp:contentType/>
  <cp:contentStatus/>
</cp:coreProperties>
</file>