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15" tabRatio="640" firstSheet="5" activeTab="5"/>
  </bookViews>
  <sheets>
    <sheet name="1" sheetId="1" state="hidden" r:id="rId1"/>
    <sheet name="2" sheetId="2" state="hidden" r:id="rId2"/>
    <sheet name="3" sheetId="3" state="hidden" r:id="rId3"/>
    <sheet name="3a" sheetId="4" state="hidden" r:id="rId4"/>
    <sheet name="4" sheetId="5" state="hidden" r:id="rId5"/>
    <sheet name="Załącznik Nr 4" sheetId="6" r:id="rId6"/>
    <sheet name="6" sheetId="7" state="hidden" r:id="rId7"/>
    <sheet name="7" sheetId="8" state="hidden" r:id="rId8"/>
    <sheet name="8" sheetId="9" state="hidden" r:id="rId9"/>
    <sheet name="9" sheetId="10" state="hidden" r:id="rId10"/>
    <sheet name="10" sheetId="11" state="hidden" r:id="rId11"/>
    <sheet name="11" sheetId="12" state="hidden" r:id="rId12"/>
    <sheet name="12" sheetId="13" state="hidden" r:id="rId13"/>
    <sheet name="13" sheetId="14" state="hidden" r:id="rId14"/>
    <sheet name="14" sheetId="15" state="hidden" r:id="rId15"/>
    <sheet name="15" sheetId="16" state="hidden" r:id="rId16"/>
    <sheet name="16" sheetId="17" state="hidden" r:id="rId17"/>
    <sheet name="17" sheetId="18" state="hidden" r:id="rId18"/>
  </sheets>
  <definedNames/>
  <calcPr fullCalcOnLoad="1"/>
</workbook>
</file>

<file path=xl/sharedStrings.xml><?xml version="1.0" encoding="utf-8"?>
<sst xmlns="http://schemas.openxmlformats.org/spreadsheetml/2006/main" count="266" uniqueCount="160">
  <si>
    <t>Wyszczególnienie</t>
  </si>
  <si>
    <t>4.</t>
  </si>
  <si>
    <t>Dział</t>
  </si>
  <si>
    <t>Rozdział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</si>
  <si>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</si>
  <si>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</si>
  <si>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</si>
  <si>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</si>
  <si>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</si>
  <si>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</si>
  <si>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</si>
  <si>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</si>
  <si>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</si>
  <si>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</si>
  <si>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</si>
  <si>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</si>
  <si>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</si>
  <si>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</si>
  <si>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</si>
  <si>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</si>
  <si>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</si>
  <si>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</si>
  <si>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</si>
  <si>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</si>
  <si>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</si>
  <si>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</si>
  <si>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</si>
  <si>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</si>
  <si>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</si>
  <si>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</si>
  <si>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</si>
  <si>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Wydatki bieżące</t>
  </si>
  <si>
    <t>IV.</t>
  </si>
  <si>
    <t>Plan przychodów i wydatków Gminnego Funduszu</t>
  </si>
  <si>
    <t>Wydatki majątkowe</t>
  </si>
  <si>
    <t>w złotych</t>
  </si>
  <si>
    <t>Nazwa zadania</t>
  </si>
  <si>
    <t>Kwota dotacji</t>
  </si>
  <si>
    <t>Nazwa instytucji</t>
  </si>
  <si>
    <t>Ochrony Środowiska i Gospodarki Wodnej</t>
  </si>
  <si>
    <t>x</t>
  </si>
  <si>
    <t>Inne źródła (wolne środki)</t>
  </si>
  <si>
    <t>§ 951</t>
  </si>
  <si>
    <t>Spłaty kredytów</t>
  </si>
  <si>
    <t>Spłaty pożyczek otrzymanych na finansowanie zadań realizowanych z udziałem środków pochodzących z budżetu UE</t>
  </si>
  <si>
    <t>§ 963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</si>
  <si>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</si>
  <si>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</si>
  <si>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</si>
  <si>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</si>
  <si>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</si>
  <si>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</si>
  <si>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§ 931</t>
  </si>
  <si>
    <t>Przychody*</t>
  </si>
  <si>
    <t>z tego:</t>
  </si>
  <si>
    <t>obligacje</t>
  </si>
  <si>
    <t>1.1</t>
  </si>
  <si>
    <t>1.2</t>
  </si>
  <si>
    <t>1.3</t>
  </si>
  <si>
    <t>2.1</t>
  </si>
  <si>
    <t>2.2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</si>
  <si>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</si>
  <si>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</si>
  <si>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</si>
  <si>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</si>
  <si>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</si>
  <si>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</si>
  <si>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</si>
  <si>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</si>
  <si>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</si>
  <si>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</si>
  <si>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</si>
  <si>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</si>
  <si>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</si>
  <si>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</si>
  <si>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Prywatyzacja majątku jst</t>
  </si>
  <si>
    <t>Rozchody ogółem:</t>
  </si>
  <si>
    <t>Ogółem</t>
  </si>
  <si>
    <t>Prognozowane wydatki budżetowe</t>
  </si>
  <si>
    <t>Prognozowany wynik finansowy</t>
  </si>
  <si>
    <t>§*</t>
  </si>
  <si>
    <t>§**</t>
  </si>
  <si>
    <t>Wydatki
ogółem
(6+10)</t>
  </si>
  <si>
    <t>świadczenia społeczne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</si>
  <si>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</si>
  <si>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</si>
  <si>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</si>
  <si>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</si>
  <si>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</si>
  <si>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Papiery wartościowe (obligacje)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</si>
  <si>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</si>
  <si>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</si>
  <si>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</si>
  <si>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</si>
  <si>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</si>
  <si>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</si>
  <si>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</si>
  <si>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</si>
  <si>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</si>
  <si>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</si>
  <si>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</si>
  <si>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</si>
  <si>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</si>
  <si>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</si>
  <si>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</si>
  <si>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</si>
  <si>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</si>
  <si>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</si>
  <si>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Spłata rat kapitałowych z tytułu prefinansowania</t>
  </si>
  <si>
    <t>Przychody i rozchody budżetu w 2008 r.</t>
  </si>
  <si>
    <t>Dochody i wydatki związane z realizacją zadań z zakresu administracji rządowej i innych zadań zleconych odrębnymi ustawami w 2008 r</t>
  </si>
  <si>
    <t>Dochody i wydatki związane z realizacją zadań wykonywanych na podstawie porozumień (umów) między jednostkami samorządu terytorialnego w 2008 r.</t>
  </si>
  <si>
    <t>Prognoza kwoty długu i spłat na rok 2008 i lata następne</t>
  </si>
  <si>
    <t>Plan na 2008 r.</t>
  </si>
  <si>
    <t>Dotacje celowe na zadania własne gminy realizowane przez podmioty należące
i nienależące do sektora finansów publicznych w 2008 r.</t>
  </si>
  <si>
    <t>Dotacje podmiotowe* w 2008 r.</t>
  </si>
  <si>
    <t>Rozliczenia
z budżetem
z tytułu wpłat nadwyżek środków za 2007 r.</t>
  </si>
  <si>
    <t>§ 944</t>
  </si>
  <si>
    <t>a</t>
  </si>
  <si>
    <t>b</t>
  </si>
  <si>
    <t>c</t>
  </si>
  <si>
    <t xml:space="preserve">Relacje do dochodów (w %): 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</si>
  <si>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</si>
  <si>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Umorzenie</t>
  </si>
  <si>
    <t xml:space="preserve">   EBOiR</t>
  </si>
  <si>
    <t>Kwota długu na dzień 31.12.2007</t>
  </si>
  <si>
    <t>Rachunki dochodów własnych jednostek budżetowych</t>
  </si>
  <si>
    <t xml:space="preserve"> oraz dochodów i wydatków rachunków dochodów własnych jednostek budżetowych na 2008 r.</t>
  </si>
  <si>
    <r>
      <t xml:space="preserve">długu </t>
    </r>
    <r>
      <rPr>
        <sz val="10"/>
        <rFont val="Arial"/>
        <family val="2"/>
      </rPr>
      <t>(art. 170 ust. 1)        ( 1-2.a-2.b-2.2):3</t>
    </r>
  </si>
  <si>
    <t>1. Urząd Gminy</t>
  </si>
  <si>
    <t>2. Gminny Osrodek Pomocy Społecznej</t>
  </si>
  <si>
    <t>Niepubliczne Przedszkole Irena Sobkowicz</t>
  </si>
  <si>
    <t>Niepubliczne Przedszkole Jeżyk</t>
  </si>
  <si>
    <t>Niepubliczne przedszkole Krasnal</t>
  </si>
  <si>
    <t>Niepubliczne Przedszkole Słoneczny Domek</t>
  </si>
  <si>
    <t>Gminna Biblioteka</t>
  </si>
  <si>
    <t>Woływy z różnych opłat</t>
  </si>
  <si>
    <t>Zakup materiałów i wyposażenia</t>
  </si>
  <si>
    <t>Zakup usług pozostałych</t>
  </si>
  <si>
    <t>Pomoc dzieciom niepełnosprawnymi ich rodzinom - integracja społeczna</t>
  </si>
  <si>
    <t>Organizacja koncertów w ramach Festiwalu "W Krainie Chopina"</t>
  </si>
  <si>
    <t>Organizacja imprez artystycznych</t>
  </si>
  <si>
    <t>Warsztaty artystyczne dla młodzieży</t>
  </si>
  <si>
    <t>Szkolne spotkania ze sztuką</t>
  </si>
  <si>
    <t>Prowadzenie gminnej orkiestry młodzieżowej</t>
  </si>
  <si>
    <t>Prowadzenie chóru seniorów "Sami Swoi"</t>
  </si>
  <si>
    <t>Nauka tańca towarzyskiego</t>
  </si>
  <si>
    <t>Prowadzenie warsztatów artystycznych dla grupy tkackiej "Penelopa"</t>
  </si>
  <si>
    <t>Organizacja Festynu "Zielonki 2008"</t>
  </si>
  <si>
    <t>Szkolenie sportowe dzieci i młodzieży</t>
  </si>
  <si>
    <t>Organizacja imprez sportowych</t>
  </si>
  <si>
    <r>
      <t xml:space="preserve">Konkursy ofert w ramach realizacji zadań gminy z zakresu kultury w tym na: </t>
    </r>
    <r>
      <rPr>
        <b/>
        <sz val="10"/>
        <rFont val="Arial CE"/>
        <family val="2"/>
      </rPr>
      <t xml:space="preserve">1) </t>
    </r>
    <r>
      <rPr>
        <sz val="10"/>
        <rFont val="Arial CE"/>
        <family val="2"/>
      </rPr>
      <t xml:space="preserve">Gra w szachy - organizacja turniejów towarzyskich i kwalifikacyjnych - 5.000 zł.                                 </t>
    </r>
    <r>
      <rPr>
        <b/>
        <sz val="10"/>
        <rFont val="Arial CE"/>
        <family val="2"/>
      </rPr>
      <t>2)</t>
    </r>
    <r>
      <rPr>
        <sz val="10"/>
        <rFont val="Arial CE"/>
        <family val="2"/>
      </rPr>
      <t xml:space="preserve"> Warsztaty plastyczno - fotograficzne - 5.000 zł.                       </t>
    </r>
    <r>
      <rPr>
        <b/>
        <sz val="10"/>
        <rFont val="Arial CE"/>
        <family val="2"/>
      </rPr>
      <t>3)</t>
    </r>
    <r>
      <rPr>
        <sz val="10"/>
        <rFont val="Arial CE"/>
        <family val="2"/>
      </rPr>
      <t xml:space="preserve"> Prowadzenie zespołu muzyczno - teatralnego - 5.000 zł.                                                                    </t>
    </r>
    <r>
      <rPr>
        <b/>
        <sz val="10"/>
        <rFont val="Arial CE"/>
        <family val="2"/>
      </rPr>
      <t>4)</t>
    </r>
    <r>
      <rPr>
        <sz val="10"/>
        <rFont val="Arial CE"/>
        <family val="2"/>
      </rPr>
      <t xml:space="preserve"> Warsztaty interdyscyplinarne "Czarodziejskie podróże" - 5.000 zł.</t>
    </r>
  </si>
  <si>
    <t>Plan 2008 r</t>
  </si>
  <si>
    <t>Zmniejszenia</t>
  </si>
  <si>
    <t>Zwiększenia</t>
  </si>
  <si>
    <t>Plan po zmianach</t>
  </si>
  <si>
    <t xml:space="preserve">do Uchwały Nr XXI/197/08 </t>
  </si>
  <si>
    <t>Rady Gminy Stare Babice</t>
  </si>
  <si>
    <t>z dnia 30 lipca 2008r.</t>
  </si>
  <si>
    <t>Załącznik Nr 4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</si>
</sst>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</numFmts>
  <fonts count="39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9" fillId="0" borderId="0">
      <alignment/>
      <protection/>
    </xf>
    <xf numFmtId="0" fontId="33" fillId="20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11" fillId="0" borderId="0" xfId="52" applyFont="1">
      <alignment/>
      <protection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4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3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 indent="1"/>
    </xf>
    <xf numFmtId="0" fontId="16" fillId="0" borderId="10" xfId="0" applyFont="1" applyBorder="1" applyAlignment="1">
      <alignment wrapText="1"/>
    </xf>
    <xf numFmtId="0" fontId="13" fillId="0" borderId="10" xfId="0" applyFont="1" applyBorder="1" applyAlignment="1">
      <alignment horizontal="left" wrapText="1" indent="1"/>
    </xf>
    <xf numFmtId="0" fontId="13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16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3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1" fillId="0" borderId="0" xfId="0" applyFont="1" applyAlignment="1">
      <alignment/>
    </xf>
    <xf numFmtId="0" fontId="13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4" fillId="20" borderId="15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3" fillId="0" borderId="10" xfId="0" applyFont="1" applyBorder="1" applyAlignment="1">
      <alignment wrapText="1"/>
    </xf>
    <xf numFmtId="0" fontId="10" fillId="2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6" fillId="20" borderId="10" xfId="0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left" vertical="center" wrapText="1"/>
    </xf>
    <xf numFmtId="3" fontId="13" fillId="0" borderId="10" xfId="0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>
      <alignment horizontal="center" vertical="top" wrapText="1"/>
    </xf>
    <xf numFmtId="3" fontId="16" fillId="0" borderId="10" xfId="0" applyNumberFormat="1" applyFont="1" applyBorder="1" applyAlignment="1">
      <alignment wrapText="1"/>
    </xf>
    <xf numFmtId="3" fontId="13" fillId="0" borderId="10" xfId="0" applyNumberFormat="1" applyFont="1" applyBorder="1" applyAlignment="1">
      <alignment wrapText="1"/>
    </xf>
    <xf numFmtId="3" fontId="16" fillId="0" borderId="10" xfId="0" applyNumberFormat="1" applyFont="1" applyBorder="1" applyAlignment="1">
      <alignment horizontal="center" vertical="top" wrapText="1"/>
    </xf>
    <xf numFmtId="3" fontId="16" fillId="0" borderId="10" xfId="0" applyNumberFormat="1" applyFont="1" applyBorder="1" applyAlignment="1">
      <alignment horizontal="right" vertical="top" wrapText="1"/>
    </xf>
    <xf numFmtId="171" fontId="13" fillId="0" borderId="10" xfId="0" applyNumberFormat="1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3" fontId="13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horizontal="left" vertical="center" wrapText="1" indent="2"/>
    </xf>
    <xf numFmtId="3" fontId="0" fillId="0" borderId="12" xfId="0" applyNumberFormat="1" applyBorder="1" applyAlignment="1">
      <alignment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center" vertical="top" wrapText="1"/>
    </xf>
    <xf numFmtId="3" fontId="0" fillId="0" borderId="11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3" fontId="0" fillId="0" borderId="13" xfId="0" applyNumberFormat="1" applyFont="1" applyBorder="1" applyAlignment="1">
      <alignment wrapText="1"/>
    </xf>
    <xf numFmtId="0" fontId="0" fillId="0" borderId="19" xfId="0" applyFont="1" applyBorder="1" applyAlignment="1">
      <alignment wrapText="1"/>
    </xf>
    <xf numFmtId="3" fontId="0" fillId="0" borderId="19" xfId="0" applyNumberFormat="1" applyFont="1" applyBorder="1" applyAlignment="1">
      <alignment wrapText="1"/>
    </xf>
    <xf numFmtId="3" fontId="16" fillId="0" borderId="10" xfId="0" applyNumberFormat="1" applyFont="1" applyBorder="1" applyAlignment="1">
      <alignment horizontal="right" wrapText="1"/>
    </xf>
    <xf numFmtId="3" fontId="13" fillId="0" borderId="10" xfId="0" applyNumberFormat="1" applyFont="1" applyBorder="1" applyAlignment="1">
      <alignment horizontal="right" wrapText="1"/>
    </xf>
    <xf numFmtId="0" fontId="13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right" vertical="top" wrapText="1"/>
    </xf>
    <xf numFmtId="3" fontId="16" fillId="0" borderId="10" xfId="0" applyNumberFormat="1" applyFont="1" applyBorder="1" applyAlignment="1">
      <alignment horizontal="right" vertical="top" wrapText="1"/>
    </xf>
    <xf numFmtId="0" fontId="16" fillId="20" borderId="15" xfId="0" applyFont="1" applyFill="1" applyBorder="1" applyAlignment="1">
      <alignment horizontal="center" vertical="center" wrapText="1"/>
    </xf>
    <xf numFmtId="0" fontId="16" fillId="20" borderId="17" xfId="0" applyFont="1" applyFill="1" applyBorder="1" applyAlignment="1">
      <alignment horizontal="center" vertical="center" wrapText="1"/>
    </xf>
    <xf numFmtId="0" fontId="16" fillId="20" borderId="10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20" borderId="15" xfId="0" applyFont="1" applyFill="1" applyBorder="1" applyAlignment="1">
      <alignment horizontal="center" vertical="center"/>
    </xf>
    <xf numFmtId="0" fontId="4" fillId="20" borderId="16" xfId="0" applyFont="1" applyFill="1" applyBorder="1" applyAlignment="1">
      <alignment horizontal="center" vertical="center"/>
    </xf>
    <xf numFmtId="0" fontId="4" fillId="20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20" borderId="20" xfId="0" applyFont="1" applyFill="1" applyBorder="1" applyAlignment="1">
      <alignment horizontal="center" vertical="center" wrapText="1"/>
    </xf>
    <xf numFmtId="0" fontId="4" fillId="20" borderId="22" xfId="0" applyFont="1" applyFill="1" applyBorder="1" applyAlignment="1">
      <alignment horizontal="center" vertical="center" wrapText="1"/>
    </xf>
    <xf numFmtId="0" fontId="4" fillId="20" borderId="21" xfId="0" applyFont="1" applyFill="1" applyBorder="1" applyAlignment="1">
      <alignment horizontal="center" vertical="center" wrapText="1"/>
    </xf>
    <xf numFmtId="0" fontId="4" fillId="20" borderId="15" xfId="0" applyFont="1" applyFill="1" applyBorder="1" applyAlignment="1">
      <alignment horizontal="center" vertical="center" wrapText="1"/>
    </xf>
    <xf numFmtId="0" fontId="4" fillId="20" borderId="17" xfId="0" applyFont="1" applyFill="1" applyBorder="1" applyAlignment="1">
      <alignment horizontal="center" vertical="center" wrapText="1"/>
    </xf>
    <xf numFmtId="0" fontId="4" fillId="20" borderId="20" xfId="0" applyFont="1" applyFill="1" applyBorder="1" applyAlignment="1">
      <alignment horizontal="center" vertical="center"/>
    </xf>
    <xf numFmtId="0" fontId="4" fillId="20" borderId="22" xfId="0" applyFont="1" applyFill="1" applyBorder="1" applyAlignment="1">
      <alignment horizontal="center" vertical="center"/>
    </xf>
    <xf numFmtId="0" fontId="4" fillId="20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20" borderId="10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2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38.00390625" style="0" customWidth="1"/>
    <col min="5" max="5" width="12.25390625" style="0" customWidth="1"/>
    <col min="6" max="6" width="12.125" style="0" customWidth="1"/>
    <col min="7" max="7" width="13.625" style="0" customWidth="1"/>
  </cols>
  <sheetData>
    <row r="1" spans="2:4" ht="12.75">
      <c r="B1" s="6"/>
      <c r="C1" s="1"/>
      <c r="D1" s="1"/>
    </row>
    <row r="2" spans="2:4" ht="12.75">
      <c r="B2" s="1"/>
      <c r="C2" s="1"/>
      <c r="D2" s="1"/>
    </row>
    <row r="3" spans="2:4" ht="12.75">
      <c r="B3" s="1"/>
      <c r="C3" s="1"/>
      <c r="D3" s="1"/>
    </row>
    <row r="4" spans="2:4" ht="12.75">
      <c r="B4" s="1"/>
      <c r="C4" s="1"/>
      <c r="D4" s="1"/>
    </row>
    <row r="5" spans="2:4" ht="12.75">
      <c r="B5" s="1"/>
      <c r="C5" s="1"/>
      <c r="D5" s="1"/>
    </row>
    <row r="6" spans="2:4" ht="12.75">
      <c r="B6" s="1"/>
      <c r="C6" s="1"/>
      <c r="D6" s="1"/>
    </row>
    <row r="7" spans="2:4" ht="12.75">
      <c r="B7" s="1"/>
      <c r="C7" s="1"/>
      <c r="D7" s="1"/>
    </row>
    <row r="8" spans="2:4" ht="12.75">
      <c r="B8" s="1"/>
      <c r="C8" s="1"/>
      <c r="D8" s="1"/>
    </row>
    <row r="9" spans="2:4" ht="12.75">
      <c r="B9" s="1"/>
      <c r="C9" s="1"/>
      <c r="D9" s="1"/>
    </row>
    <row r="10" spans="2:4" ht="12.75">
      <c r="B10" s="1"/>
      <c r="C10" s="1"/>
      <c r="D10" s="1"/>
    </row>
    <row r="11" spans="2:4" ht="12.75">
      <c r="B11" s="1"/>
      <c r="C11" s="1"/>
      <c r="D11" s="1"/>
    </row>
    <row r="12" spans="2:4" ht="12.75">
      <c r="B12" s="1"/>
      <c r="C12" s="1"/>
      <c r="D12" s="1"/>
    </row>
    <row r="13" spans="2:4" ht="12.75">
      <c r="B13" s="1"/>
      <c r="C13" s="1"/>
      <c r="D13" s="1"/>
    </row>
    <row r="14" spans="2:4" ht="12.75">
      <c r="B14" s="1"/>
      <c r="C14" s="1"/>
      <c r="D14" s="1"/>
    </row>
    <row r="15" spans="2:4" ht="12.75">
      <c r="B15" s="1"/>
      <c r="C15" s="1"/>
      <c r="D15" s="1"/>
    </row>
    <row r="16" spans="2:4" ht="12.75">
      <c r="B16" s="1"/>
      <c r="C16" s="1"/>
      <c r="D16" s="1"/>
    </row>
    <row r="17" spans="2:4" ht="12.75">
      <c r="B17" s="1"/>
      <c r="C17" s="1"/>
      <c r="D17" s="1"/>
    </row>
    <row r="18" spans="2:4" ht="12.75">
      <c r="B18" s="1"/>
      <c r="C18" s="1"/>
      <c r="D18" s="1"/>
    </row>
    <row r="19" spans="2:4" ht="12.75">
      <c r="B19" s="1"/>
      <c r="C19" s="1"/>
      <c r="D19" s="1"/>
    </row>
    <row r="20" spans="2:4" ht="12.75">
      <c r="B20" s="1"/>
      <c r="C20" s="1"/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4" ht="12.75">
      <c r="B32" s="1"/>
      <c r="C32" s="1"/>
      <c r="D32" s="1"/>
    </row>
  </sheetData>
  <sheetProtection/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0">
      <selection activeCell="K213" sqref="K213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153" t="s">
        <v>46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6.5">
      <c r="A2" s="153" t="s">
        <v>127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ht="6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9" t="s">
        <v>35</v>
      </c>
    </row>
    <row r="5" spans="1:11" ht="15" customHeight="1">
      <c r="A5" s="144" t="s">
        <v>47</v>
      </c>
      <c r="B5" s="144" t="s">
        <v>0</v>
      </c>
      <c r="C5" s="145" t="s">
        <v>86</v>
      </c>
      <c r="D5" s="154" t="s">
        <v>53</v>
      </c>
      <c r="E5" s="155"/>
      <c r="F5" s="155"/>
      <c r="G5" s="156"/>
      <c r="H5" s="145" t="s">
        <v>7</v>
      </c>
      <c r="I5" s="145"/>
      <c r="J5" s="145" t="s">
        <v>87</v>
      </c>
      <c r="K5" s="145" t="s">
        <v>116</v>
      </c>
    </row>
    <row r="6" spans="1:11" ht="15" customHeight="1">
      <c r="A6" s="144"/>
      <c r="B6" s="144"/>
      <c r="C6" s="145"/>
      <c r="D6" s="145" t="s">
        <v>6</v>
      </c>
      <c r="E6" s="159" t="s">
        <v>5</v>
      </c>
      <c r="F6" s="160"/>
      <c r="G6" s="161"/>
      <c r="H6" s="145" t="s">
        <v>6</v>
      </c>
      <c r="I6" s="145" t="s">
        <v>50</v>
      </c>
      <c r="J6" s="145"/>
      <c r="K6" s="145"/>
    </row>
    <row r="7" spans="1:11" ht="18" customHeight="1">
      <c r="A7" s="144"/>
      <c r="B7" s="144"/>
      <c r="C7" s="145"/>
      <c r="D7" s="145"/>
      <c r="E7" s="157" t="s">
        <v>88</v>
      </c>
      <c r="F7" s="159" t="s">
        <v>5</v>
      </c>
      <c r="G7" s="161"/>
      <c r="H7" s="145"/>
      <c r="I7" s="145"/>
      <c r="J7" s="145"/>
      <c r="K7" s="145"/>
    </row>
    <row r="8" spans="1:11" ht="42" customHeight="1">
      <c r="A8" s="144"/>
      <c r="B8" s="144"/>
      <c r="C8" s="145"/>
      <c r="D8" s="145"/>
      <c r="E8" s="158"/>
      <c r="F8" s="68" t="s">
        <v>85</v>
      </c>
      <c r="G8" s="68" t="s">
        <v>84</v>
      </c>
      <c r="H8" s="145"/>
      <c r="I8" s="145"/>
      <c r="J8" s="145"/>
      <c r="K8" s="145"/>
    </row>
    <row r="9" spans="1:11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</row>
    <row r="10" spans="1:11" ht="19.5" customHeight="1">
      <c r="A10" s="29" t="s">
        <v>9</v>
      </c>
      <c r="B10" s="18" t="s">
        <v>10</v>
      </c>
      <c r="C10" s="18"/>
      <c r="D10" s="18"/>
      <c r="E10" s="18"/>
      <c r="F10" s="18"/>
      <c r="G10" s="18"/>
      <c r="H10" s="18"/>
      <c r="I10" s="18"/>
      <c r="J10" s="18"/>
      <c r="K10" s="29" t="s">
        <v>40</v>
      </c>
    </row>
    <row r="11" spans="1:11" ht="19.5" customHeight="1">
      <c r="A11" s="30"/>
      <c r="B11" s="31" t="s">
        <v>54</v>
      </c>
      <c r="C11" s="19"/>
      <c r="D11" s="19"/>
      <c r="E11" s="19"/>
      <c r="F11" s="19"/>
      <c r="G11" s="19"/>
      <c r="H11" s="19"/>
      <c r="I11" s="19"/>
      <c r="J11" s="19"/>
      <c r="K11" s="30"/>
    </row>
    <row r="12" spans="1:11" ht="19.5" customHeight="1">
      <c r="A12" s="30"/>
      <c r="B12" s="32" t="s">
        <v>11</v>
      </c>
      <c r="C12" s="19"/>
      <c r="D12" s="19"/>
      <c r="E12" s="19"/>
      <c r="F12" s="19"/>
      <c r="G12" s="19"/>
      <c r="H12" s="19"/>
      <c r="I12" s="19"/>
      <c r="J12" s="19"/>
      <c r="K12" s="30" t="s">
        <v>40</v>
      </c>
    </row>
    <row r="13" spans="1:11" ht="19.5" customHeight="1">
      <c r="A13" s="30"/>
      <c r="B13" s="32" t="s">
        <v>12</v>
      </c>
      <c r="C13" s="19"/>
      <c r="D13" s="19"/>
      <c r="E13" s="19"/>
      <c r="F13" s="19"/>
      <c r="G13" s="19"/>
      <c r="H13" s="19"/>
      <c r="I13" s="19"/>
      <c r="J13" s="19"/>
      <c r="K13" s="30" t="s">
        <v>40</v>
      </c>
    </row>
    <row r="14" spans="1:11" ht="19.5" customHeight="1">
      <c r="A14" s="30"/>
      <c r="B14" s="32" t="s">
        <v>13</v>
      </c>
      <c r="C14" s="19"/>
      <c r="D14" s="19"/>
      <c r="E14" s="19"/>
      <c r="F14" s="19"/>
      <c r="G14" s="19"/>
      <c r="H14" s="19"/>
      <c r="I14" s="19"/>
      <c r="J14" s="19"/>
      <c r="K14" s="30" t="s">
        <v>40</v>
      </c>
    </row>
    <row r="15" spans="1:11" ht="19.5" customHeight="1">
      <c r="A15" s="33"/>
      <c r="B15" s="34" t="s">
        <v>1</v>
      </c>
      <c r="C15" s="20"/>
      <c r="D15" s="20"/>
      <c r="E15" s="20"/>
      <c r="F15" s="20"/>
      <c r="G15" s="20"/>
      <c r="H15" s="20"/>
      <c r="I15" s="20"/>
      <c r="J15" s="20"/>
      <c r="K15" s="33" t="s">
        <v>40</v>
      </c>
    </row>
    <row r="16" spans="1:11" ht="19.5" customHeight="1">
      <c r="A16" s="29" t="s">
        <v>15</v>
      </c>
      <c r="B16" s="18" t="s">
        <v>14</v>
      </c>
      <c r="C16" s="18"/>
      <c r="D16" s="18"/>
      <c r="E16" s="18"/>
      <c r="F16" s="29" t="s">
        <v>40</v>
      </c>
      <c r="G16" s="18"/>
      <c r="H16" s="18"/>
      <c r="I16" s="18"/>
      <c r="J16" s="18"/>
      <c r="K16" s="29" t="s">
        <v>40</v>
      </c>
    </row>
    <row r="17" spans="1:11" ht="19.5" customHeight="1">
      <c r="A17" s="30"/>
      <c r="B17" s="31" t="s">
        <v>54</v>
      </c>
      <c r="C17" s="19"/>
      <c r="D17" s="19"/>
      <c r="E17" s="19"/>
      <c r="F17" s="30"/>
      <c r="G17" s="19"/>
      <c r="H17" s="19"/>
      <c r="I17" s="19"/>
      <c r="J17" s="19"/>
      <c r="K17" s="30"/>
    </row>
    <row r="18" spans="1:11" ht="19.5" customHeight="1">
      <c r="A18" s="30"/>
      <c r="B18" s="32" t="s">
        <v>11</v>
      </c>
      <c r="C18" s="19"/>
      <c r="D18" s="19"/>
      <c r="E18" s="19"/>
      <c r="F18" s="30" t="s">
        <v>40</v>
      </c>
      <c r="G18" s="19"/>
      <c r="H18" s="19"/>
      <c r="I18" s="19"/>
      <c r="J18" s="19"/>
      <c r="K18" s="30" t="s">
        <v>40</v>
      </c>
    </row>
    <row r="19" spans="1:11" ht="19.5" customHeight="1">
      <c r="A19" s="30"/>
      <c r="B19" s="32" t="s">
        <v>12</v>
      </c>
      <c r="C19" s="19"/>
      <c r="D19" s="19"/>
      <c r="E19" s="19"/>
      <c r="F19" s="30" t="s">
        <v>40</v>
      </c>
      <c r="G19" s="19"/>
      <c r="H19" s="19"/>
      <c r="I19" s="19"/>
      <c r="J19" s="19"/>
      <c r="K19" s="30" t="s">
        <v>40</v>
      </c>
    </row>
    <row r="20" spans="1:11" ht="19.5" customHeight="1">
      <c r="A20" s="30"/>
      <c r="B20" s="32" t="s">
        <v>13</v>
      </c>
      <c r="C20" s="19"/>
      <c r="D20" s="19"/>
      <c r="E20" s="19"/>
      <c r="F20" s="30" t="s">
        <v>40</v>
      </c>
      <c r="G20" s="19"/>
      <c r="H20" s="19"/>
      <c r="I20" s="19"/>
      <c r="J20" s="19"/>
      <c r="K20" s="30" t="s">
        <v>40</v>
      </c>
    </row>
    <row r="21" spans="1:11" ht="19.5" customHeight="1">
      <c r="A21" s="33"/>
      <c r="B21" s="34" t="s">
        <v>1</v>
      </c>
      <c r="C21" s="20"/>
      <c r="D21" s="20"/>
      <c r="E21" s="20"/>
      <c r="F21" s="33" t="s">
        <v>40</v>
      </c>
      <c r="G21" s="20"/>
      <c r="H21" s="20"/>
      <c r="I21" s="20"/>
      <c r="J21" s="20"/>
      <c r="K21" s="33" t="s">
        <v>40</v>
      </c>
    </row>
    <row r="22" spans="1:11" ht="25.5">
      <c r="A22" s="29" t="s">
        <v>16</v>
      </c>
      <c r="B22" s="67" t="s">
        <v>126</v>
      </c>
      <c r="C22" s="18"/>
      <c r="D22" s="18"/>
      <c r="E22" s="30"/>
      <c r="F22" s="30" t="s">
        <v>40</v>
      </c>
      <c r="G22" s="30" t="s">
        <v>40</v>
      </c>
      <c r="H22" s="18"/>
      <c r="I22" s="30" t="s">
        <v>40</v>
      </c>
      <c r="J22" s="18"/>
      <c r="K22" s="18"/>
    </row>
    <row r="23" spans="1:11" ht="19.5" customHeight="1">
      <c r="A23" s="19"/>
      <c r="B23" s="31" t="s">
        <v>54</v>
      </c>
      <c r="C23" s="19"/>
      <c r="D23" s="19"/>
      <c r="E23" s="30"/>
      <c r="F23" s="30"/>
      <c r="G23" s="30"/>
      <c r="H23" s="19"/>
      <c r="I23" s="30"/>
      <c r="J23" s="19"/>
      <c r="K23" s="19"/>
    </row>
    <row r="24" spans="1:11" ht="19.5" customHeight="1">
      <c r="A24" s="19"/>
      <c r="B24" s="32" t="s">
        <v>129</v>
      </c>
      <c r="C24" s="104">
        <v>7600</v>
      </c>
      <c r="D24" s="104">
        <v>9500</v>
      </c>
      <c r="E24" s="105">
        <v>0</v>
      </c>
      <c r="F24" s="30" t="s">
        <v>40</v>
      </c>
      <c r="G24" s="30" t="s">
        <v>40</v>
      </c>
      <c r="H24" s="104">
        <v>17100</v>
      </c>
      <c r="I24" s="30" t="s">
        <v>40</v>
      </c>
      <c r="J24" s="19"/>
      <c r="K24" s="19"/>
    </row>
    <row r="25" spans="1:11" ht="25.5">
      <c r="A25" s="19"/>
      <c r="B25" s="103" t="s">
        <v>130</v>
      </c>
      <c r="C25" s="104">
        <v>425</v>
      </c>
      <c r="D25" s="104">
        <v>7000</v>
      </c>
      <c r="E25" s="105">
        <v>0</v>
      </c>
      <c r="F25" s="30" t="s">
        <v>40</v>
      </c>
      <c r="G25" s="30" t="s">
        <v>40</v>
      </c>
      <c r="H25" s="104">
        <v>7425</v>
      </c>
      <c r="I25" s="30" t="s">
        <v>40</v>
      </c>
      <c r="J25" s="19"/>
      <c r="K25" s="19"/>
    </row>
    <row r="26" spans="1:11" ht="19.5" customHeight="1">
      <c r="A26" s="19"/>
      <c r="B26" s="32" t="s">
        <v>13</v>
      </c>
      <c r="C26" s="104"/>
      <c r="D26" s="104"/>
      <c r="E26" s="105"/>
      <c r="F26" s="30" t="s">
        <v>40</v>
      </c>
      <c r="G26" s="30" t="s">
        <v>40</v>
      </c>
      <c r="H26" s="104"/>
      <c r="I26" s="30" t="s">
        <v>40</v>
      </c>
      <c r="J26" s="19"/>
      <c r="K26" s="19"/>
    </row>
    <row r="27" spans="1:11" ht="19.5" customHeight="1">
      <c r="A27" s="20"/>
      <c r="B27" s="34" t="s">
        <v>1</v>
      </c>
      <c r="C27" s="106"/>
      <c r="D27" s="106"/>
      <c r="E27" s="107"/>
      <c r="F27" s="33" t="s">
        <v>40</v>
      </c>
      <c r="G27" s="33" t="s">
        <v>40</v>
      </c>
      <c r="H27" s="106"/>
      <c r="I27" s="33" t="s">
        <v>40</v>
      </c>
      <c r="J27" s="20"/>
      <c r="K27" s="20"/>
    </row>
    <row r="28" spans="1:11" s="61" customFormat="1" ht="19.5" customHeight="1">
      <c r="A28" s="152" t="s">
        <v>77</v>
      </c>
      <c r="B28" s="152"/>
      <c r="C28" s="108">
        <f>SUM(C24:C27)</f>
        <v>8025</v>
      </c>
      <c r="D28" s="108">
        <f>SUM(D24:D27)</f>
        <v>16500</v>
      </c>
      <c r="E28" s="108"/>
      <c r="F28" s="62"/>
      <c r="G28" s="62"/>
      <c r="H28" s="108">
        <f>SUM(H24:H27)</f>
        <v>24525</v>
      </c>
      <c r="I28" s="62"/>
      <c r="J28" s="62"/>
      <c r="K28" s="62"/>
    </row>
    <row r="29" ht="4.5" customHeight="1"/>
    <row r="30" ht="12.75" customHeight="1">
      <c r="A30" s="69"/>
    </row>
    <row r="31" ht="12.75">
      <c r="A31" s="69"/>
    </row>
    <row r="32" ht="12.75">
      <c r="A32" s="69"/>
    </row>
    <row r="33" ht="12.75">
      <c r="A33" s="69"/>
    </row>
  </sheetData>
  <sheetProtection/>
  <mergeCells count="16">
    <mergeCell ref="E6:G6"/>
    <mergeCell ref="F7:G7"/>
    <mergeCell ref="K5:K8"/>
    <mergeCell ref="H6:H8"/>
    <mergeCell ref="I6:I8"/>
    <mergeCell ref="J5:J8"/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7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9" sqref="E29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/>
  <sheetProtection/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9.5" customHeight="1">
      <c r="A1" s="162" t="s">
        <v>115</v>
      </c>
      <c r="B1" s="162"/>
      <c r="C1" s="162"/>
      <c r="D1" s="162"/>
      <c r="E1" s="162"/>
      <c r="F1" s="162"/>
    </row>
    <row r="2" spans="5:6" ht="19.5" customHeight="1">
      <c r="E2" s="5"/>
      <c r="F2" s="5"/>
    </row>
    <row r="3" ht="19.5" customHeight="1">
      <c r="F3" s="11" t="s">
        <v>35</v>
      </c>
    </row>
    <row r="4" spans="1:6" ht="19.5" customHeight="1">
      <c r="A4" s="13" t="s">
        <v>47</v>
      </c>
      <c r="B4" s="13" t="s">
        <v>2</v>
      </c>
      <c r="C4" s="13" t="s">
        <v>3</v>
      </c>
      <c r="D4" s="13" t="s">
        <v>81</v>
      </c>
      <c r="E4" s="13" t="s">
        <v>38</v>
      </c>
      <c r="F4" s="13" t="s">
        <v>37</v>
      </c>
    </row>
    <row r="5" spans="1:6" ht="7.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6" ht="30" customHeight="1">
      <c r="A6" s="24">
        <v>1</v>
      </c>
      <c r="B6" s="24">
        <v>801</v>
      </c>
      <c r="C6" s="24">
        <v>80104</v>
      </c>
      <c r="D6" s="24">
        <v>2540</v>
      </c>
      <c r="E6" s="24" t="s">
        <v>131</v>
      </c>
      <c r="F6" s="110">
        <v>95071</v>
      </c>
    </row>
    <row r="7" spans="1:6" ht="30" customHeight="1">
      <c r="A7" s="26">
        <v>2</v>
      </c>
      <c r="B7" s="26"/>
      <c r="C7" s="26"/>
      <c r="D7" s="26">
        <v>2540</v>
      </c>
      <c r="E7" s="26" t="s">
        <v>132</v>
      </c>
      <c r="F7" s="111">
        <v>322415</v>
      </c>
    </row>
    <row r="8" spans="1:6" ht="30" customHeight="1">
      <c r="A8" s="26">
        <v>3</v>
      </c>
      <c r="B8" s="26"/>
      <c r="C8" s="26"/>
      <c r="D8" s="26">
        <v>2540</v>
      </c>
      <c r="E8" s="26" t="s">
        <v>133</v>
      </c>
      <c r="F8" s="111">
        <v>454687</v>
      </c>
    </row>
    <row r="9" spans="1:6" ht="30" customHeight="1">
      <c r="A9" s="28">
        <v>4</v>
      </c>
      <c r="B9" s="28"/>
      <c r="C9" s="28"/>
      <c r="D9" s="28">
        <v>2540</v>
      </c>
      <c r="E9" s="28" t="s">
        <v>134</v>
      </c>
      <c r="F9" s="112">
        <v>82670</v>
      </c>
    </row>
    <row r="10" spans="1:6" ht="30" customHeight="1">
      <c r="A10" s="109">
        <v>5</v>
      </c>
      <c r="B10" s="22">
        <v>921</v>
      </c>
      <c r="C10" s="22">
        <v>92116</v>
      </c>
      <c r="D10" s="22">
        <v>2480</v>
      </c>
      <c r="E10" s="22" t="s">
        <v>135</v>
      </c>
      <c r="F10" s="113">
        <v>134820</v>
      </c>
    </row>
    <row r="11" spans="1:6" ht="30" customHeight="1">
      <c r="A11" s="163" t="s">
        <v>77</v>
      </c>
      <c r="B11" s="164"/>
      <c r="C11" s="164"/>
      <c r="D11" s="164"/>
      <c r="E11" s="165"/>
      <c r="F11" s="113">
        <f>SUM(F6:F10)</f>
        <v>1089663</v>
      </c>
    </row>
    <row r="13" ht="12.75">
      <c r="A13" s="69"/>
    </row>
    <row r="14" ht="12.75">
      <c r="A14" s="66"/>
    </row>
    <row r="16" ht="12.75">
      <c r="A16" s="66"/>
    </row>
  </sheetData>
  <sheetProtection/>
  <mergeCells count="2">
    <mergeCell ref="A1:F1"/>
    <mergeCell ref="A11:E11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8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9.875" style="0" customWidth="1"/>
    <col min="6" max="6" width="19.625" style="0" customWidth="1"/>
  </cols>
  <sheetData>
    <row r="1" spans="1:6" ht="48.75" customHeight="1">
      <c r="A1" s="150" t="s">
        <v>114</v>
      </c>
      <c r="B1" s="150"/>
      <c r="C1" s="150"/>
      <c r="D1" s="150"/>
      <c r="E1" s="150"/>
      <c r="F1" s="150"/>
    </row>
    <row r="2" spans="5:6" ht="19.5" customHeight="1">
      <c r="E2" s="5"/>
      <c r="F2" s="5"/>
    </row>
    <row r="3" spans="5:6" ht="19.5" customHeight="1">
      <c r="E3" s="1"/>
      <c r="F3" s="9" t="s">
        <v>35</v>
      </c>
    </row>
    <row r="4" spans="1:6" ht="19.5" customHeight="1">
      <c r="A4" s="13" t="s">
        <v>47</v>
      </c>
      <c r="B4" s="13" t="s">
        <v>2</v>
      </c>
      <c r="C4" s="13" t="s">
        <v>3</v>
      </c>
      <c r="D4" s="13" t="s">
        <v>80</v>
      </c>
      <c r="E4" s="13" t="s">
        <v>36</v>
      </c>
      <c r="F4" s="13" t="s">
        <v>37</v>
      </c>
    </row>
    <row r="5" spans="1:6" s="63" customFormat="1" ht="7.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</row>
    <row r="6" spans="1:6" ht="30" customHeight="1">
      <c r="A6" s="125">
        <v>1</v>
      </c>
      <c r="B6" s="125">
        <v>852</v>
      </c>
      <c r="C6" s="125">
        <v>85295</v>
      </c>
      <c r="D6" s="125">
        <v>2820</v>
      </c>
      <c r="E6" s="125" t="s">
        <v>139</v>
      </c>
      <c r="F6" s="128">
        <v>55000</v>
      </c>
    </row>
    <row r="7" spans="1:6" ht="30" customHeight="1">
      <c r="A7" s="126">
        <v>2</v>
      </c>
      <c r="B7" s="126">
        <v>921</v>
      </c>
      <c r="C7" s="126">
        <v>92195</v>
      </c>
      <c r="D7" s="126">
        <v>2820</v>
      </c>
      <c r="E7" s="126" t="s">
        <v>140</v>
      </c>
      <c r="F7" s="129">
        <v>20000</v>
      </c>
    </row>
    <row r="8" spans="1:6" ht="30" customHeight="1">
      <c r="A8" s="126">
        <v>3</v>
      </c>
      <c r="B8" s="126">
        <v>921</v>
      </c>
      <c r="C8" s="126">
        <v>92195</v>
      </c>
      <c r="D8" s="126">
        <v>2820</v>
      </c>
      <c r="E8" s="126" t="s">
        <v>141</v>
      </c>
      <c r="F8" s="129">
        <v>10000</v>
      </c>
    </row>
    <row r="9" spans="1:6" ht="30" customHeight="1">
      <c r="A9" s="131">
        <v>4</v>
      </c>
      <c r="B9" s="131">
        <v>921</v>
      </c>
      <c r="C9" s="131">
        <v>92195</v>
      </c>
      <c r="D9" s="131">
        <v>2820</v>
      </c>
      <c r="E9" s="131" t="s">
        <v>142</v>
      </c>
      <c r="F9" s="132">
        <v>6000</v>
      </c>
    </row>
    <row r="10" spans="1:6" ht="30" customHeight="1">
      <c r="A10" s="131">
        <v>5</v>
      </c>
      <c r="B10" s="131">
        <v>921</v>
      </c>
      <c r="C10" s="131">
        <v>92195</v>
      </c>
      <c r="D10" s="131">
        <v>2820</v>
      </c>
      <c r="E10" s="131" t="s">
        <v>143</v>
      </c>
      <c r="F10" s="132">
        <v>12000</v>
      </c>
    </row>
    <row r="11" spans="1:6" ht="30" customHeight="1">
      <c r="A11" s="131">
        <v>6</v>
      </c>
      <c r="B11" s="131">
        <v>921</v>
      </c>
      <c r="C11" s="131">
        <v>92195</v>
      </c>
      <c r="D11" s="131">
        <v>2820</v>
      </c>
      <c r="E11" s="131" t="s">
        <v>144</v>
      </c>
      <c r="F11" s="132">
        <v>25000</v>
      </c>
    </row>
    <row r="12" spans="1:6" ht="30" customHeight="1">
      <c r="A12" s="131">
        <v>7</v>
      </c>
      <c r="B12" s="131">
        <v>921</v>
      </c>
      <c r="C12" s="131">
        <v>92195</v>
      </c>
      <c r="D12" s="131">
        <v>2820</v>
      </c>
      <c r="E12" s="131" t="s">
        <v>145</v>
      </c>
      <c r="F12" s="132">
        <v>6000</v>
      </c>
    </row>
    <row r="13" spans="1:6" ht="30" customHeight="1">
      <c r="A13" s="131">
        <v>8</v>
      </c>
      <c r="B13" s="131">
        <v>921</v>
      </c>
      <c r="C13" s="131">
        <v>92195</v>
      </c>
      <c r="D13" s="131">
        <v>2820</v>
      </c>
      <c r="E13" s="131" t="s">
        <v>146</v>
      </c>
      <c r="F13" s="132">
        <v>9000</v>
      </c>
    </row>
    <row r="14" spans="1:6" ht="30" customHeight="1">
      <c r="A14" s="131">
        <v>9</v>
      </c>
      <c r="B14" s="131">
        <v>921</v>
      </c>
      <c r="C14" s="131">
        <v>92195</v>
      </c>
      <c r="D14" s="131">
        <v>2820</v>
      </c>
      <c r="E14" s="131" t="s">
        <v>147</v>
      </c>
      <c r="F14" s="132">
        <v>5000</v>
      </c>
    </row>
    <row r="15" spans="1:6" ht="102">
      <c r="A15" s="131">
        <v>10</v>
      </c>
      <c r="B15" s="131">
        <v>921</v>
      </c>
      <c r="C15" s="131">
        <v>92195</v>
      </c>
      <c r="D15" s="131">
        <v>2820</v>
      </c>
      <c r="E15" s="131" t="s">
        <v>151</v>
      </c>
      <c r="F15" s="132">
        <v>20000</v>
      </c>
    </row>
    <row r="16" spans="1:6" ht="30" customHeight="1">
      <c r="A16" s="131">
        <v>11</v>
      </c>
      <c r="B16" s="131">
        <v>921</v>
      </c>
      <c r="C16" s="131">
        <v>92195</v>
      </c>
      <c r="D16" s="131">
        <v>2820</v>
      </c>
      <c r="E16" s="131" t="s">
        <v>148</v>
      </c>
      <c r="F16" s="132">
        <v>70000</v>
      </c>
    </row>
    <row r="17" spans="1:6" ht="30" customHeight="1">
      <c r="A17" s="131">
        <v>12</v>
      </c>
      <c r="B17" s="131">
        <v>926</v>
      </c>
      <c r="C17" s="131">
        <v>92605</v>
      </c>
      <c r="D17" s="131">
        <v>2820</v>
      </c>
      <c r="E17" s="131" t="s">
        <v>149</v>
      </c>
      <c r="F17" s="132">
        <v>570000</v>
      </c>
    </row>
    <row r="18" spans="1:6" ht="30" customHeight="1">
      <c r="A18" s="127">
        <v>13</v>
      </c>
      <c r="B18" s="127">
        <v>926</v>
      </c>
      <c r="C18" s="127">
        <v>92605</v>
      </c>
      <c r="D18" s="127">
        <v>2820</v>
      </c>
      <c r="E18" s="127" t="s">
        <v>150</v>
      </c>
      <c r="F18" s="130">
        <v>30000</v>
      </c>
    </row>
    <row r="19" spans="1:6" ht="30" customHeight="1">
      <c r="A19" s="163" t="s">
        <v>77</v>
      </c>
      <c r="B19" s="164"/>
      <c r="C19" s="164"/>
      <c r="D19" s="164"/>
      <c r="E19" s="165"/>
      <c r="F19" s="113">
        <f>SUM(F6:F18)</f>
        <v>838000</v>
      </c>
    </row>
  </sheetData>
  <sheetProtection/>
  <mergeCells count="2">
    <mergeCell ref="A1:F1"/>
    <mergeCell ref="A19:E19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 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166" t="s">
        <v>33</v>
      </c>
      <c r="B1" s="166"/>
      <c r="C1" s="166"/>
      <c r="D1" s="5"/>
      <c r="E1" s="5"/>
      <c r="F1" s="5"/>
      <c r="G1" s="5"/>
      <c r="H1" s="5"/>
      <c r="I1" s="5"/>
      <c r="J1" s="5"/>
    </row>
    <row r="2" spans="1:7" ht="19.5" customHeight="1">
      <c r="A2" s="166" t="s">
        <v>39</v>
      </c>
      <c r="B2" s="166"/>
      <c r="C2" s="166"/>
      <c r="D2" s="5"/>
      <c r="E2" s="5"/>
      <c r="F2" s="5"/>
      <c r="G2" s="5"/>
    </row>
    <row r="4" ht="12.75">
      <c r="C4" s="9" t="s">
        <v>35</v>
      </c>
    </row>
    <row r="5" spans="1:10" ht="19.5" customHeight="1">
      <c r="A5" s="13" t="s">
        <v>47</v>
      </c>
      <c r="B5" s="13" t="s">
        <v>0</v>
      </c>
      <c r="C5" s="13" t="s">
        <v>113</v>
      </c>
      <c r="D5" s="7"/>
      <c r="E5" s="7"/>
      <c r="F5" s="7"/>
      <c r="G5" s="7"/>
      <c r="H5" s="7"/>
      <c r="I5" s="8"/>
      <c r="J5" s="8"/>
    </row>
    <row r="6" spans="1:10" ht="19.5" customHeight="1">
      <c r="A6" s="21" t="s">
        <v>9</v>
      </c>
      <c r="B6" s="35" t="s">
        <v>49</v>
      </c>
      <c r="C6" s="114">
        <v>537</v>
      </c>
      <c r="D6" s="7"/>
      <c r="E6" s="7"/>
      <c r="F6" s="7"/>
      <c r="G6" s="7"/>
      <c r="H6" s="7"/>
      <c r="I6" s="8"/>
      <c r="J6" s="8"/>
    </row>
    <row r="7" spans="1:10" ht="19.5" customHeight="1">
      <c r="A7" s="21" t="s">
        <v>15</v>
      </c>
      <c r="B7" s="35" t="s">
        <v>8</v>
      </c>
      <c r="C7" s="114">
        <f>SUM(C8)</f>
        <v>26000</v>
      </c>
      <c r="D7" s="7"/>
      <c r="E7" s="7"/>
      <c r="F7" s="7"/>
      <c r="G7" s="7"/>
      <c r="H7" s="7"/>
      <c r="I7" s="8"/>
      <c r="J7" s="8"/>
    </row>
    <row r="8" spans="1:10" ht="19.5" customHeight="1">
      <c r="A8" s="36" t="s">
        <v>11</v>
      </c>
      <c r="B8" s="37" t="s">
        <v>136</v>
      </c>
      <c r="C8" s="115">
        <v>26000</v>
      </c>
      <c r="D8" s="7"/>
      <c r="E8" s="7"/>
      <c r="F8" s="7"/>
      <c r="G8" s="7"/>
      <c r="H8" s="7"/>
      <c r="I8" s="8"/>
      <c r="J8" s="8"/>
    </row>
    <row r="9" spans="1:10" ht="19.5" customHeight="1">
      <c r="A9" s="25" t="s">
        <v>12</v>
      </c>
      <c r="B9" s="38"/>
      <c r="C9" s="116"/>
      <c r="D9" s="7"/>
      <c r="E9" s="7"/>
      <c r="F9" s="7"/>
      <c r="G9" s="7"/>
      <c r="H9" s="7"/>
      <c r="I9" s="8"/>
      <c r="J9" s="8"/>
    </row>
    <row r="10" spans="1:10" ht="19.5" customHeight="1">
      <c r="A10" s="27" t="s">
        <v>13</v>
      </c>
      <c r="B10" s="39"/>
      <c r="C10" s="117"/>
      <c r="D10" s="7"/>
      <c r="E10" s="7"/>
      <c r="F10" s="7"/>
      <c r="G10" s="7"/>
      <c r="H10" s="7"/>
      <c r="I10" s="8"/>
      <c r="J10" s="8"/>
    </row>
    <row r="11" spans="1:10" ht="19.5" customHeight="1">
      <c r="A11" s="21" t="s">
        <v>16</v>
      </c>
      <c r="B11" s="35" t="s">
        <v>7</v>
      </c>
      <c r="C11" s="114">
        <f>SUM(C12)</f>
        <v>25200</v>
      </c>
      <c r="D11" s="7"/>
      <c r="E11" s="7"/>
      <c r="F11" s="7"/>
      <c r="G11" s="7"/>
      <c r="H11" s="7"/>
      <c r="I11" s="8"/>
      <c r="J11" s="8"/>
    </row>
    <row r="12" spans="1:10" ht="19.5" customHeight="1">
      <c r="A12" s="23" t="s">
        <v>11</v>
      </c>
      <c r="B12" s="40" t="s">
        <v>31</v>
      </c>
      <c r="C12" s="118">
        <f>SUM(C13:C14)</f>
        <v>25200</v>
      </c>
      <c r="D12" s="7"/>
      <c r="E12" s="7"/>
      <c r="F12" s="7"/>
      <c r="G12" s="7"/>
      <c r="H12" s="7"/>
      <c r="I12" s="8"/>
      <c r="J12" s="8"/>
    </row>
    <row r="13" spans="1:10" ht="15" customHeight="1">
      <c r="A13" s="25"/>
      <c r="B13" s="38" t="s">
        <v>137</v>
      </c>
      <c r="C13" s="116">
        <v>21200</v>
      </c>
      <c r="D13" s="7"/>
      <c r="E13" s="7"/>
      <c r="F13" s="7"/>
      <c r="G13" s="7"/>
      <c r="H13" s="7"/>
      <c r="I13" s="8"/>
      <c r="J13" s="8"/>
    </row>
    <row r="14" spans="1:10" ht="15" customHeight="1">
      <c r="A14" s="25"/>
      <c r="B14" s="38" t="s">
        <v>138</v>
      </c>
      <c r="C14" s="116">
        <v>4000</v>
      </c>
      <c r="D14" s="7"/>
      <c r="E14" s="7"/>
      <c r="F14" s="7"/>
      <c r="G14" s="7"/>
      <c r="H14" s="7"/>
      <c r="I14" s="8"/>
      <c r="J14" s="8"/>
    </row>
    <row r="15" spans="1:10" ht="19.5" customHeight="1">
      <c r="A15" s="25" t="s">
        <v>12</v>
      </c>
      <c r="B15" s="38" t="s">
        <v>34</v>
      </c>
      <c r="C15" s="116"/>
      <c r="D15" s="7"/>
      <c r="E15" s="7"/>
      <c r="F15" s="7"/>
      <c r="G15" s="7"/>
      <c r="H15" s="7"/>
      <c r="I15" s="8"/>
      <c r="J15" s="8"/>
    </row>
    <row r="16" spans="1:10" ht="15">
      <c r="A16" s="25"/>
      <c r="B16" s="41"/>
      <c r="C16" s="116"/>
      <c r="D16" s="7"/>
      <c r="E16" s="7"/>
      <c r="F16" s="7"/>
      <c r="G16" s="7"/>
      <c r="H16" s="7"/>
      <c r="I16" s="8"/>
      <c r="J16" s="8"/>
    </row>
    <row r="17" spans="1:10" ht="15" customHeight="1">
      <c r="A17" s="27"/>
      <c r="B17" s="42"/>
      <c r="C17" s="117"/>
      <c r="D17" s="7"/>
      <c r="E17" s="7"/>
      <c r="F17" s="7"/>
      <c r="G17" s="7"/>
      <c r="H17" s="7"/>
      <c r="I17" s="8"/>
      <c r="J17" s="8"/>
    </row>
    <row r="18" spans="1:10" ht="19.5" customHeight="1">
      <c r="A18" s="21" t="s">
        <v>32</v>
      </c>
      <c r="B18" s="35" t="s">
        <v>51</v>
      </c>
      <c r="C18" s="114">
        <f>SUM(C7+C6-C11)</f>
        <v>1337</v>
      </c>
      <c r="D18" s="7"/>
      <c r="E18" s="7"/>
      <c r="F18" s="7"/>
      <c r="G18" s="7"/>
      <c r="H18" s="7"/>
      <c r="I18" s="8"/>
      <c r="J18" s="8"/>
    </row>
    <row r="19" spans="1:10" ht="15">
      <c r="A19" s="7"/>
      <c r="B19" s="7"/>
      <c r="C19" s="7"/>
      <c r="D19" s="7"/>
      <c r="E19" s="7"/>
      <c r="F19" s="7"/>
      <c r="G19" s="7"/>
      <c r="H19" s="7"/>
      <c r="I19" s="8"/>
      <c r="J19" s="8"/>
    </row>
    <row r="20" spans="1:10" ht="15">
      <c r="A20" s="7"/>
      <c r="B20" s="7"/>
      <c r="C20" s="7"/>
      <c r="D20" s="7"/>
      <c r="E20" s="7"/>
      <c r="F20" s="7"/>
      <c r="G20" s="7"/>
      <c r="H20" s="7"/>
      <c r="I20" s="8"/>
      <c r="J20" s="8"/>
    </row>
    <row r="21" spans="1:10" ht="15">
      <c r="A21" s="7"/>
      <c r="B21" s="7"/>
      <c r="C21" s="7"/>
      <c r="D21" s="7"/>
      <c r="E21" s="7"/>
      <c r="F21" s="7"/>
      <c r="G21" s="7"/>
      <c r="H21" s="7"/>
      <c r="I21" s="8"/>
      <c r="J21" s="8"/>
    </row>
    <row r="22" spans="1:10" ht="15">
      <c r="A22" s="7"/>
      <c r="B22" s="7"/>
      <c r="C22" s="7"/>
      <c r="D22" s="7"/>
      <c r="E22" s="7"/>
      <c r="F22" s="7"/>
      <c r="G22" s="7"/>
      <c r="H22" s="7"/>
      <c r="I22" s="8"/>
      <c r="J22" s="8"/>
    </row>
    <row r="23" spans="1:10" ht="15">
      <c r="A23" s="7"/>
      <c r="B23" s="7"/>
      <c r="C23" s="7"/>
      <c r="D23" s="7"/>
      <c r="E23" s="7"/>
      <c r="F23" s="7"/>
      <c r="G23" s="7"/>
      <c r="H23" s="7"/>
      <c r="I23" s="8"/>
      <c r="J23" s="8"/>
    </row>
    <row r="24" spans="1:10" ht="15">
      <c r="A24" s="7"/>
      <c r="B24" s="7"/>
      <c r="C24" s="7"/>
      <c r="D24" s="7"/>
      <c r="E24" s="7"/>
      <c r="F24" s="7"/>
      <c r="G24" s="7"/>
      <c r="H24" s="7"/>
      <c r="I24" s="8"/>
      <c r="J24" s="8"/>
    </row>
    <row r="25" spans="1:10" ht="1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5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5">
      <c r="A28" s="8"/>
      <c r="B28" s="8"/>
      <c r="C28" s="8"/>
      <c r="D28" s="8"/>
      <c r="E28" s="8"/>
      <c r="F28" s="8"/>
      <c r="G28" s="8"/>
      <c r="H28" s="8"/>
      <c r="I28" s="8"/>
      <c r="J28" s="8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10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8"/>
  <sheetViews>
    <sheetView showGridLines="0" zoomScalePageLayoutView="0" workbookViewId="0" topLeftCell="A1">
      <selection activeCell="B19" sqref="B19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5">
      <c r="A1" s="7"/>
      <c r="B1" s="7"/>
      <c r="C1" s="7"/>
      <c r="D1" s="7"/>
      <c r="E1" s="7"/>
      <c r="F1" s="7"/>
      <c r="G1" s="7"/>
      <c r="H1" s="7"/>
      <c r="I1" s="8"/>
      <c r="J1" s="8"/>
    </row>
    <row r="2" spans="1:10" ht="15">
      <c r="A2" s="7"/>
      <c r="B2" s="7"/>
      <c r="C2" s="7"/>
      <c r="D2" s="7"/>
      <c r="E2" s="7"/>
      <c r="F2" s="7"/>
      <c r="G2" s="7"/>
      <c r="H2" s="7"/>
      <c r="I2" s="8"/>
      <c r="J2" s="8"/>
    </row>
    <row r="3" spans="1:10" ht="15">
      <c r="A3" s="7"/>
      <c r="B3" s="7"/>
      <c r="C3" s="7"/>
      <c r="D3" s="7"/>
      <c r="E3" s="7"/>
      <c r="F3" s="7"/>
      <c r="G3" s="7"/>
      <c r="H3" s="7"/>
      <c r="I3" s="8"/>
      <c r="J3" s="8"/>
    </row>
    <row r="4" spans="1:10" ht="15">
      <c r="A4" s="7"/>
      <c r="B4" s="7"/>
      <c r="C4" s="7"/>
      <c r="D4" s="7"/>
      <c r="E4" s="7"/>
      <c r="F4" s="7"/>
      <c r="G4" s="7"/>
      <c r="H4" s="7"/>
      <c r="I4" s="8"/>
      <c r="J4" s="8"/>
    </row>
    <row r="5" spans="1:10" ht="1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5">
      <c r="A8" s="8"/>
      <c r="B8" s="8"/>
      <c r="C8" s="8"/>
      <c r="D8" s="8"/>
      <c r="E8" s="8"/>
      <c r="F8" s="8"/>
      <c r="G8" s="8"/>
      <c r="H8" s="8"/>
      <c r="I8" s="8"/>
      <c r="J8" s="8"/>
    </row>
  </sheetData>
  <sheetProtection/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3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/>
  <sheetProtection/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zoomScalePageLayoutView="0" colorId="8" workbookViewId="0" topLeftCell="A1">
      <selection activeCell="A1" sqref="A1:F11"/>
    </sheetView>
  </sheetViews>
  <sheetFormatPr defaultColWidth="9.00390625" defaultRowHeight="12.75"/>
  <cols>
    <col min="1" max="1" width="4.25390625" style="1" customWidth="1"/>
    <col min="2" max="2" width="22.25390625" style="2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/>
  <sheetProtection/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GridLines="0" zoomScalePageLayoutView="0" workbookViewId="0" topLeftCell="A10">
      <selection activeCell="E32" sqref="E32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4" width="10.125" style="0" customWidth="1"/>
    <col min="5" max="5" width="12.00390625" style="0" customWidth="1"/>
    <col min="6" max="16" width="10.125" style="0" customWidth="1"/>
  </cols>
  <sheetData>
    <row r="1" spans="1:16" ht="18">
      <c r="A1" s="166" t="s">
        <v>112</v>
      </c>
      <c r="B1" s="166"/>
      <c r="C1" s="166"/>
      <c r="D1" s="166"/>
      <c r="E1" s="166"/>
      <c r="F1" s="166"/>
      <c r="G1" s="166"/>
      <c r="H1" s="166"/>
      <c r="I1" s="166"/>
      <c r="J1" s="5"/>
      <c r="K1" s="5"/>
      <c r="L1" s="5"/>
      <c r="M1" s="5"/>
      <c r="N1" s="5"/>
      <c r="O1" s="5"/>
      <c r="P1" s="5"/>
    </row>
    <row r="2" spans="1:16" ht="9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9:16" ht="12.75">
      <c r="I3" s="60" t="s">
        <v>35</v>
      </c>
      <c r="J3" s="60"/>
      <c r="K3" s="60"/>
      <c r="L3" s="60"/>
      <c r="M3" s="60"/>
      <c r="N3" s="60"/>
      <c r="O3" s="60"/>
      <c r="P3" s="60"/>
    </row>
    <row r="4" spans="1:16" s="48" customFormat="1" ht="35.25" customHeight="1">
      <c r="A4" s="167" t="s">
        <v>47</v>
      </c>
      <c r="B4" s="167" t="s">
        <v>0</v>
      </c>
      <c r="C4" s="138" t="s">
        <v>125</v>
      </c>
      <c r="D4" s="140" t="s">
        <v>61</v>
      </c>
      <c r="E4" s="140"/>
      <c r="F4" s="140"/>
      <c r="G4" s="140"/>
      <c r="H4" s="140"/>
      <c r="I4" s="140"/>
      <c r="J4" s="84"/>
      <c r="K4" s="84"/>
      <c r="L4" s="84"/>
      <c r="M4" s="84"/>
      <c r="N4" s="84"/>
      <c r="O4" s="84"/>
      <c r="P4" s="84"/>
    </row>
    <row r="5" spans="1:16" s="48" customFormat="1" ht="23.25" customHeight="1">
      <c r="A5" s="167"/>
      <c r="B5" s="167"/>
      <c r="C5" s="139"/>
      <c r="D5" s="73" t="s">
        <v>123</v>
      </c>
      <c r="E5" s="56">
        <v>2008</v>
      </c>
      <c r="F5" s="56">
        <v>2009</v>
      </c>
      <c r="G5" s="56">
        <v>2010</v>
      </c>
      <c r="H5" s="56">
        <v>2011</v>
      </c>
      <c r="I5" s="56">
        <v>2012</v>
      </c>
      <c r="J5" s="56">
        <v>2013</v>
      </c>
      <c r="K5" s="56">
        <v>2014</v>
      </c>
      <c r="L5" s="56">
        <v>2015</v>
      </c>
      <c r="M5" s="56">
        <v>2016</v>
      </c>
      <c r="N5" s="56">
        <v>2017</v>
      </c>
      <c r="O5" s="56">
        <v>2018</v>
      </c>
      <c r="P5" s="56">
        <v>2019</v>
      </c>
    </row>
    <row r="6" spans="1:16" s="55" customFormat="1" ht="8.25">
      <c r="A6" s="54">
        <v>1</v>
      </c>
      <c r="B6" s="54">
        <v>2</v>
      </c>
      <c r="C6" s="54">
        <v>3</v>
      </c>
      <c r="D6" s="54">
        <v>4</v>
      </c>
      <c r="E6" s="54">
        <v>5</v>
      </c>
      <c r="F6" s="54">
        <v>6</v>
      </c>
      <c r="G6" s="54">
        <v>7</v>
      </c>
      <c r="H6" s="54">
        <v>8</v>
      </c>
      <c r="I6" s="54">
        <v>9</v>
      </c>
      <c r="J6" s="54">
        <v>10</v>
      </c>
      <c r="K6" s="54">
        <v>11</v>
      </c>
      <c r="L6" s="54">
        <v>12</v>
      </c>
      <c r="M6" s="54">
        <v>13</v>
      </c>
      <c r="N6" s="54">
        <v>14</v>
      </c>
      <c r="O6" s="54">
        <v>15</v>
      </c>
      <c r="P6" s="54"/>
    </row>
    <row r="7" spans="1:16" s="48" customFormat="1" ht="22.5" customHeight="1">
      <c r="A7" s="46" t="s">
        <v>11</v>
      </c>
      <c r="B7" s="59" t="s">
        <v>90</v>
      </c>
      <c r="C7" s="99">
        <v>1298981</v>
      </c>
      <c r="D7" s="100">
        <v>0</v>
      </c>
      <c r="E7" s="101">
        <f>SUM(E12)</f>
        <v>19000000</v>
      </c>
      <c r="F7" s="99">
        <f>(E12+F12+F17)-F21</f>
        <v>17605219</v>
      </c>
      <c r="G7" s="99">
        <f aca="true" t="shared" si="0" ref="G7:N7">(F7-G21)</f>
        <v>16116988</v>
      </c>
      <c r="H7" s="99">
        <f t="shared" si="0"/>
        <v>14529045</v>
      </c>
      <c r="I7" s="99">
        <f t="shared" si="0"/>
        <v>12834710</v>
      </c>
      <c r="J7" s="99">
        <f t="shared" si="0"/>
        <v>11026855</v>
      </c>
      <c r="K7" s="99">
        <f t="shared" si="0"/>
        <v>9097874</v>
      </c>
      <c r="L7" s="99">
        <f t="shared" si="0"/>
        <v>7039650.88</v>
      </c>
      <c r="M7" s="99">
        <f t="shared" si="0"/>
        <v>4843526.88</v>
      </c>
      <c r="N7" s="99">
        <f t="shared" si="0"/>
        <v>2500262.88</v>
      </c>
      <c r="O7" s="99">
        <f>(N7-O22)</f>
        <v>167517.8799999999</v>
      </c>
      <c r="P7" s="99"/>
    </row>
    <row r="8" spans="1:16" s="47" customFormat="1" ht="15" customHeight="1">
      <c r="A8" s="49" t="s">
        <v>56</v>
      </c>
      <c r="B8" s="51" t="s">
        <v>102</v>
      </c>
      <c r="C8" s="93"/>
      <c r="D8" s="45"/>
      <c r="E8" s="102"/>
      <c r="F8" s="93"/>
      <c r="G8" s="93"/>
      <c r="H8" s="45"/>
      <c r="I8" s="45"/>
      <c r="J8" s="45"/>
      <c r="K8" s="45"/>
      <c r="L8" s="45"/>
      <c r="M8" s="45"/>
      <c r="N8" s="45"/>
      <c r="O8" s="45"/>
      <c r="P8" s="45"/>
    </row>
    <row r="9" spans="1:16" s="47" customFormat="1" ht="15" customHeight="1">
      <c r="A9" s="53" t="s">
        <v>118</v>
      </c>
      <c r="B9" s="52" t="s">
        <v>62</v>
      </c>
      <c r="C9" s="93"/>
      <c r="D9" s="45"/>
      <c r="E9" s="102"/>
      <c r="F9" s="93"/>
      <c r="G9" s="93"/>
      <c r="H9" s="45"/>
      <c r="I9" s="45"/>
      <c r="J9" s="45"/>
      <c r="K9" s="45"/>
      <c r="L9" s="45"/>
      <c r="M9" s="45"/>
      <c r="N9" s="45"/>
      <c r="O9" s="45"/>
      <c r="P9" s="45"/>
    </row>
    <row r="10" spans="1:16" s="47" customFormat="1" ht="15" customHeight="1">
      <c r="A10" s="53" t="s">
        <v>119</v>
      </c>
      <c r="B10" s="52" t="s">
        <v>63</v>
      </c>
      <c r="C10" s="93"/>
      <c r="D10" s="45"/>
      <c r="E10" s="102"/>
      <c r="F10" s="93"/>
      <c r="G10" s="45"/>
      <c r="H10" s="45"/>
      <c r="I10" s="45"/>
      <c r="J10" s="45"/>
      <c r="K10" s="45"/>
      <c r="L10" s="45"/>
      <c r="M10" s="45"/>
      <c r="N10" s="45"/>
      <c r="O10" s="45"/>
      <c r="P10" s="45"/>
    </row>
    <row r="11" spans="1:16" s="47" customFormat="1" ht="15" customHeight="1">
      <c r="A11" s="53" t="s">
        <v>120</v>
      </c>
      <c r="B11" s="52" t="s">
        <v>64</v>
      </c>
      <c r="C11" s="93"/>
      <c r="D11" s="45"/>
      <c r="E11" s="102"/>
      <c r="F11" s="93"/>
      <c r="G11" s="45"/>
      <c r="H11" s="45"/>
      <c r="I11" s="45"/>
      <c r="J11" s="45"/>
      <c r="K11" s="45"/>
      <c r="L11" s="45"/>
      <c r="M11" s="45"/>
      <c r="N11" s="45"/>
      <c r="O11" s="45"/>
      <c r="P11" s="45"/>
    </row>
    <row r="12" spans="1:16" s="47" customFormat="1" ht="15" customHeight="1">
      <c r="A12" s="49" t="s">
        <v>57</v>
      </c>
      <c r="B12" s="51" t="s">
        <v>103</v>
      </c>
      <c r="C12" s="93"/>
      <c r="D12" s="45"/>
      <c r="E12" s="102">
        <f>SUM(E13:E16)</f>
        <v>19000000</v>
      </c>
      <c r="F12" s="93"/>
      <c r="G12" s="45"/>
      <c r="H12" s="45"/>
      <c r="I12" s="45"/>
      <c r="J12" s="45"/>
      <c r="K12" s="45"/>
      <c r="L12" s="45"/>
      <c r="M12" s="45"/>
      <c r="N12" s="45"/>
      <c r="O12" s="45"/>
      <c r="P12" s="45"/>
    </row>
    <row r="13" spans="1:16" s="47" customFormat="1" ht="15" customHeight="1">
      <c r="A13" s="53" t="s">
        <v>118</v>
      </c>
      <c r="B13" s="52" t="s">
        <v>65</v>
      </c>
      <c r="C13" s="93"/>
      <c r="D13" s="45"/>
      <c r="E13" s="102">
        <v>19000000</v>
      </c>
      <c r="F13" s="93"/>
      <c r="G13" s="45"/>
      <c r="H13" s="45"/>
      <c r="I13" s="45"/>
      <c r="J13" s="45"/>
      <c r="K13" s="45"/>
      <c r="L13" s="45"/>
      <c r="M13" s="45"/>
      <c r="N13" s="45"/>
      <c r="O13" s="45"/>
      <c r="P13" s="45"/>
    </row>
    <row r="14" spans="1:16" s="47" customFormat="1" ht="15" customHeight="1">
      <c r="A14" s="53" t="s">
        <v>119</v>
      </c>
      <c r="B14" s="52" t="s">
        <v>66</v>
      </c>
      <c r="C14" s="93"/>
      <c r="D14" s="45"/>
      <c r="E14" s="102"/>
      <c r="F14" s="93"/>
      <c r="G14" s="45"/>
      <c r="H14" s="45"/>
      <c r="I14" s="45"/>
      <c r="J14" s="45"/>
      <c r="K14" s="45"/>
      <c r="L14" s="45"/>
      <c r="M14" s="45"/>
      <c r="N14" s="45"/>
      <c r="O14" s="45"/>
      <c r="P14" s="45"/>
    </row>
    <row r="15" spans="1:16" s="47" customFormat="1" ht="15" customHeight="1">
      <c r="A15" s="53"/>
      <c r="B15" s="72" t="s">
        <v>124</v>
      </c>
      <c r="C15" s="93"/>
      <c r="D15" s="45"/>
      <c r="E15" s="102"/>
      <c r="F15" s="93"/>
      <c r="G15" s="45"/>
      <c r="H15" s="45"/>
      <c r="I15" s="45"/>
      <c r="J15" s="45"/>
      <c r="K15" s="45"/>
      <c r="L15" s="45"/>
      <c r="M15" s="45"/>
      <c r="N15" s="45"/>
      <c r="O15" s="45"/>
      <c r="P15" s="45"/>
    </row>
    <row r="16" spans="1:16" s="47" customFormat="1" ht="15" customHeight="1">
      <c r="A16" s="53" t="s">
        <v>120</v>
      </c>
      <c r="B16" s="52" t="s">
        <v>55</v>
      </c>
      <c r="C16" s="93"/>
      <c r="D16" s="45"/>
      <c r="E16" s="102"/>
      <c r="F16" s="93"/>
      <c r="G16" s="45"/>
      <c r="H16" s="45"/>
      <c r="I16" s="45"/>
      <c r="J16" s="45"/>
      <c r="K16" s="45"/>
      <c r="L16" s="45"/>
      <c r="M16" s="45"/>
      <c r="N16" s="45"/>
      <c r="O16" s="45"/>
      <c r="P16" s="45"/>
    </row>
    <row r="17" spans="1:16" s="47" customFormat="1" ht="15" customHeight="1">
      <c r="A17" s="49" t="s">
        <v>58</v>
      </c>
      <c r="B17" s="51" t="s">
        <v>67</v>
      </c>
      <c r="C17" s="94">
        <f>C18+C19</f>
        <v>1298981</v>
      </c>
      <c r="D17" s="51"/>
      <c r="E17" s="133"/>
      <c r="F17" s="94"/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1:16" s="47" customFormat="1" ht="15" customHeight="1">
      <c r="A18" s="53" t="s">
        <v>118</v>
      </c>
      <c r="B18" s="72" t="s">
        <v>104</v>
      </c>
      <c r="C18" s="95">
        <v>1298981</v>
      </c>
      <c r="D18" s="72"/>
      <c r="E18" s="134"/>
      <c r="F18" s="95"/>
      <c r="G18" s="72"/>
      <c r="H18" s="72"/>
      <c r="I18" s="72"/>
      <c r="J18" s="72"/>
      <c r="K18" s="72"/>
      <c r="L18" s="72"/>
      <c r="M18" s="72"/>
      <c r="N18" s="72"/>
      <c r="O18" s="72"/>
      <c r="P18" s="72"/>
    </row>
    <row r="19" spans="1:16" s="47" customFormat="1" ht="15" customHeight="1">
      <c r="A19" s="53" t="s">
        <v>119</v>
      </c>
      <c r="B19" s="72" t="s">
        <v>105</v>
      </c>
      <c r="C19" s="95"/>
      <c r="D19" s="72"/>
      <c r="E19" s="134"/>
      <c r="F19" s="95"/>
      <c r="G19" s="72"/>
      <c r="H19" s="72"/>
      <c r="I19" s="72"/>
      <c r="J19" s="72"/>
      <c r="K19" s="72"/>
      <c r="L19" s="72"/>
      <c r="M19" s="72"/>
      <c r="N19" s="72"/>
      <c r="O19" s="72"/>
      <c r="P19" s="72"/>
    </row>
    <row r="20" spans="1:16" s="48" customFormat="1" ht="22.5" customHeight="1">
      <c r="A20" s="46">
        <v>2</v>
      </c>
      <c r="B20" s="59" t="s">
        <v>101</v>
      </c>
      <c r="C20" s="90"/>
      <c r="D20" s="58"/>
      <c r="E20" s="101">
        <f>SUM(E21+E25+E26)</f>
        <v>1328981</v>
      </c>
      <c r="F20" s="101">
        <f>SUM(F26+F21)</f>
        <v>2667781</v>
      </c>
      <c r="G20" s="101">
        <f aca="true" t="shared" si="1" ref="G20:P20">SUM(G26+G21)</f>
        <v>2667781</v>
      </c>
      <c r="H20" s="101">
        <f t="shared" si="1"/>
        <v>2667775</v>
      </c>
      <c r="I20" s="101">
        <f t="shared" si="1"/>
        <v>2667781</v>
      </c>
      <c r="J20" s="101">
        <f t="shared" si="1"/>
        <v>2667781</v>
      </c>
      <c r="K20" s="101">
        <f t="shared" si="1"/>
        <v>2667780</v>
      </c>
      <c r="L20" s="101">
        <f t="shared" si="1"/>
        <v>2667780.12</v>
      </c>
      <c r="M20" s="101">
        <f t="shared" si="1"/>
        <v>2667781</v>
      </c>
      <c r="N20" s="101">
        <f t="shared" si="1"/>
        <v>2667780</v>
      </c>
      <c r="O20" s="101">
        <f t="shared" si="1"/>
        <v>2500263</v>
      </c>
      <c r="P20" s="101">
        <f t="shared" si="1"/>
        <v>167518</v>
      </c>
    </row>
    <row r="21" spans="1:16" s="48" customFormat="1" ht="15" customHeight="1">
      <c r="A21" s="46" t="s">
        <v>59</v>
      </c>
      <c r="B21" s="59" t="s">
        <v>100</v>
      </c>
      <c r="C21" s="90"/>
      <c r="D21" s="58"/>
      <c r="E21" s="135"/>
      <c r="F21" s="92">
        <f>SUM(F22:F24)</f>
        <v>1394781</v>
      </c>
      <c r="G21" s="92">
        <f aca="true" t="shared" si="2" ref="G21:P21">SUM(G22:G24)</f>
        <v>1488231</v>
      </c>
      <c r="H21" s="92">
        <f t="shared" si="2"/>
        <v>1587943</v>
      </c>
      <c r="I21" s="92">
        <f t="shared" si="2"/>
        <v>1694335</v>
      </c>
      <c r="J21" s="92">
        <f t="shared" si="2"/>
        <v>1807855</v>
      </c>
      <c r="K21" s="92">
        <f t="shared" si="2"/>
        <v>1928981</v>
      </c>
      <c r="L21" s="92">
        <f t="shared" si="2"/>
        <v>2058223.12</v>
      </c>
      <c r="M21" s="92">
        <f t="shared" si="2"/>
        <v>2196124</v>
      </c>
      <c r="N21" s="92">
        <f t="shared" si="2"/>
        <v>2343264</v>
      </c>
      <c r="O21" s="92">
        <f t="shared" si="2"/>
        <v>2332745</v>
      </c>
      <c r="P21" s="92">
        <f t="shared" si="2"/>
        <v>167518</v>
      </c>
    </row>
    <row r="22" spans="1:16" s="47" customFormat="1" ht="15" customHeight="1">
      <c r="A22" s="53" t="s">
        <v>118</v>
      </c>
      <c r="B22" s="52" t="s">
        <v>93</v>
      </c>
      <c r="C22" s="93"/>
      <c r="D22" s="45"/>
      <c r="E22" s="136"/>
      <c r="F22" s="102">
        <v>1394781</v>
      </c>
      <c r="G22" s="102">
        <v>1488231</v>
      </c>
      <c r="H22" s="102">
        <v>1587943</v>
      </c>
      <c r="I22" s="102">
        <v>1694335</v>
      </c>
      <c r="J22" s="102">
        <v>1807855</v>
      </c>
      <c r="K22" s="102">
        <v>1928981</v>
      </c>
      <c r="L22" s="102">
        <v>2058223.12</v>
      </c>
      <c r="M22" s="102">
        <v>2196124</v>
      </c>
      <c r="N22" s="102">
        <v>2343264</v>
      </c>
      <c r="O22" s="102">
        <v>2332745</v>
      </c>
      <c r="P22" s="102">
        <v>167518</v>
      </c>
    </row>
    <row r="23" spans="1:16" s="47" customFormat="1" ht="15" customHeight="1">
      <c r="A23" s="53" t="s">
        <v>119</v>
      </c>
      <c r="B23" s="52" t="s">
        <v>95</v>
      </c>
      <c r="C23" s="93"/>
      <c r="D23" s="45"/>
      <c r="E23" s="136"/>
      <c r="F23" s="93"/>
      <c r="G23" s="45"/>
      <c r="H23" s="45"/>
      <c r="I23" s="45"/>
      <c r="J23" s="45"/>
      <c r="K23" s="45"/>
      <c r="L23" s="45"/>
      <c r="M23" s="45"/>
      <c r="N23" s="45"/>
      <c r="O23" s="45"/>
      <c r="P23" s="45"/>
    </row>
    <row r="24" spans="1:16" s="47" customFormat="1" ht="15" customHeight="1">
      <c r="A24" s="53" t="s">
        <v>120</v>
      </c>
      <c r="B24" s="52" t="s">
        <v>94</v>
      </c>
      <c r="C24" s="93"/>
      <c r="D24" s="45"/>
      <c r="E24" s="136"/>
      <c r="F24" s="93"/>
      <c r="G24" s="45"/>
      <c r="H24" s="45"/>
      <c r="I24" s="45"/>
      <c r="J24" s="45"/>
      <c r="K24" s="45"/>
      <c r="L24" s="45"/>
      <c r="M24" s="45"/>
      <c r="N24" s="45"/>
      <c r="O24" s="45"/>
      <c r="P24" s="45"/>
    </row>
    <row r="25" spans="1:16" s="47" customFormat="1" ht="15" customHeight="1">
      <c r="A25" s="49" t="s">
        <v>60</v>
      </c>
      <c r="B25" s="51" t="s">
        <v>108</v>
      </c>
      <c r="C25" s="93"/>
      <c r="D25" s="45"/>
      <c r="E25" s="137">
        <v>1298981</v>
      </c>
      <c r="F25" s="93"/>
      <c r="G25" s="45"/>
      <c r="H25" s="45"/>
      <c r="I25" s="45"/>
      <c r="J25" s="45"/>
      <c r="K25" s="45"/>
      <c r="L25" s="45"/>
      <c r="M25" s="45"/>
      <c r="N25" s="45"/>
      <c r="O25" s="45"/>
      <c r="P25" s="45"/>
    </row>
    <row r="26" spans="1:16" s="71" customFormat="1" ht="14.25" customHeight="1">
      <c r="A26" s="49" t="s">
        <v>91</v>
      </c>
      <c r="B26" s="51" t="s">
        <v>92</v>
      </c>
      <c r="C26" s="96"/>
      <c r="D26" s="70"/>
      <c r="E26" s="97">
        <v>30000</v>
      </c>
      <c r="F26" s="97">
        <v>1273000</v>
      </c>
      <c r="G26" s="97">
        <v>1179550</v>
      </c>
      <c r="H26" s="97">
        <v>1079832</v>
      </c>
      <c r="I26" s="97">
        <v>973446</v>
      </c>
      <c r="J26" s="97">
        <v>859926</v>
      </c>
      <c r="K26" s="97">
        <v>738799</v>
      </c>
      <c r="L26" s="97">
        <v>609557</v>
      </c>
      <c r="M26" s="97">
        <v>471657</v>
      </c>
      <c r="N26" s="97">
        <v>324516</v>
      </c>
      <c r="O26" s="97">
        <v>167518</v>
      </c>
      <c r="P26" s="97">
        <v>0</v>
      </c>
    </row>
    <row r="27" spans="1:16" s="48" customFormat="1" ht="22.5" customHeight="1">
      <c r="A27" s="46" t="s">
        <v>13</v>
      </c>
      <c r="B27" s="59" t="s">
        <v>68</v>
      </c>
      <c r="C27" s="90"/>
      <c r="D27" s="58"/>
      <c r="E27" s="92">
        <v>61592957</v>
      </c>
      <c r="F27" s="92">
        <v>43980098</v>
      </c>
      <c r="G27" s="92">
        <v>46309529</v>
      </c>
      <c r="H27" s="92">
        <v>48758911</v>
      </c>
      <c r="I27" s="92">
        <v>51434333</v>
      </c>
      <c r="J27" s="92">
        <v>54261906</v>
      </c>
      <c r="K27" s="92">
        <v>57229175</v>
      </c>
      <c r="L27" s="92">
        <v>60373731</v>
      </c>
      <c r="M27" s="92">
        <v>63392417</v>
      </c>
      <c r="N27" s="92">
        <v>66562038</v>
      </c>
      <c r="O27" s="92">
        <v>70555760</v>
      </c>
      <c r="P27" s="92">
        <v>74083548</v>
      </c>
    </row>
    <row r="28" spans="1:16" s="65" customFormat="1" ht="22.5" customHeight="1">
      <c r="A28" s="46" t="s">
        <v>1</v>
      </c>
      <c r="B28" s="59" t="s">
        <v>78</v>
      </c>
      <c r="C28" s="91"/>
      <c r="D28" s="64"/>
      <c r="E28" s="92">
        <v>87190007</v>
      </c>
      <c r="F28" s="92">
        <v>48684355</v>
      </c>
      <c r="G28" s="92">
        <v>50007277</v>
      </c>
      <c r="H28" s="92">
        <v>51349659</v>
      </c>
      <c r="I28" s="92">
        <v>52792232</v>
      </c>
      <c r="J28" s="92">
        <v>54279120</v>
      </c>
      <c r="K28" s="92">
        <v>49505749</v>
      </c>
      <c r="L28" s="92">
        <v>57101684</v>
      </c>
      <c r="M28" s="92">
        <v>59956768</v>
      </c>
      <c r="N28" s="92">
        <v>62954606</v>
      </c>
      <c r="O28" s="92">
        <v>66883731</v>
      </c>
      <c r="P28" s="92">
        <v>70227917</v>
      </c>
    </row>
    <row r="29" spans="1:16" s="65" customFormat="1" ht="22.5" customHeight="1">
      <c r="A29" s="46" t="s">
        <v>17</v>
      </c>
      <c r="B29" s="59" t="s">
        <v>79</v>
      </c>
      <c r="C29" s="91"/>
      <c r="D29" s="64"/>
      <c r="E29" s="92">
        <f>SUM(E27-E28)</f>
        <v>-25597050</v>
      </c>
      <c r="F29" s="92">
        <f aca="true" t="shared" si="3" ref="F29:P29">SUM(F27-F28)</f>
        <v>-4704257</v>
      </c>
      <c r="G29" s="92">
        <f t="shared" si="3"/>
        <v>-3697748</v>
      </c>
      <c r="H29" s="92">
        <f t="shared" si="3"/>
        <v>-2590748</v>
      </c>
      <c r="I29" s="92">
        <f t="shared" si="3"/>
        <v>-1357899</v>
      </c>
      <c r="J29" s="92">
        <f t="shared" si="3"/>
        <v>-17214</v>
      </c>
      <c r="K29" s="92">
        <f t="shared" si="3"/>
        <v>7723426</v>
      </c>
      <c r="L29" s="92">
        <f t="shared" si="3"/>
        <v>3272047</v>
      </c>
      <c r="M29" s="92">
        <f t="shared" si="3"/>
        <v>3435649</v>
      </c>
      <c r="N29" s="92">
        <f t="shared" si="3"/>
        <v>3607432</v>
      </c>
      <c r="O29" s="92">
        <f t="shared" si="3"/>
        <v>3672029</v>
      </c>
      <c r="P29" s="92">
        <f t="shared" si="3"/>
        <v>3855631</v>
      </c>
    </row>
    <row r="30" spans="1:16" s="48" customFormat="1" ht="22.5" customHeight="1">
      <c r="A30" s="46" t="s">
        <v>20</v>
      </c>
      <c r="B30" s="59" t="s">
        <v>121</v>
      </c>
      <c r="C30" s="90"/>
      <c r="D30" s="5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</row>
    <row r="31" spans="1:16" s="47" customFormat="1" ht="15" customHeight="1">
      <c r="A31" s="49" t="s">
        <v>96</v>
      </c>
      <c r="B31" s="50" t="s">
        <v>128</v>
      </c>
      <c r="C31" s="93"/>
      <c r="D31" s="45"/>
      <c r="E31" s="119">
        <f>(E7-E22-E23)/E27*100</f>
        <v>30.84768279594045</v>
      </c>
      <c r="F31" s="119">
        <f aca="true" t="shared" si="4" ref="F31:P31">F7/F27*100</f>
        <v>40.029967645820165</v>
      </c>
      <c r="G31" s="119">
        <f t="shared" si="4"/>
        <v>34.80274653624743</v>
      </c>
      <c r="H31" s="119">
        <f t="shared" si="4"/>
        <v>29.797722512711573</v>
      </c>
      <c r="I31" s="119">
        <f t="shared" si="4"/>
        <v>24.953584991565847</v>
      </c>
      <c r="J31" s="119">
        <f t="shared" si="4"/>
        <v>20.321540124300093</v>
      </c>
      <c r="K31" s="119">
        <f t="shared" si="4"/>
        <v>15.897265686601283</v>
      </c>
      <c r="L31" s="119">
        <f t="shared" si="4"/>
        <v>11.660122313792401</v>
      </c>
      <c r="M31" s="119">
        <f t="shared" si="4"/>
        <v>7.640546155544124</v>
      </c>
      <c r="N31" s="119">
        <f t="shared" si="4"/>
        <v>3.756289553513971</v>
      </c>
      <c r="O31" s="119">
        <f t="shared" si="4"/>
        <v>0.23742622856021944</v>
      </c>
      <c r="P31" s="119">
        <f t="shared" si="4"/>
        <v>0</v>
      </c>
    </row>
    <row r="32" spans="1:16" s="47" customFormat="1" ht="28.5" customHeight="1">
      <c r="A32" s="49" t="s">
        <v>97</v>
      </c>
      <c r="B32" s="50" t="s">
        <v>122</v>
      </c>
      <c r="C32" s="93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</row>
    <row r="33" spans="1:16" s="47" customFormat="1" ht="15" customHeight="1">
      <c r="A33" s="49" t="s">
        <v>98</v>
      </c>
      <c r="B33" s="50" t="s">
        <v>106</v>
      </c>
      <c r="C33" s="93"/>
      <c r="D33" s="45"/>
      <c r="E33" s="119">
        <f>E20/E27*100</f>
        <v>2.1576833857806177</v>
      </c>
      <c r="F33" s="119">
        <f>F20/F27*100</f>
        <v>6.065882345237157</v>
      </c>
      <c r="G33" s="119">
        <f aca="true" t="shared" si="5" ref="G33:P33">G20/G27*100</f>
        <v>5.76076038259858</v>
      </c>
      <c r="H33" s="119">
        <f t="shared" si="5"/>
        <v>5.471358866074757</v>
      </c>
      <c r="I33" s="119">
        <f t="shared" si="5"/>
        <v>5.186770867622605</v>
      </c>
      <c r="J33" s="119">
        <f t="shared" si="5"/>
        <v>4.916489664037972</v>
      </c>
      <c r="K33" s="119">
        <f t="shared" si="5"/>
        <v>4.6615734020279</v>
      </c>
      <c r="L33" s="119">
        <f t="shared" si="5"/>
        <v>4.418776305211285</v>
      </c>
      <c r="M33" s="119">
        <f t="shared" si="5"/>
        <v>4.208359810606369</v>
      </c>
      <c r="N33" s="119">
        <f t="shared" si="5"/>
        <v>4.007960212997084</v>
      </c>
      <c r="O33" s="119">
        <f t="shared" si="5"/>
        <v>3.543669574248793</v>
      </c>
      <c r="P33" s="119">
        <f t="shared" si="5"/>
        <v>0.22612037965568282</v>
      </c>
    </row>
    <row r="34" spans="1:16" s="47" customFormat="1" ht="25.5" customHeight="1">
      <c r="A34" s="49" t="s">
        <v>99</v>
      </c>
      <c r="B34" s="50" t="s">
        <v>107</v>
      </c>
      <c r="C34" s="93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5511811023622047" header="0.5118110236220472" footer="0.31496062992125984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4.875" style="1" customWidth="1"/>
    <col min="4" max="4" width="32.375" style="1" customWidth="1"/>
    <col min="5" max="8" width="11.625" style="1" customWidth="1"/>
    <col min="9" max="11" width="10.75390625" style="1" customWidth="1"/>
    <col min="12" max="12" width="11.75390625" style="1" customWidth="1"/>
  </cols>
  <sheetData/>
  <sheetProtection/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/>
  <sheetProtection/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:L2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5.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/>
  <sheetProtection/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sqref="C28"/>
    </sheetView>
  </sheetViews>
  <sheetFormatPr defaultColWidth="10.25390625" defaultRowHeight="12.75"/>
  <cols>
    <col min="1" max="1" width="3.625" style="12" bestFit="1" customWidth="1"/>
    <col min="2" max="2" width="17.75390625" style="12" customWidth="1"/>
    <col min="3" max="3" width="13.00390625" style="12" customWidth="1"/>
    <col min="4" max="4" width="10.625" style="12" customWidth="1"/>
    <col min="5" max="5" width="12.00390625" style="12" customWidth="1"/>
    <col min="6" max="6" width="9.125" style="12" customWidth="1"/>
    <col min="7" max="7" width="7.25390625" style="12" customWidth="1"/>
    <col min="8" max="8" width="7.375" style="12" customWidth="1"/>
    <col min="9" max="9" width="8.75390625" style="12" customWidth="1"/>
    <col min="10" max="11" width="7.75390625" style="12" customWidth="1"/>
    <col min="12" max="12" width="9.75390625" style="12" customWidth="1"/>
    <col min="13" max="13" width="11.75390625" style="12" customWidth="1"/>
    <col min="14" max="14" width="12.375" style="12" customWidth="1"/>
    <col min="15" max="15" width="8.25390625" style="12" customWidth="1"/>
    <col min="16" max="16" width="8.125" style="12" customWidth="1"/>
    <col min="17" max="17" width="8.75390625" style="12" customWidth="1"/>
    <col min="18" max="16384" width="10.25390625" style="12" customWidth="1"/>
  </cols>
  <sheetData/>
  <sheetProtection/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G28"/>
  <sheetViews>
    <sheetView showGridLines="0" tabSelected="1" zoomScalePageLayoutView="0" workbookViewId="0" topLeftCell="A1">
      <selection activeCell="D6" sqref="D6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75390625" style="1" customWidth="1"/>
    <col min="4" max="4" width="14.875" style="1" customWidth="1"/>
    <col min="5" max="5" width="12.75390625" style="1" customWidth="1"/>
    <col min="6" max="6" width="13.125" style="1" customWidth="1"/>
    <col min="7" max="7" width="12.375" style="1" customWidth="1"/>
    <col min="8" max="16384" width="9.125" style="1" customWidth="1"/>
  </cols>
  <sheetData>
    <row r="2" ht="12.75">
      <c r="F2" s="1" t="s">
        <v>159</v>
      </c>
    </row>
    <row r="3" ht="12.75">
      <c r="F3" s="1" t="s">
        <v>156</v>
      </c>
    </row>
    <row r="4" ht="12.75">
      <c r="F4" s="1" t="s">
        <v>157</v>
      </c>
    </row>
    <row r="5" ht="12.75">
      <c r="F5" s="1" t="s">
        <v>158</v>
      </c>
    </row>
    <row r="8" spans="1:4" ht="21.75" customHeight="1">
      <c r="A8" s="143" t="s">
        <v>109</v>
      </c>
      <c r="B8" s="143"/>
      <c r="C8" s="143"/>
      <c r="D8" s="143"/>
    </row>
    <row r="9" ht="6.75" customHeight="1">
      <c r="A9" s="15"/>
    </row>
    <row r="10" ht="12.75">
      <c r="D10" s="10" t="s">
        <v>35</v>
      </c>
    </row>
    <row r="11" spans="1:7" ht="15" customHeight="1">
      <c r="A11" s="144" t="s">
        <v>47</v>
      </c>
      <c r="B11" s="144" t="s">
        <v>4</v>
      </c>
      <c r="C11" s="145" t="s">
        <v>48</v>
      </c>
      <c r="D11" s="145" t="s">
        <v>152</v>
      </c>
      <c r="E11" s="145" t="s">
        <v>153</v>
      </c>
      <c r="F11" s="145" t="s">
        <v>154</v>
      </c>
      <c r="G11" s="145" t="s">
        <v>155</v>
      </c>
    </row>
    <row r="12" spans="1:7" ht="15" customHeight="1">
      <c r="A12" s="144"/>
      <c r="B12" s="144"/>
      <c r="C12" s="144"/>
      <c r="D12" s="145"/>
      <c r="E12" s="145"/>
      <c r="F12" s="145"/>
      <c r="G12" s="145"/>
    </row>
    <row r="13" spans="1:7" ht="15.75" customHeight="1">
      <c r="A13" s="144"/>
      <c r="B13" s="144"/>
      <c r="C13" s="144"/>
      <c r="D13" s="145"/>
      <c r="E13" s="145"/>
      <c r="F13" s="145"/>
      <c r="G13" s="145"/>
    </row>
    <row r="14" spans="1:7" s="83" customFormat="1" ht="9.75" customHeight="1">
      <c r="A14" s="81">
        <v>1</v>
      </c>
      <c r="B14" s="81">
        <v>2</v>
      </c>
      <c r="C14" s="81">
        <v>3</v>
      </c>
      <c r="D14" s="82">
        <v>4</v>
      </c>
      <c r="E14" s="82">
        <v>4</v>
      </c>
      <c r="F14" s="82">
        <v>4</v>
      </c>
      <c r="G14" s="82">
        <v>4</v>
      </c>
    </row>
    <row r="15" spans="1:7" ht="18.75" customHeight="1">
      <c r="A15" s="141" t="s">
        <v>23</v>
      </c>
      <c r="B15" s="142"/>
      <c r="C15" s="75"/>
      <c r="D15" s="86">
        <f>SUM(D16:D22)</f>
        <v>29774080</v>
      </c>
      <c r="E15" s="86">
        <f>SUM(E16:E22)</f>
        <v>1440754</v>
      </c>
      <c r="F15" s="86">
        <f>SUM(F16:F22)</f>
        <v>0</v>
      </c>
      <c r="G15" s="86">
        <f>SUM(G16:G22)</f>
        <v>28333326</v>
      </c>
    </row>
    <row r="16" spans="1:7" ht="21.75" customHeight="1">
      <c r="A16" s="74" t="s">
        <v>11</v>
      </c>
      <c r="B16" s="76" t="s">
        <v>18</v>
      </c>
      <c r="C16" s="74" t="s">
        <v>24</v>
      </c>
      <c r="D16" s="86"/>
      <c r="E16" s="86"/>
      <c r="F16" s="86"/>
      <c r="G16" s="86"/>
    </row>
    <row r="17" spans="1:7" ht="18.75" customHeight="1">
      <c r="A17" s="74" t="s">
        <v>12</v>
      </c>
      <c r="B17" s="75" t="s">
        <v>19</v>
      </c>
      <c r="C17" s="74" t="s">
        <v>24</v>
      </c>
      <c r="D17" s="87">
        <v>17453961</v>
      </c>
      <c r="E17" s="87">
        <v>1440754</v>
      </c>
      <c r="F17" s="87"/>
      <c r="G17" s="87">
        <f>D17-E17+F17</f>
        <v>16013207</v>
      </c>
    </row>
    <row r="18" spans="1:7" ht="15.75" customHeight="1">
      <c r="A18" s="77" t="s">
        <v>1</v>
      </c>
      <c r="B18" s="75" t="s">
        <v>26</v>
      </c>
      <c r="C18" s="74" t="s">
        <v>42</v>
      </c>
      <c r="D18" s="86"/>
      <c r="E18" s="86"/>
      <c r="F18" s="86"/>
      <c r="G18" s="86"/>
    </row>
    <row r="19" spans="1:7" ht="15" customHeight="1">
      <c r="A19" s="74" t="s">
        <v>17</v>
      </c>
      <c r="B19" s="75" t="s">
        <v>75</v>
      </c>
      <c r="C19" s="74" t="s">
        <v>117</v>
      </c>
      <c r="D19" s="86"/>
      <c r="E19" s="86"/>
      <c r="F19" s="86"/>
      <c r="G19" s="86"/>
    </row>
    <row r="20" spans="1:7" ht="16.5" customHeight="1">
      <c r="A20" s="77" t="s">
        <v>20</v>
      </c>
      <c r="B20" s="75" t="s">
        <v>21</v>
      </c>
      <c r="C20" s="74" t="s">
        <v>25</v>
      </c>
      <c r="D20" s="88">
        <v>11021138</v>
      </c>
      <c r="E20" s="88"/>
      <c r="F20" s="88"/>
      <c r="G20" s="88">
        <f>D20-E20+F20</f>
        <v>11021138</v>
      </c>
    </row>
    <row r="21" spans="1:7" ht="15" customHeight="1">
      <c r="A21" s="74" t="s">
        <v>22</v>
      </c>
      <c r="B21" s="75" t="s">
        <v>89</v>
      </c>
      <c r="C21" s="74" t="s">
        <v>52</v>
      </c>
      <c r="D21" s="85"/>
      <c r="E21" s="85"/>
      <c r="F21" s="85"/>
      <c r="G21" s="85"/>
    </row>
    <row r="22" spans="1:7" ht="15" customHeight="1">
      <c r="A22" s="74" t="s">
        <v>28</v>
      </c>
      <c r="B22" s="78" t="s">
        <v>41</v>
      </c>
      <c r="C22" s="74" t="s">
        <v>27</v>
      </c>
      <c r="D22" s="85">
        <v>1298981</v>
      </c>
      <c r="E22" s="85"/>
      <c r="F22" s="85"/>
      <c r="G22" s="85">
        <f>D22-E22+F22</f>
        <v>1298981</v>
      </c>
    </row>
    <row r="23" spans="1:7" ht="18.75" customHeight="1">
      <c r="A23" s="141" t="s">
        <v>76</v>
      </c>
      <c r="B23" s="142"/>
      <c r="C23" s="74"/>
      <c r="D23" s="85">
        <f>D24+D25+D26</f>
        <v>1298981</v>
      </c>
      <c r="E23" s="85"/>
      <c r="F23" s="85"/>
      <c r="G23" s="85">
        <f>G24+G25+G26</f>
        <v>1298981</v>
      </c>
    </row>
    <row r="24" spans="1:7" ht="16.5" customHeight="1">
      <c r="A24" s="74" t="s">
        <v>11</v>
      </c>
      <c r="B24" s="75" t="s">
        <v>43</v>
      </c>
      <c r="C24" s="74" t="s">
        <v>30</v>
      </c>
      <c r="D24" s="85"/>
      <c r="E24" s="85"/>
      <c r="F24" s="85"/>
      <c r="G24" s="85"/>
    </row>
    <row r="25" spans="1:7" ht="13.5" customHeight="1">
      <c r="A25" s="77" t="s">
        <v>12</v>
      </c>
      <c r="B25" s="79" t="s">
        <v>29</v>
      </c>
      <c r="C25" s="77" t="s">
        <v>30</v>
      </c>
      <c r="D25" s="89"/>
      <c r="E25" s="89"/>
      <c r="F25" s="89"/>
      <c r="G25" s="89"/>
    </row>
    <row r="26" spans="1:7" ht="38.25" customHeight="1">
      <c r="A26" s="74" t="s">
        <v>13</v>
      </c>
      <c r="B26" s="80" t="s">
        <v>44</v>
      </c>
      <c r="C26" s="74" t="s">
        <v>45</v>
      </c>
      <c r="D26" s="85">
        <v>1298981</v>
      </c>
      <c r="E26" s="85"/>
      <c r="F26" s="85"/>
      <c r="G26" s="85">
        <f>D26+F26</f>
        <v>1298981</v>
      </c>
    </row>
    <row r="27" spans="1:3" ht="12.75">
      <c r="A27" s="3"/>
      <c r="B27" s="4"/>
      <c r="C27" s="43"/>
    </row>
    <row r="28" spans="1:2" ht="12.75">
      <c r="A28" s="44"/>
      <c r="B28" s="43"/>
    </row>
  </sheetData>
  <sheetProtection/>
  <mergeCells count="10">
    <mergeCell ref="E11:E13"/>
    <mergeCell ref="F11:F13"/>
    <mergeCell ref="G11:G13"/>
    <mergeCell ref="A15:B15"/>
    <mergeCell ref="A23:B23"/>
    <mergeCell ref="A8:D8"/>
    <mergeCell ref="A11:A13"/>
    <mergeCell ref="C11:C13"/>
    <mergeCell ref="B11:B13"/>
    <mergeCell ref="D11:D13"/>
  </mergeCells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defaultGridColor="0" zoomScalePageLayoutView="0" colorId="8" workbookViewId="0" topLeftCell="A2">
      <selection activeCell="A22" sqref="A22:D22"/>
    </sheetView>
  </sheetViews>
  <sheetFormatPr defaultColWidth="9.00390625" defaultRowHeight="12.75"/>
  <cols>
    <col min="1" max="1" width="6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150" t="s">
        <v>110</v>
      </c>
      <c r="B1" s="150"/>
      <c r="C1" s="150"/>
      <c r="D1" s="150"/>
      <c r="E1" s="150"/>
      <c r="F1" s="150"/>
      <c r="G1" s="150"/>
      <c r="H1" s="150"/>
      <c r="I1" s="150"/>
      <c r="J1" s="150"/>
    </row>
    <row r="2" ht="12.75">
      <c r="J2" s="9" t="s">
        <v>35</v>
      </c>
    </row>
    <row r="3" spans="1:10" s="2" customFormat="1" ht="20.25" customHeight="1">
      <c r="A3" s="144" t="s">
        <v>2</v>
      </c>
      <c r="B3" s="147" t="s">
        <v>3</v>
      </c>
      <c r="C3" s="147" t="s">
        <v>80</v>
      </c>
      <c r="D3" s="145" t="s">
        <v>74</v>
      </c>
      <c r="E3" s="145" t="s">
        <v>82</v>
      </c>
      <c r="F3" s="145" t="s">
        <v>54</v>
      </c>
      <c r="G3" s="145"/>
      <c r="H3" s="145"/>
      <c r="I3" s="145"/>
      <c r="J3" s="145"/>
    </row>
    <row r="4" spans="1:10" s="2" customFormat="1" ht="20.25" customHeight="1">
      <c r="A4" s="144"/>
      <c r="B4" s="148"/>
      <c r="C4" s="148"/>
      <c r="D4" s="144"/>
      <c r="E4" s="145"/>
      <c r="F4" s="145" t="s">
        <v>72</v>
      </c>
      <c r="G4" s="145" t="s">
        <v>5</v>
      </c>
      <c r="H4" s="145"/>
      <c r="I4" s="145"/>
      <c r="J4" s="145" t="s">
        <v>73</v>
      </c>
    </row>
    <row r="5" spans="1:10" s="2" customFormat="1" ht="65.25" customHeight="1">
      <c r="A5" s="144"/>
      <c r="B5" s="149"/>
      <c r="C5" s="149"/>
      <c r="D5" s="144"/>
      <c r="E5" s="145"/>
      <c r="F5" s="145"/>
      <c r="G5" s="14" t="s">
        <v>69</v>
      </c>
      <c r="H5" s="14" t="s">
        <v>70</v>
      </c>
      <c r="I5" s="14" t="s">
        <v>83</v>
      </c>
      <c r="J5" s="145"/>
    </row>
    <row r="6" spans="1:10" ht="9" customHeight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  <c r="H6" s="16">
        <v>8</v>
      </c>
      <c r="I6" s="16">
        <v>9</v>
      </c>
      <c r="J6" s="16">
        <v>10</v>
      </c>
    </row>
    <row r="7" spans="1:10" ht="19.5" customHeight="1">
      <c r="A7" s="120">
        <v>750</v>
      </c>
      <c r="B7" s="120">
        <v>75011</v>
      </c>
      <c r="C7" s="120"/>
      <c r="D7" s="120">
        <v>56817</v>
      </c>
      <c r="E7" s="120">
        <v>56817</v>
      </c>
      <c r="F7" s="120">
        <v>56817</v>
      </c>
      <c r="G7" s="120">
        <v>46100</v>
      </c>
      <c r="H7" s="120">
        <v>9014</v>
      </c>
      <c r="I7" s="120"/>
      <c r="J7" s="120"/>
    </row>
    <row r="8" spans="1:10" ht="19.5" customHeight="1">
      <c r="A8" s="104">
        <v>751</v>
      </c>
      <c r="B8" s="104">
        <v>75101</v>
      </c>
      <c r="C8" s="104"/>
      <c r="D8" s="104">
        <v>2410</v>
      </c>
      <c r="E8" s="104">
        <v>2499</v>
      </c>
      <c r="F8" s="104">
        <v>2499</v>
      </c>
      <c r="G8" s="104">
        <v>2015</v>
      </c>
      <c r="H8" s="104">
        <v>395</v>
      </c>
      <c r="I8" s="104"/>
      <c r="J8" s="104"/>
    </row>
    <row r="9" spans="1:10" ht="19.5" customHeight="1">
      <c r="A9" s="104">
        <v>754</v>
      </c>
      <c r="B9" s="104">
        <v>75414</v>
      </c>
      <c r="C9" s="104"/>
      <c r="D9" s="104">
        <v>500</v>
      </c>
      <c r="E9" s="104">
        <v>500</v>
      </c>
      <c r="F9" s="104">
        <v>500</v>
      </c>
      <c r="G9" s="104"/>
      <c r="H9" s="104"/>
      <c r="I9" s="104"/>
      <c r="J9" s="104"/>
    </row>
    <row r="10" spans="1:10" ht="19.5" customHeight="1">
      <c r="A10" s="104">
        <v>852</v>
      </c>
      <c r="B10" s="104"/>
      <c r="C10" s="104"/>
      <c r="D10" s="104">
        <v>2109900</v>
      </c>
      <c r="E10" s="104"/>
      <c r="F10" s="104"/>
      <c r="G10" s="104"/>
      <c r="H10" s="104"/>
      <c r="I10" s="104"/>
      <c r="J10" s="104"/>
    </row>
    <row r="11" spans="1:10" ht="19.5" customHeight="1">
      <c r="A11" s="104"/>
      <c r="B11" s="104">
        <v>85212</v>
      </c>
      <c r="C11" s="104"/>
      <c r="D11" s="104">
        <v>2000000</v>
      </c>
      <c r="E11" s="104">
        <v>2000000</v>
      </c>
      <c r="F11" s="104">
        <v>2000000</v>
      </c>
      <c r="G11" s="104">
        <v>24000</v>
      </c>
      <c r="H11" s="104">
        <v>28363</v>
      </c>
      <c r="I11" s="104">
        <v>1916000</v>
      </c>
      <c r="J11" s="104"/>
    </row>
    <row r="12" spans="1:10" ht="19.5" customHeight="1">
      <c r="A12" s="104"/>
      <c r="B12" s="104">
        <v>85213</v>
      </c>
      <c r="C12" s="104"/>
      <c r="D12" s="104">
        <v>12000</v>
      </c>
      <c r="E12" s="104">
        <v>12000</v>
      </c>
      <c r="F12" s="104">
        <v>12000</v>
      </c>
      <c r="G12" s="104"/>
      <c r="H12" s="104"/>
      <c r="I12" s="104">
        <v>12000</v>
      </c>
      <c r="J12" s="104"/>
    </row>
    <row r="13" spans="1:10" ht="19.5" customHeight="1">
      <c r="A13" s="104"/>
      <c r="B13" s="104">
        <v>85214</v>
      </c>
      <c r="C13" s="104"/>
      <c r="D13" s="104">
        <v>85000</v>
      </c>
      <c r="E13" s="104">
        <v>85000</v>
      </c>
      <c r="F13" s="104"/>
      <c r="G13" s="104"/>
      <c r="H13" s="104"/>
      <c r="I13" s="104">
        <v>85000</v>
      </c>
      <c r="J13" s="104"/>
    </row>
    <row r="14" spans="1:10" ht="19.5" customHeight="1">
      <c r="A14" s="104"/>
      <c r="B14" s="104">
        <v>85228</v>
      </c>
      <c r="C14" s="104"/>
      <c r="D14" s="104">
        <v>12900</v>
      </c>
      <c r="E14" s="104">
        <v>12900</v>
      </c>
      <c r="F14" s="104">
        <v>12900</v>
      </c>
      <c r="G14" s="104">
        <v>11182</v>
      </c>
      <c r="H14" s="104">
        <v>1718</v>
      </c>
      <c r="I14" s="104"/>
      <c r="J14" s="104"/>
    </row>
    <row r="15" spans="1:10" ht="19.5" customHeight="1">
      <c r="A15" s="104"/>
      <c r="B15" s="104"/>
      <c r="C15" s="104"/>
      <c r="D15" s="104"/>
      <c r="E15" s="104"/>
      <c r="F15" s="104"/>
      <c r="G15" s="104"/>
      <c r="H15" s="104"/>
      <c r="I15" s="104"/>
      <c r="J15" s="104"/>
    </row>
    <row r="16" spans="1:10" ht="19.5" customHeight="1">
      <c r="A16" s="104"/>
      <c r="B16" s="104"/>
      <c r="C16" s="104"/>
      <c r="D16" s="104"/>
      <c r="E16" s="104"/>
      <c r="F16" s="104"/>
      <c r="G16" s="104"/>
      <c r="H16" s="104"/>
      <c r="I16" s="104"/>
      <c r="J16" s="104"/>
    </row>
    <row r="17" spans="1:10" ht="19.5" customHeight="1">
      <c r="A17" s="104"/>
      <c r="B17" s="104"/>
      <c r="C17" s="104"/>
      <c r="D17" s="104"/>
      <c r="E17" s="104"/>
      <c r="F17" s="104"/>
      <c r="G17" s="104"/>
      <c r="H17" s="104"/>
      <c r="I17" s="104"/>
      <c r="J17" s="104"/>
    </row>
    <row r="18" spans="1:10" ht="19.5" customHeight="1">
      <c r="A18" s="104"/>
      <c r="B18" s="104"/>
      <c r="C18" s="104"/>
      <c r="D18" s="104"/>
      <c r="E18" s="104"/>
      <c r="F18" s="104"/>
      <c r="G18" s="104"/>
      <c r="H18" s="104"/>
      <c r="I18" s="104"/>
      <c r="J18" s="104"/>
    </row>
    <row r="19" spans="1:10" ht="19.5" customHeight="1">
      <c r="A19" s="106"/>
      <c r="B19" s="106"/>
      <c r="C19" s="106"/>
      <c r="D19" s="106"/>
      <c r="E19" s="106"/>
      <c r="F19" s="106"/>
      <c r="G19" s="106"/>
      <c r="H19" s="106"/>
      <c r="I19" s="106"/>
      <c r="J19" s="106"/>
    </row>
    <row r="20" spans="1:10" ht="19.5" customHeight="1">
      <c r="A20" s="146" t="s">
        <v>77</v>
      </c>
      <c r="B20" s="146"/>
      <c r="C20" s="146"/>
      <c r="D20" s="146"/>
      <c r="E20" s="121">
        <f>SUM(E7:E19)</f>
        <v>2169716</v>
      </c>
      <c r="F20" s="121">
        <f>SUM(F7:F19)</f>
        <v>2084716</v>
      </c>
      <c r="G20" s="121">
        <f>SUM(G7:G19)</f>
        <v>83297</v>
      </c>
      <c r="H20" s="121">
        <f>SUM(H7:H19)</f>
        <v>39490</v>
      </c>
      <c r="I20" s="121">
        <f>SUM(I7:I19)</f>
        <v>2013000</v>
      </c>
      <c r="J20" s="17"/>
    </row>
    <row r="22" ht="12.75">
      <c r="A22" s="66"/>
    </row>
  </sheetData>
  <sheetProtection/>
  <mergeCells count="11">
    <mergeCell ref="J4:J5"/>
    <mergeCell ref="F3:J3"/>
    <mergeCell ref="A1:J1"/>
    <mergeCell ref="F4:F5"/>
    <mergeCell ref="G4:I4"/>
    <mergeCell ref="A20:D20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5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875" style="1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1" customWidth="1"/>
  </cols>
  <sheetData/>
  <sheetProtection/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zoomScalePageLayoutView="0" workbookViewId="0" topLeftCell="A6">
      <selection activeCell="E26" sqref="E26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4.625" style="0" customWidth="1"/>
    <col min="80" max="16384" width="9.125" style="1" customWidth="1"/>
  </cols>
  <sheetData>
    <row r="1" spans="1:10" ht="45" customHeight="1">
      <c r="A1" s="150" t="s">
        <v>111</v>
      </c>
      <c r="B1" s="150"/>
      <c r="C1" s="150"/>
      <c r="D1" s="150"/>
      <c r="E1" s="150"/>
      <c r="F1" s="150"/>
      <c r="G1" s="150"/>
      <c r="H1" s="150"/>
      <c r="I1" s="150"/>
      <c r="J1" s="150"/>
    </row>
    <row r="3" ht="12.75">
      <c r="J3" s="57" t="s">
        <v>35</v>
      </c>
    </row>
    <row r="4" spans="1:79" ht="20.25" customHeight="1">
      <c r="A4" s="144" t="s">
        <v>2</v>
      </c>
      <c r="B4" s="147" t="s">
        <v>3</v>
      </c>
      <c r="C4" s="147" t="s">
        <v>80</v>
      </c>
      <c r="D4" s="145" t="s">
        <v>74</v>
      </c>
      <c r="E4" s="145" t="s">
        <v>82</v>
      </c>
      <c r="F4" s="145" t="s">
        <v>54</v>
      </c>
      <c r="G4" s="145"/>
      <c r="H4" s="145"/>
      <c r="I4" s="145"/>
      <c r="J4" s="145"/>
      <c r="BX4" s="1"/>
      <c r="BY4" s="1"/>
      <c r="BZ4" s="1"/>
      <c r="CA4" s="1"/>
    </row>
    <row r="5" spans="1:79" ht="18" customHeight="1">
      <c r="A5" s="144"/>
      <c r="B5" s="148"/>
      <c r="C5" s="148"/>
      <c r="D5" s="144"/>
      <c r="E5" s="145"/>
      <c r="F5" s="145" t="s">
        <v>72</v>
      </c>
      <c r="G5" s="145" t="s">
        <v>5</v>
      </c>
      <c r="H5" s="145"/>
      <c r="I5" s="145"/>
      <c r="J5" s="145" t="s">
        <v>73</v>
      </c>
      <c r="BX5" s="1"/>
      <c r="BY5" s="1"/>
      <c r="BZ5" s="1"/>
      <c r="CA5" s="1"/>
    </row>
    <row r="6" spans="1:79" ht="69" customHeight="1">
      <c r="A6" s="144"/>
      <c r="B6" s="149"/>
      <c r="C6" s="149"/>
      <c r="D6" s="144"/>
      <c r="E6" s="145"/>
      <c r="F6" s="145"/>
      <c r="G6" s="14" t="s">
        <v>69</v>
      </c>
      <c r="H6" s="14" t="s">
        <v>70</v>
      </c>
      <c r="I6" s="14" t="s">
        <v>71</v>
      </c>
      <c r="J6" s="145"/>
      <c r="BX6" s="1"/>
      <c r="BY6" s="1"/>
      <c r="BZ6" s="1"/>
      <c r="CA6" s="1"/>
    </row>
    <row r="7" spans="1:79" ht="8.25" customHeight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BX7" s="1"/>
      <c r="BY7" s="1"/>
      <c r="BZ7" s="1"/>
      <c r="CA7" s="1"/>
    </row>
    <row r="8" spans="1:79" ht="19.5" customHeight="1">
      <c r="A8" s="122">
        <v>600</v>
      </c>
      <c r="B8" s="122">
        <v>60004</v>
      </c>
      <c r="C8" s="122">
        <v>2310</v>
      </c>
      <c r="D8" s="120"/>
      <c r="E8" s="120">
        <v>1550910</v>
      </c>
      <c r="F8" s="120">
        <v>1550910</v>
      </c>
      <c r="G8" s="120"/>
      <c r="H8" s="120"/>
      <c r="I8" s="120">
        <v>1550910</v>
      </c>
      <c r="J8" s="120"/>
      <c r="BX8" s="1"/>
      <c r="BY8" s="1"/>
      <c r="BZ8" s="1"/>
      <c r="CA8" s="1"/>
    </row>
    <row r="9" spans="1:79" ht="19.5" customHeight="1">
      <c r="A9" s="123">
        <v>801</v>
      </c>
      <c r="B9" s="123">
        <v>80104</v>
      </c>
      <c r="C9" s="123">
        <v>2310</v>
      </c>
      <c r="D9" s="104">
        <v>270000</v>
      </c>
      <c r="E9" s="104">
        <v>420000</v>
      </c>
      <c r="F9" s="104">
        <v>420000</v>
      </c>
      <c r="G9" s="104"/>
      <c r="H9" s="104"/>
      <c r="I9" s="104">
        <v>420000</v>
      </c>
      <c r="J9" s="104"/>
      <c r="BX9" s="1"/>
      <c r="BY9" s="1"/>
      <c r="BZ9" s="1"/>
      <c r="CA9" s="1"/>
    </row>
    <row r="10" spans="1:79" ht="19.5" customHeight="1">
      <c r="A10" s="123">
        <v>851</v>
      </c>
      <c r="B10" s="123">
        <v>85141</v>
      </c>
      <c r="C10" s="123">
        <v>2320</v>
      </c>
      <c r="D10" s="104"/>
      <c r="E10" s="104">
        <v>40300</v>
      </c>
      <c r="F10" s="104">
        <v>40300</v>
      </c>
      <c r="G10" s="104"/>
      <c r="H10" s="104"/>
      <c r="I10" s="104">
        <v>40300</v>
      </c>
      <c r="J10" s="104"/>
      <c r="BX10" s="1"/>
      <c r="BY10" s="1"/>
      <c r="BZ10" s="1"/>
      <c r="CA10" s="1"/>
    </row>
    <row r="11" spans="1:79" ht="19.5" customHeight="1">
      <c r="A11" s="123"/>
      <c r="B11" s="123"/>
      <c r="C11" s="123"/>
      <c r="D11" s="104"/>
      <c r="E11" s="104"/>
      <c r="F11" s="104"/>
      <c r="G11" s="104"/>
      <c r="H11" s="104"/>
      <c r="I11" s="104"/>
      <c r="J11" s="104"/>
      <c r="BX11" s="1"/>
      <c r="BY11" s="1"/>
      <c r="BZ11" s="1"/>
      <c r="CA11" s="1"/>
    </row>
    <row r="12" spans="1:79" ht="19.5" customHeight="1">
      <c r="A12" s="123"/>
      <c r="B12" s="123"/>
      <c r="C12" s="123"/>
      <c r="D12" s="104"/>
      <c r="E12" s="104"/>
      <c r="F12" s="104"/>
      <c r="G12" s="104"/>
      <c r="H12" s="104"/>
      <c r="I12" s="104"/>
      <c r="J12" s="104"/>
      <c r="BX12" s="1"/>
      <c r="BY12" s="1"/>
      <c r="BZ12" s="1"/>
      <c r="CA12" s="1"/>
    </row>
    <row r="13" spans="1:79" ht="19.5" customHeight="1">
      <c r="A13" s="123"/>
      <c r="B13" s="123"/>
      <c r="C13" s="123"/>
      <c r="D13" s="104"/>
      <c r="E13" s="104"/>
      <c r="F13" s="104"/>
      <c r="G13" s="104"/>
      <c r="H13" s="104"/>
      <c r="I13" s="104"/>
      <c r="J13" s="104"/>
      <c r="BX13" s="1"/>
      <c r="BY13" s="1"/>
      <c r="BZ13" s="1"/>
      <c r="CA13" s="1"/>
    </row>
    <row r="14" spans="1:79" ht="19.5" customHeight="1">
      <c r="A14" s="123"/>
      <c r="B14" s="123"/>
      <c r="C14" s="123"/>
      <c r="D14" s="104"/>
      <c r="E14" s="104"/>
      <c r="F14" s="104"/>
      <c r="G14" s="104"/>
      <c r="H14" s="104"/>
      <c r="I14" s="104"/>
      <c r="J14" s="104"/>
      <c r="BX14" s="1"/>
      <c r="BY14" s="1"/>
      <c r="BZ14" s="1"/>
      <c r="CA14" s="1"/>
    </row>
    <row r="15" spans="1:79" ht="19.5" customHeight="1">
      <c r="A15" s="123"/>
      <c r="B15" s="123"/>
      <c r="C15" s="123"/>
      <c r="D15" s="104"/>
      <c r="E15" s="104"/>
      <c r="F15" s="104"/>
      <c r="G15" s="104"/>
      <c r="H15" s="104"/>
      <c r="I15" s="104"/>
      <c r="J15" s="104"/>
      <c r="BX15" s="1"/>
      <c r="BY15" s="1"/>
      <c r="BZ15" s="1"/>
      <c r="CA15" s="1"/>
    </row>
    <row r="16" spans="1:79" ht="19.5" customHeight="1">
      <c r="A16" s="123"/>
      <c r="B16" s="123"/>
      <c r="C16" s="123"/>
      <c r="D16" s="104"/>
      <c r="E16" s="104"/>
      <c r="F16" s="104"/>
      <c r="G16" s="104"/>
      <c r="H16" s="104"/>
      <c r="I16" s="104"/>
      <c r="J16" s="104"/>
      <c r="BX16" s="1"/>
      <c r="BY16" s="1"/>
      <c r="BZ16" s="1"/>
      <c r="CA16" s="1"/>
    </row>
    <row r="17" spans="1:79" ht="19.5" customHeight="1">
      <c r="A17" s="123"/>
      <c r="B17" s="123"/>
      <c r="C17" s="123"/>
      <c r="D17" s="104"/>
      <c r="E17" s="104"/>
      <c r="F17" s="104"/>
      <c r="G17" s="104"/>
      <c r="H17" s="104"/>
      <c r="I17" s="104"/>
      <c r="J17" s="104"/>
      <c r="BX17" s="1"/>
      <c r="BY17" s="1"/>
      <c r="BZ17" s="1"/>
      <c r="CA17" s="1"/>
    </row>
    <row r="18" spans="1:79" ht="19.5" customHeight="1">
      <c r="A18" s="123"/>
      <c r="B18" s="123"/>
      <c r="C18" s="123"/>
      <c r="D18" s="104"/>
      <c r="E18" s="104"/>
      <c r="F18" s="104"/>
      <c r="G18" s="104"/>
      <c r="H18" s="104"/>
      <c r="I18" s="104"/>
      <c r="J18" s="104"/>
      <c r="BX18" s="1"/>
      <c r="BY18" s="1"/>
      <c r="BZ18" s="1"/>
      <c r="CA18" s="1"/>
    </row>
    <row r="19" spans="1:79" ht="19.5" customHeight="1">
      <c r="A19" s="123"/>
      <c r="B19" s="123"/>
      <c r="C19" s="123"/>
      <c r="D19" s="104"/>
      <c r="E19" s="104"/>
      <c r="F19" s="104"/>
      <c r="G19" s="104"/>
      <c r="H19" s="104"/>
      <c r="I19" s="104"/>
      <c r="J19" s="104"/>
      <c r="BX19" s="1"/>
      <c r="BY19" s="1"/>
      <c r="BZ19" s="1"/>
      <c r="CA19" s="1"/>
    </row>
    <row r="20" spans="1:79" ht="19.5" customHeight="1">
      <c r="A20" s="124"/>
      <c r="B20" s="124"/>
      <c r="C20" s="124"/>
      <c r="D20" s="106"/>
      <c r="E20" s="106"/>
      <c r="F20" s="106"/>
      <c r="G20" s="106"/>
      <c r="H20" s="106"/>
      <c r="I20" s="106"/>
      <c r="J20" s="106"/>
      <c r="BX20" s="1"/>
      <c r="BY20" s="1"/>
      <c r="BZ20" s="1"/>
      <c r="CA20" s="1"/>
    </row>
    <row r="21" spans="1:79" ht="24.75" customHeight="1">
      <c r="A21" s="151" t="s">
        <v>77</v>
      </c>
      <c r="B21" s="151"/>
      <c r="C21" s="151"/>
      <c r="D21" s="151"/>
      <c r="E21" s="121">
        <f aca="true" t="shared" si="0" ref="E21:J21">SUM(E8:E20)</f>
        <v>2011210</v>
      </c>
      <c r="F21" s="121">
        <f t="shared" si="0"/>
        <v>2011210</v>
      </c>
      <c r="G21" s="121">
        <f t="shared" si="0"/>
        <v>0</v>
      </c>
      <c r="H21" s="121">
        <f t="shared" si="0"/>
        <v>0</v>
      </c>
      <c r="I21" s="121">
        <f t="shared" si="0"/>
        <v>2011210</v>
      </c>
      <c r="J21" s="121">
        <f t="shared" si="0"/>
        <v>0</v>
      </c>
      <c r="BX21" s="1"/>
      <c r="BY21" s="1"/>
      <c r="BZ21" s="1"/>
      <c r="CA21" s="1"/>
    </row>
    <row r="23" ht="12.75">
      <c r="A23" s="66"/>
    </row>
  </sheetData>
  <sheetProtection/>
  <mergeCells count="11">
    <mergeCell ref="J5:J6"/>
    <mergeCell ref="A21:D21"/>
    <mergeCell ref="A1:J1"/>
    <mergeCell ref="A4:A6"/>
    <mergeCell ref="B4:B6"/>
    <mergeCell ref="C4:C6"/>
    <mergeCell ref="D4:D6"/>
    <mergeCell ref="E4:E6"/>
    <mergeCell ref="F4:J4"/>
    <mergeCell ref="F5:F6"/>
    <mergeCell ref="G5:I5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landscape" paperSize="9" scale="90" r:id="rId1"/>
  <headerFooter alignWithMargins="0">
    <oddHeader>&amp;RZałącznik Nr 6
do uchwały Rady Gminy Nr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 GMINY STARE BABICE</cp:lastModifiedBy>
  <cp:lastPrinted>2008-07-31T09:24:50Z</cp:lastPrinted>
  <dcterms:created xsi:type="dcterms:W3CDTF">1998-12-09T13:02:10Z</dcterms:created>
  <dcterms:modified xsi:type="dcterms:W3CDTF">2008-08-04T08:12:16Z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