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17" activeTab="17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załącznik nr 1" sheetId="18" r:id="rId18"/>
  </sheets>
  <definedNames/>
  <calcPr fullCalcOnLoad="1"/>
</workbook>
</file>

<file path=xl/sharedStrings.xml><?xml version="1.0" encoding="utf-8"?>
<sst xmlns="http://schemas.openxmlformats.org/spreadsheetml/2006/main" count="280" uniqueCount="165">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</sst>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1" t="s">
        <v>54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6.5">
      <c r="A2" s="161" t="s">
        <v>140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49" t="s">
        <v>55</v>
      </c>
      <c r="B5" s="149" t="s">
        <v>0</v>
      </c>
      <c r="C5" s="150" t="s">
        <v>95</v>
      </c>
      <c r="D5" s="162" t="s">
        <v>61</v>
      </c>
      <c r="E5" s="163"/>
      <c r="F5" s="163"/>
      <c r="G5" s="164"/>
      <c r="H5" s="150" t="s">
        <v>7</v>
      </c>
      <c r="I5" s="150"/>
      <c r="J5" s="150" t="s">
        <v>96</v>
      </c>
      <c r="K5" s="150" t="s">
        <v>127</v>
      </c>
    </row>
    <row r="6" spans="1:11" ht="15" customHeight="1">
      <c r="A6" s="149"/>
      <c r="B6" s="149"/>
      <c r="C6" s="150"/>
      <c r="D6" s="150" t="s">
        <v>6</v>
      </c>
      <c r="E6" s="157" t="s">
        <v>5</v>
      </c>
      <c r="F6" s="158"/>
      <c r="G6" s="159"/>
      <c r="H6" s="150" t="s">
        <v>6</v>
      </c>
      <c r="I6" s="150" t="s">
        <v>58</v>
      </c>
      <c r="J6" s="150"/>
      <c r="K6" s="150"/>
    </row>
    <row r="7" spans="1:11" ht="18" customHeight="1">
      <c r="A7" s="149"/>
      <c r="B7" s="149"/>
      <c r="C7" s="150"/>
      <c r="D7" s="150"/>
      <c r="E7" s="165" t="s">
        <v>97</v>
      </c>
      <c r="F7" s="157" t="s">
        <v>5</v>
      </c>
      <c r="G7" s="159"/>
      <c r="H7" s="150"/>
      <c r="I7" s="150"/>
      <c r="J7" s="150"/>
      <c r="K7" s="150"/>
    </row>
    <row r="8" spans="1:11" ht="42" customHeight="1">
      <c r="A8" s="149"/>
      <c r="B8" s="149"/>
      <c r="C8" s="150"/>
      <c r="D8" s="150"/>
      <c r="E8" s="166"/>
      <c r="F8" s="70" t="s">
        <v>94</v>
      </c>
      <c r="G8" s="70" t="s">
        <v>93</v>
      </c>
      <c r="H8" s="150"/>
      <c r="I8" s="150"/>
      <c r="J8" s="150"/>
      <c r="K8" s="150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9" t="s">
        <v>139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142</v>
      </c>
      <c r="C24" s="111">
        <v>7600</v>
      </c>
      <c r="D24" s="111">
        <v>9500</v>
      </c>
      <c r="E24" s="112">
        <v>0</v>
      </c>
      <c r="F24" s="30" t="s">
        <v>45</v>
      </c>
      <c r="G24" s="30" t="s">
        <v>45</v>
      </c>
      <c r="H24" s="111">
        <v>17100</v>
      </c>
      <c r="I24" s="30" t="s">
        <v>45</v>
      </c>
      <c r="J24" s="19"/>
      <c r="K24" s="19"/>
    </row>
    <row r="25" spans="1:11" ht="25.5">
      <c r="A25" s="19"/>
      <c r="B25" s="110" t="s">
        <v>143</v>
      </c>
      <c r="C25" s="111">
        <v>425</v>
      </c>
      <c r="D25" s="111">
        <v>7000</v>
      </c>
      <c r="E25" s="112">
        <v>0</v>
      </c>
      <c r="F25" s="30" t="s">
        <v>45</v>
      </c>
      <c r="G25" s="30" t="s">
        <v>45</v>
      </c>
      <c r="H25" s="111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1"/>
      <c r="D26" s="111"/>
      <c r="E26" s="112"/>
      <c r="F26" s="30" t="s">
        <v>45</v>
      </c>
      <c r="G26" s="30" t="s">
        <v>45</v>
      </c>
      <c r="H26" s="111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3"/>
      <c r="D27" s="113"/>
      <c r="E27" s="114"/>
      <c r="F27" s="33" t="s">
        <v>45</v>
      </c>
      <c r="G27" s="33" t="s">
        <v>45</v>
      </c>
      <c r="H27" s="113"/>
      <c r="I27" s="33" t="s">
        <v>45</v>
      </c>
      <c r="J27" s="20"/>
      <c r="K27" s="20"/>
    </row>
    <row r="28" spans="1:11" s="62" customFormat="1" ht="19.5" customHeight="1">
      <c r="A28" s="160" t="s">
        <v>86</v>
      </c>
      <c r="B28" s="160"/>
      <c r="C28" s="115">
        <f>SUM(C24:C27)</f>
        <v>8025</v>
      </c>
      <c r="D28" s="115">
        <f>SUM(D24:D27)</f>
        <v>16500</v>
      </c>
      <c r="E28" s="115"/>
      <c r="F28" s="63"/>
      <c r="G28" s="63"/>
      <c r="H28" s="115">
        <f>SUM(H24:H27)</f>
        <v>24525</v>
      </c>
      <c r="I28" s="63"/>
      <c r="J28" s="63"/>
      <c r="K28" s="63"/>
    </row>
    <row r="29" ht="4.5" customHeight="1"/>
    <row r="30" ht="12.75" customHeight="1">
      <c r="A30" s="71"/>
    </row>
    <row r="31" ht="12.75">
      <c r="A31" s="71"/>
    </row>
    <row r="32" ht="12.75">
      <c r="A32" s="71"/>
    </row>
    <row r="33" ht="12.75">
      <c r="A33" s="71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7" t="s">
        <v>126</v>
      </c>
      <c r="B1" s="167"/>
      <c r="C1" s="167"/>
      <c r="D1" s="167"/>
      <c r="E1" s="167"/>
      <c r="F1" s="167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144</v>
      </c>
      <c r="F6" s="117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145</v>
      </c>
      <c r="F7" s="118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146</v>
      </c>
      <c r="F8" s="118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147</v>
      </c>
      <c r="F9" s="119">
        <v>82670</v>
      </c>
    </row>
    <row r="10" spans="1:6" ht="30" customHeight="1">
      <c r="A10" s="116">
        <v>5</v>
      </c>
      <c r="B10" s="22">
        <v>921</v>
      </c>
      <c r="C10" s="22">
        <v>92116</v>
      </c>
      <c r="D10" s="22">
        <v>2480</v>
      </c>
      <c r="E10" s="22" t="s">
        <v>148</v>
      </c>
      <c r="F10" s="120">
        <v>134820</v>
      </c>
    </row>
    <row r="11" spans="1:6" ht="30" customHeight="1">
      <c r="A11" s="145" t="s">
        <v>86</v>
      </c>
      <c r="B11" s="168"/>
      <c r="C11" s="168"/>
      <c r="D11" s="168"/>
      <c r="E11" s="169"/>
      <c r="F11" s="120">
        <f>SUM(F6:F10)</f>
        <v>1089663</v>
      </c>
    </row>
    <row r="13" ht="12.75">
      <c r="A13" s="71"/>
    </row>
    <row r="14" ht="12.75">
      <c r="A14" s="68"/>
    </row>
    <row r="16" ht="12.75">
      <c r="A16" s="68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55" t="s">
        <v>125</v>
      </c>
      <c r="B1" s="155"/>
      <c r="C1" s="155"/>
      <c r="D1" s="155"/>
      <c r="E1" s="155"/>
      <c r="F1" s="155"/>
    </row>
    <row r="2" spans="5:6" ht="19.5" customHeight="1">
      <c r="E2" s="5"/>
      <c r="F2" s="5"/>
    </row>
    <row r="3" spans="5:6" ht="19.5" customHeight="1">
      <c r="E3" s="1"/>
      <c r="F3" s="9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89</v>
      </c>
      <c r="E4" s="13" t="s">
        <v>40</v>
      </c>
      <c r="F4" s="13" t="s">
        <v>41</v>
      </c>
    </row>
    <row r="5" spans="1:6" s="65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32">
        <v>1</v>
      </c>
      <c r="B6" s="132">
        <v>852</v>
      </c>
      <c r="C6" s="132">
        <v>85295</v>
      </c>
      <c r="D6" s="132">
        <v>2820</v>
      </c>
      <c r="E6" s="132" t="s">
        <v>152</v>
      </c>
      <c r="F6" s="135">
        <v>55000</v>
      </c>
    </row>
    <row r="7" spans="1:6" ht="30" customHeight="1">
      <c r="A7" s="133">
        <v>2</v>
      </c>
      <c r="B7" s="133">
        <v>921</v>
      </c>
      <c r="C7" s="133">
        <v>92195</v>
      </c>
      <c r="D7" s="133">
        <v>2820</v>
      </c>
      <c r="E7" s="133" t="s">
        <v>153</v>
      </c>
      <c r="F7" s="136">
        <v>20000</v>
      </c>
    </row>
    <row r="8" spans="1:6" ht="30" customHeight="1">
      <c r="A8" s="133">
        <v>3</v>
      </c>
      <c r="B8" s="133">
        <v>921</v>
      </c>
      <c r="C8" s="133">
        <v>92195</v>
      </c>
      <c r="D8" s="133">
        <v>2820</v>
      </c>
      <c r="E8" s="133" t="s">
        <v>154</v>
      </c>
      <c r="F8" s="136">
        <v>10000</v>
      </c>
    </row>
    <row r="9" spans="1:6" ht="30" customHeight="1">
      <c r="A9" s="138">
        <v>4</v>
      </c>
      <c r="B9" s="138">
        <v>921</v>
      </c>
      <c r="C9" s="138">
        <v>92195</v>
      </c>
      <c r="D9" s="138">
        <v>2820</v>
      </c>
      <c r="E9" s="138" t="s">
        <v>155</v>
      </c>
      <c r="F9" s="139">
        <v>6000</v>
      </c>
    </row>
    <row r="10" spans="1:6" ht="30" customHeight="1">
      <c r="A10" s="138">
        <v>5</v>
      </c>
      <c r="B10" s="138">
        <v>921</v>
      </c>
      <c r="C10" s="138">
        <v>92195</v>
      </c>
      <c r="D10" s="138">
        <v>2820</v>
      </c>
      <c r="E10" s="138" t="s">
        <v>156</v>
      </c>
      <c r="F10" s="139">
        <v>12000</v>
      </c>
    </row>
    <row r="11" spans="1:6" ht="30" customHeight="1">
      <c r="A11" s="138">
        <v>6</v>
      </c>
      <c r="B11" s="138">
        <v>921</v>
      </c>
      <c r="C11" s="138">
        <v>92195</v>
      </c>
      <c r="D11" s="138">
        <v>2820</v>
      </c>
      <c r="E11" s="138" t="s">
        <v>157</v>
      </c>
      <c r="F11" s="139">
        <v>25000</v>
      </c>
    </row>
    <row r="12" spans="1:6" ht="30" customHeight="1">
      <c r="A12" s="138">
        <v>7</v>
      </c>
      <c r="B12" s="138">
        <v>921</v>
      </c>
      <c r="C12" s="138">
        <v>92195</v>
      </c>
      <c r="D12" s="138">
        <v>2820</v>
      </c>
      <c r="E12" s="138" t="s">
        <v>158</v>
      </c>
      <c r="F12" s="139">
        <v>6000</v>
      </c>
    </row>
    <row r="13" spans="1:6" ht="30" customHeight="1">
      <c r="A13" s="138">
        <v>8</v>
      </c>
      <c r="B13" s="138">
        <v>921</v>
      </c>
      <c r="C13" s="138">
        <v>92195</v>
      </c>
      <c r="D13" s="138">
        <v>2820</v>
      </c>
      <c r="E13" s="138" t="s">
        <v>159</v>
      </c>
      <c r="F13" s="139">
        <v>9000</v>
      </c>
    </row>
    <row r="14" spans="1:6" ht="30" customHeight="1">
      <c r="A14" s="138">
        <v>9</v>
      </c>
      <c r="B14" s="138">
        <v>921</v>
      </c>
      <c r="C14" s="138">
        <v>92195</v>
      </c>
      <c r="D14" s="138">
        <v>2820</v>
      </c>
      <c r="E14" s="138" t="s">
        <v>160</v>
      </c>
      <c r="F14" s="139">
        <v>5000</v>
      </c>
    </row>
    <row r="15" spans="1:6" ht="102">
      <c r="A15" s="138">
        <v>10</v>
      </c>
      <c r="B15" s="138">
        <v>921</v>
      </c>
      <c r="C15" s="138">
        <v>92195</v>
      </c>
      <c r="D15" s="138">
        <v>2820</v>
      </c>
      <c r="E15" s="138" t="s">
        <v>164</v>
      </c>
      <c r="F15" s="139">
        <v>20000</v>
      </c>
    </row>
    <row r="16" spans="1:6" ht="30" customHeight="1">
      <c r="A16" s="138">
        <v>11</v>
      </c>
      <c r="B16" s="138">
        <v>921</v>
      </c>
      <c r="C16" s="138">
        <v>92195</v>
      </c>
      <c r="D16" s="138">
        <v>2820</v>
      </c>
      <c r="E16" s="138" t="s">
        <v>161</v>
      </c>
      <c r="F16" s="139">
        <v>70000</v>
      </c>
    </row>
    <row r="17" spans="1:6" ht="30" customHeight="1">
      <c r="A17" s="138">
        <v>12</v>
      </c>
      <c r="B17" s="138">
        <v>926</v>
      </c>
      <c r="C17" s="138">
        <v>92605</v>
      </c>
      <c r="D17" s="138">
        <v>2820</v>
      </c>
      <c r="E17" s="138" t="s">
        <v>162</v>
      </c>
      <c r="F17" s="139">
        <v>570000</v>
      </c>
    </row>
    <row r="18" spans="1:6" ht="30" customHeight="1">
      <c r="A18" s="134">
        <v>13</v>
      </c>
      <c r="B18" s="134">
        <v>926</v>
      </c>
      <c r="C18" s="134">
        <v>92605</v>
      </c>
      <c r="D18" s="134">
        <v>2820</v>
      </c>
      <c r="E18" s="134" t="s">
        <v>163</v>
      </c>
      <c r="F18" s="137">
        <v>30000</v>
      </c>
    </row>
    <row r="19" spans="1:6" ht="30" customHeight="1">
      <c r="A19" s="145" t="s">
        <v>86</v>
      </c>
      <c r="B19" s="168"/>
      <c r="C19" s="168"/>
      <c r="D19" s="168"/>
      <c r="E19" s="169"/>
      <c r="F19" s="120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0" t="s">
        <v>37</v>
      </c>
      <c r="B1" s="170"/>
      <c r="C1" s="170"/>
      <c r="D1" s="5"/>
      <c r="E1" s="5"/>
      <c r="F1" s="5"/>
      <c r="G1" s="5"/>
      <c r="H1" s="5"/>
      <c r="I1" s="5"/>
      <c r="J1" s="5"/>
    </row>
    <row r="2" spans="1:7" ht="19.5" customHeight="1">
      <c r="A2" s="170" t="s">
        <v>43</v>
      </c>
      <c r="B2" s="170"/>
      <c r="C2" s="170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124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121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21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149</v>
      </c>
      <c r="C8" s="122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23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24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21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25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150</v>
      </c>
      <c r="C13" s="123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151</v>
      </c>
      <c r="C14" s="123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123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3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4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121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zoomScalePageLayoutView="0" workbookViewId="0" topLeftCell="A1">
      <selection activeCell="B3" sqref="B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70" t="s">
        <v>123</v>
      </c>
      <c r="B1" s="170"/>
      <c r="C1" s="170"/>
      <c r="D1" s="170"/>
      <c r="E1" s="170"/>
      <c r="F1" s="170"/>
      <c r="G1" s="170"/>
      <c r="H1" s="170"/>
      <c r="I1" s="170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1" t="s">
        <v>39</v>
      </c>
      <c r="J3" s="61"/>
      <c r="K3" s="61"/>
      <c r="L3" s="61"/>
      <c r="M3" s="61"/>
      <c r="N3" s="61"/>
      <c r="O3" s="61"/>
      <c r="P3" s="61"/>
    </row>
    <row r="4" spans="1:16" s="49" customFormat="1" ht="35.25" customHeight="1">
      <c r="A4" s="171" t="s">
        <v>55</v>
      </c>
      <c r="B4" s="171" t="s">
        <v>0</v>
      </c>
      <c r="C4" s="172" t="s">
        <v>138</v>
      </c>
      <c r="D4" s="174" t="s">
        <v>69</v>
      </c>
      <c r="E4" s="174"/>
      <c r="F4" s="174"/>
      <c r="G4" s="174"/>
      <c r="H4" s="174"/>
      <c r="I4" s="174"/>
      <c r="J4" s="90"/>
      <c r="K4" s="90"/>
      <c r="L4" s="90"/>
      <c r="M4" s="90"/>
      <c r="N4" s="90"/>
      <c r="O4" s="90"/>
      <c r="P4" s="90"/>
    </row>
    <row r="5" spans="1:16" s="49" customFormat="1" ht="23.25" customHeight="1">
      <c r="A5" s="171"/>
      <c r="B5" s="171"/>
      <c r="C5" s="173"/>
      <c r="D5" s="75" t="s">
        <v>136</v>
      </c>
      <c r="E5" s="57">
        <v>2008</v>
      </c>
      <c r="F5" s="57">
        <v>2009</v>
      </c>
      <c r="G5" s="57">
        <v>2010</v>
      </c>
      <c r="H5" s="57">
        <v>2011</v>
      </c>
      <c r="I5" s="57">
        <v>2012</v>
      </c>
      <c r="J5" s="57">
        <v>2013</v>
      </c>
      <c r="K5" s="57">
        <v>2014</v>
      </c>
      <c r="L5" s="57">
        <v>2015</v>
      </c>
      <c r="M5" s="57">
        <v>2016</v>
      </c>
      <c r="N5" s="57">
        <v>2017</v>
      </c>
      <c r="O5" s="57">
        <v>2018</v>
      </c>
      <c r="P5" s="57">
        <v>2019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60" t="s">
        <v>100</v>
      </c>
      <c r="C7" s="106">
        <v>1298981</v>
      </c>
      <c r="D7" s="107">
        <v>0</v>
      </c>
      <c r="E7" s="108">
        <f>E12</f>
        <v>14180000</v>
      </c>
      <c r="F7" s="106">
        <f>(E12+F12+F17)-F21</f>
        <v>13139053</v>
      </c>
      <c r="G7" s="106">
        <f aca="true" t="shared" si="0" ref="G7:N7">(F7-G21)</f>
        <v>12028363</v>
      </c>
      <c r="H7" s="106">
        <f t="shared" si="0"/>
        <v>10843256</v>
      </c>
      <c r="I7" s="106">
        <f t="shared" si="0"/>
        <v>9578747</v>
      </c>
      <c r="J7" s="106">
        <f t="shared" si="0"/>
        <v>8229516</v>
      </c>
      <c r="K7" s="106">
        <f t="shared" si="0"/>
        <v>6789887</v>
      </c>
      <c r="L7" s="106">
        <f t="shared" si="0"/>
        <v>5253803</v>
      </c>
      <c r="M7" s="106">
        <f t="shared" si="0"/>
        <v>3614801</v>
      </c>
      <c r="N7" s="106">
        <f t="shared" si="0"/>
        <v>1865986</v>
      </c>
      <c r="O7" s="106">
        <f>(N7-O22)</f>
        <v>125021</v>
      </c>
      <c r="P7" s="106"/>
    </row>
    <row r="8" spans="1:16" s="48" customFormat="1" ht="15" customHeight="1">
      <c r="A8" s="50" t="s">
        <v>64</v>
      </c>
      <c r="B8" s="52" t="s">
        <v>112</v>
      </c>
      <c r="C8" s="100"/>
      <c r="D8" s="46"/>
      <c r="E8" s="109"/>
      <c r="F8" s="100"/>
      <c r="G8" s="100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131</v>
      </c>
      <c r="B9" s="53" t="s">
        <v>70</v>
      </c>
      <c r="C9" s="100"/>
      <c r="D9" s="46"/>
      <c r="E9" s="109"/>
      <c r="F9" s="100"/>
      <c r="G9" s="100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132</v>
      </c>
      <c r="B10" s="53" t="s">
        <v>71</v>
      </c>
      <c r="C10" s="100"/>
      <c r="D10" s="46"/>
      <c r="E10" s="109"/>
      <c r="F10" s="100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133</v>
      </c>
      <c r="B11" s="53" t="s">
        <v>72</v>
      </c>
      <c r="C11" s="100"/>
      <c r="D11" s="46"/>
      <c r="E11" s="109"/>
      <c r="F11" s="100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100"/>
      <c r="D12" s="46"/>
      <c r="E12" s="109">
        <f>SUM(E13:E16)</f>
        <v>14180000</v>
      </c>
      <c r="F12" s="10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131</v>
      </c>
      <c r="B13" s="53" t="s">
        <v>73</v>
      </c>
      <c r="C13" s="100"/>
      <c r="D13" s="46"/>
      <c r="E13" s="109">
        <v>14180000</v>
      </c>
      <c r="F13" s="100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132</v>
      </c>
      <c r="B14" s="53" t="s">
        <v>74</v>
      </c>
      <c r="C14" s="100"/>
      <c r="D14" s="46"/>
      <c r="E14" s="109"/>
      <c r="F14" s="100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4" t="s">
        <v>137</v>
      </c>
      <c r="C15" s="100"/>
      <c r="D15" s="46"/>
      <c r="E15" s="109"/>
      <c r="F15" s="100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133</v>
      </c>
      <c r="B16" s="53" t="s">
        <v>63</v>
      </c>
      <c r="C16" s="100"/>
      <c r="D16" s="46"/>
      <c r="E16" s="109"/>
      <c r="F16" s="100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1">
        <f>C18+C19</f>
        <v>1298981</v>
      </c>
      <c r="D17" s="52"/>
      <c r="E17" s="140"/>
      <c r="F17" s="101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131</v>
      </c>
      <c r="B18" s="74" t="s">
        <v>114</v>
      </c>
      <c r="C18" s="102">
        <v>1298981</v>
      </c>
      <c r="D18" s="74"/>
      <c r="E18" s="141"/>
      <c r="F18" s="102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48" customFormat="1" ht="15" customHeight="1">
      <c r="A19" s="54" t="s">
        <v>132</v>
      </c>
      <c r="B19" s="74" t="s">
        <v>115</v>
      </c>
      <c r="C19" s="102"/>
      <c r="D19" s="74"/>
      <c r="E19" s="141"/>
      <c r="F19" s="102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49" customFormat="1" ht="22.5" customHeight="1">
      <c r="A20" s="47">
        <v>2</v>
      </c>
      <c r="B20" s="60" t="s">
        <v>111</v>
      </c>
      <c r="C20" s="97"/>
      <c r="D20" s="59"/>
      <c r="E20" s="108">
        <f>SUM(E21+E25+E26)</f>
        <v>1328981</v>
      </c>
      <c r="F20" s="108">
        <f>SUM(F26+F21)</f>
        <v>1991007</v>
      </c>
      <c r="G20" s="108">
        <f aca="true" t="shared" si="1" ref="G20:P20">SUM(G26+G21)</f>
        <v>1991007</v>
      </c>
      <c r="H20" s="108">
        <f t="shared" si="1"/>
        <v>1991007</v>
      </c>
      <c r="I20" s="108">
        <f t="shared" si="1"/>
        <v>1991007</v>
      </c>
      <c r="J20" s="108">
        <f t="shared" si="1"/>
        <v>1991007</v>
      </c>
      <c r="K20" s="108">
        <f t="shared" si="1"/>
        <v>1991007</v>
      </c>
      <c r="L20" s="108">
        <f t="shared" si="1"/>
        <v>1991006</v>
      </c>
      <c r="M20" s="108">
        <f t="shared" si="1"/>
        <v>1991007</v>
      </c>
      <c r="N20" s="108">
        <f t="shared" si="1"/>
        <v>1991007</v>
      </c>
      <c r="O20" s="108">
        <f t="shared" si="1"/>
        <v>1865986</v>
      </c>
      <c r="P20" s="108">
        <f t="shared" si="1"/>
        <v>125021</v>
      </c>
    </row>
    <row r="21" spans="1:16" s="49" customFormat="1" ht="15" customHeight="1">
      <c r="A21" s="47" t="s">
        <v>67</v>
      </c>
      <c r="B21" s="60" t="s">
        <v>110</v>
      </c>
      <c r="C21" s="97"/>
      <c r="D21" s="59"/>
      <c r="E21" s="142"/>
      <c r="F21" s="99">
        <f>SUM(F22:F24)</f>
        <v>1040947</v>
      </c>
      <c r="G21" s="99">
        <f aca="true" t="shared" si="2" ref="G21:P21">SUM(G22:G24)</f>
        <v>1110690</v>
      </c>
      <c r="H21" s="99">
        <f t="shared" si="2"/>
        <v>1185107</v>
      </c>
      <c r="I21" s="99">
        <f t="shared" si="2"/>
        <v>1264509</v>
      </c>
      <c r="J21" s="99">
        <f t="shared" si="2"/>
        <v>1349231</v>
      </c>
      <c r="K21" s="99">
        <f t="shared" si="2"/>
        <v>1439629</v>
      </c>
      <c r="L21" s="99">
        <f t="shared" si="2"/>
        <v>1536084</v>
      </c>
      <c r="M21" s="99">
        <f t="shared" si="2"/>
        <v>1639002</v>
      </c>
      <c r="N21" s="99">
        <f t="shared" si="2"/>
        <v>1748815</v>
      </c>
      <c r="O21" s="99">
        <f t="shared" si="2"/>
        <v>1740965</v>
      </c>
      <c r="P21" s="99">
        <f t="shared" si="2"/>
        <v>125021</v>
      </c>
    </row>
    <row r="22" spans="1:16" s="48" customFormat="1" ht="15" customHeight="1">
      <c r="A22" s="54" t="s">
        <v>131</v>
      </c>
      <c r="B22" s="53" t="s">
        <v>103</v>
      </c>
      <c r="C22" s="100"/>
      <c r="D22" s="46"/>
      <c r="E22" s="143"/>
      <c r="F22" s="109">
        <v>1040947</v>
      </c>
      <c r="G22" s="109">
        <v>1110690</v>
      </c>
      <c r="H22" s="109">
        <v>1185107</v>
      </c>
      <c r="I22" s="109">
        <v>1264509</v>
      </c>
      <c r="J22" s="109">
        <v>1349231</v>
      </c>
      <c r="K22" s="109">
        <v>1439629</v>
      </c>
      <c r="L22" s="109">
        <v>1536084</v>
      </c>
      <c r="M22" s="109">
        <v>1639002</v>
      </c>
      <c r="N22" s="109">
        <v>1748815</v>
      </c>
      <c r="O22" s="109">
        <v>1740965</v>
      </c>
      <c r="P22" s="109">
        <v>125021</v>
      </c>
    </row>
    <row r="23" spans="1:16" s="48" customFormat="1" ht="15" customHeight="1">
      <c r="A23" s="54" t="s">
        <v>132</v>
      </c>
      <c r="B23" s="53" t="s">
        <v>105</v>
      </c>
      <c r="C23" s="100"/>
      <c r="D23" s="46"/>
      <c r="E23" s="143"/>
      <c r="F23" s="100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133</v>
      </c>
      <c r="B24" s="53" t="s">
        <v>104</v>
      </c>
      <c r="C24" s="100"/>
      <c r="D24" s="46"/>
      <c r="E24" s="143"/>
      <c r="F24" s="100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100"/>
      <c r="D25" s="46"/>
      <c r="E25" s="144">
        <v>1298981</v>
      </c>
      <c r="F25" s="100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3" customFormat="1" ht="14.25" customHeight="1">
      <c r="A26" s="50" t="s">
        <v>101</v>
      </c>
      <c r="B26" s="52" t="s">
        <v>102</v>
      </c>
      <c r="C26" s="103"/>
      <c r="D26" s="72"/>
      <c r="E26" s="104">
        <v>30000</v>
      </c>
      <c r="F26" s="104">
        <v>950060</v>
      </c>
      <c r="G26" s="104">
        <v>880317</v>
      </c>
      <c r="H26" s="104">
        <v>805900</v>
      </c>
      <c r="I26" s="104">
        <v>726498</v>
      </c>
      <c r="J26" s="104">
        <v>641776</v>
      </c>
      <c r="K26" s="104">
        <v>551378</v>
      </c>
      <c r="L26" s="104">
        <v>454922</v>
      </c>
      <c r="M26" s="104">
        <v>352005</v>
      </c>
      <c r="N26" s="104">
        <v>242192</v>
      </c>
      <c r="O26" s="104">
        <v>125021</v>
      </c>
      <c r="P26" s="104">
        <v>0</v>
      </c>
    </row>
    <row r="27" spans="1:16" s="49" customFormat="1" ht="22.5" customHeight="1">
      <c r="A27" s="47" t="s">
        <v>13</v>
      </c>
      <c r="B27" s="60" t="s">
        <v>76</v>
      </c>
      <c r="C27" s="97"/>
      <c r="D27" s="59"/>
      <c r="E27" s="99">
        <v>63486448</v>
      </c>
      <c r="F27" s="99">
        <v>43980098</v>
      </c>
      <c r="G27" s="99">
        <v>46309529</v>
      </c>
      <c r="H27" s="99">
        <v>48758911</v>
      </c>
      <c r="I27" s="99">
        <v>51434333</v>
      </c>
      <c r="J27" s="99">
        <v>54261906</v>
      </c>
      <c r="K27" s="99">
        <v>57229175</v>
      </c>
      <c r="L27" s="99">
        <v>60373731</v>
      </c>
      <c r="M27" s="99">
        <v>63392417</v>
      </c>
      <c r="N27" s="99">
        <v>66562038</v>
      </c>
      <c r="O27" s="99">
        <v>70555760</v>
      </c>
      <c r="P27" s="99">
        <v>74083548</v>
      </c>
    </row>
    <row r="28" spans="1:16" s="67" customFormat="1" ht="22.5" customHeight="1">
      <c r="A28" s="47" t="s">
        <v>1</v>
      </c>
      <c r="B28" s="60" t="s">
        <v>87</v>
      </c>
      <c r="C28" s="98"/>
      <c r="D28" s="66"/>
      <c r="E28" s="99">
        <v>91961547</v>
      </c>
      <c r="F28" s="99">
        <v>48684355</v>
      </c>
      <c r="G28" s="99">
        <v>50007277</v>
      </c>
      <c r="H28" s="99">
        <v>51349659</v>
      </c>
      <c r="I28" s="99">
        <v>52792232</v>
      </c>
      <c r="J28" s="99">
        <v>54279120</v>
      </c>
      <c r="K28" s="99">
        <v>49505749</v>
      </c>
      <c r="L28" s="99">
        <v>57101684</v>
      </c>
      <c r="M28" s="99">
        <v>59956768</v>
      </c>
      <c r="N28" s="99">
        <v>62954606</v>
      </c>
      <c r="O28" s="99">
        <v>66883731</v>
      </c>
      <c r="P28" s="99">
        <v>70227917</v>
      </c>
    </row>
    <row r="29" spans="1:16" s="67" customFormat="1" ht="22.5" customHeight="1">
      <c r="A29" s="47" t="s">
        <v>17</v>
      </c>
      <c r="B29" s="60" t="s">
        <v>88</v>
      </c>
      <c r="C29" s="98"/>
      <c r="D29" s="66"/>
      <c r="E29" s="99">
        <f>SUM(E27-E28)</f>
        <v>-28475099</v>
      </c>
      <c r="F29" s="99">
        <f aca="true" t="shared" si="3" ref="F29:P29">SUM(F27-F28)</f>
        <v>-4704257</v>
      </c>
      <c r="G29" s="99">
        <f t="shared" si="3"/>
        <v>-3697748</v>
      </c>
      <c r="H29" s="99">
        <f t="shared" si="3"/>
        <v>-2590748</v>
      </c>
      <c r="I29" s="99">
        <f t="shared" si="3"/>
        <v>-1357899</v>
      </c>
      <c r="J29" s="99">
        <f t="shared" si="3"/>
        <v>-17214</v>
      </c>
      <c r="K29" s="99">
        <f t="shared" si="3"/>
        <v>7723426</v>
      </c>
      <c r="L29" s="99">
        <f t="shared" si="3"/>
        <v>3272047</v>
      </c>
      <c r="M29" s="99">
        <f t="shared" si="3"/>
        <v>3435649</v>
      </c>
      <c r="N29" s="99">
        <f t="shared" si="3"/>
        <v>3607432</v>
      </c>
      <c r="O29" s="99">
        <f t="shared" si="3"/>
        <v>3672029</v>
      </c>
      <c r="P29" s="99">
        <f t="shared" si="3"/>
        <v>3855631</v>
      </c>
    </row>
    <row r="30" spans="1:16" s="49" customFormat="1" ht="22.5" customHeight="1">
      <c r="A30" s="47" t="s">
        <v>20</v>
      </c>
      <c r="B30" s="60" t="s">
        <v>134</v>
      </c>
      <c r="C30" s="97"/>
      <c r="D30" s="5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s="48" customFormat="1" ht="15" customHeight="1">
      <c r="A31" s="50" t="s">
        <v>106</v>
      </c>
      <c r="B31" s="51" t="s">
        <v>141</v>
      </c>
      <c r="C31" s="100"/>
      <c r="D31" s="46"/>
      <c r="E31" s="126">
        <f>(E7-E22-E23)/E27*100</f>
        <v>22.335475438789707</v>
      </c>
      <c r="F31" s="126">
        <f aca="true" t="shared" si="4" ref="F31:P31">F7/F27*100</f>
        <v>29.87499709527705</v>
      </c>
      <c r="G31" s="126">
        <f t="shared" si="4"/>
        <v>25.97384007079839</v>
      </c>
      <c r="H31" s="126">
        <f t="shared" si="4"/>
        <v>22.238511438452758</v>
      </c>
      <c r="I31" s="126">
        <f t="shared" si="4"/>
        <v>18.623255015283274</v>
      </c>
      <c r="J31" s="126">
        <f t="shared" si="4"/>
        <v>15.166286270887719</v>
      </c>
      <c r="K31" s="126">
        <f t="shared" si="4"/>
        <v>11.864380361939517</v>
      </c>
      <c r="L31" s="126">
        <f t="shared" si="4"/>
        <v>8.70213404568288</v>
      </c>
      <c r="M31" s="126">
        <f t="shared" si="4"/>
        <v>5.702260887134182</v>
      </c>
      <c r="N31" s="126">
        <f t="shared" si="4"/>
        <v>2.8033787066435676</v>
      </c>
      <c r="O31" s="126">
        <f t="shared" si="4"/>
        <v>0.17719460466445264</v>
      </c>
      <c r="P31" s="126">
        <f t="shared" si="4"/>
        <v>0</v>
      </c>
    </row>
    <row r="32" spans="1:16" s="48" customFormat="1" ht="28.5" customHeight="1">
      <c r="A32" s="50" t="s">
        <v>107</v>
      </c>
      <c r="B32" s="51" t="s">
        <v>135</v>
      </c>
      <c r="C32" s="10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100"/>
      <c r="D33" s="46"/>
      <c r="E33" s="126">
        <f>E20/E27*100</f>
        <v>2.0933302174977566</v>
      </c>
      <c r="F33" s="126">
        <f>F20/F27*100</f>
        <v>4.527063582259412</v>
      </c>
      <c r="G33" s="126">
        <f aca="true" t="shared" si="5" ref="G33:P33">G20/G27*100</f>
        <v>4.299346253338055</v>
      </c>
      <c r="H33" s="126">
        <f t="shared" si="5"/>
        <v>4.083370524825708</v>
      </c>
      <c r="I33" s="126">
        <f t="shared" si="5"/>
        <v>3.870968833211077</v>
      </c>
      <c r="J33" s="126">
        <f t="shared" si="5"/>
        <v>3.669253711802899</v>
      </c>
      <c r="K33" s="126">
        <f t="shared" si="5"/>
        <v>3.4790069924998916</v>
      </c>
      <c r="L33" s="126">
        <f t="shared" si="5"/>
        <v>3.2978018204639366</v>
      </c>
      <c r="M33" s="126">
        <f t="shared" si="5"/>
        <v>3.1407652432624547</v>
      </c>
      <c r="N33" s="126">
        <f t="shared" si="5"/>
        <v>2.9912049868425004</v>
      </c>
      <c r="O33" s="126">
        <f t="shared" si="5"/>
        <v>2.644696903555429</v>
      </c>
      <c r="P33" s="126">
        <f t="shared" si="5"/>
        <v>0.16875676634709774</v>
      </c>
    </row>
    <row r="34" spans="1:16" s="48" customFormat="1" ht="25.5" customHeight="1">
      <c r="A34" s="50" t="s">
        <v>109</v>
      </c>
      <c r="B34" s="51" t="s">
        <v>117</v>
      </c>
      <c r="C34" s="10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48" t="s">
        <v>119</v>
      </c>
      <c r="B3" s="148"/>
      <c r="C3" s="148"/>
      <c r="D3" s="148"/>
    </row>
    <row r="4" ht="6.75" customHeight="1">
      <c r="A4" s="15"/>
    </row>
    <row r="5" ht="12.75">
      <c r="D5" s="10" t="s">
        <v>39</v>
      </c>
    </row>
    <row r="6" spans="1:4" ht="15" customHeight="1">
      <c r="A6" s="149" t="s">
        <v>55</v>
      </c>
      <c r="B6" s="149" t="s">
        <v>4</v>
      </c>
      <c r="C6" s="150" t="s">
        <v>56</v>
      </c>
      <c r="D6" s="150" t="s">
        <v>120</v>
      </c>
    </row>
    <row r="7" spans="1:4" ht="15" customHeight="1">
      <c r="A7" s="149"/>
      <c r="B7" s="149"/>
      <c r="C7" s="149"/>
      <c r="D7" s="150"/>
    </row>
    <row r="8" spans="1:4" ht="15.75" customHeight="1">
      <c r="A8" s="149"/>
      <c r="B8" s="149"/>
      <c r="C8" s="149"/>
      <c r="D8" s="150"/>
    </row>
    <row r="9" spans="1:4" s="89" customFormat="1" ht="9.75" customHeight="1">
      <c r="A9" s="87">
        <v>1</v>
      </c>
      <c r="B9" s="87">
        <v>2</v>
      </c>
      <c r="C9" s="87">
        <v>3</v>
      </c>
      <c r="D9" s="88">
        <v>4</v>
      </c>
    </row>
    <row r="10" spans="1:4" s="64" customFormat="1" ht="13.5" customHeight="1">
      <c r="A10" s="76" t="s">
        <v>11</v>
      </c>
      <c r="B10" s="77" t="s">
        <v>128</v>
      </c>
      <c r="C10" s="76"/>
      <c r="D10" s="91">
        <v>61592957</v>
      </c>
    </row>
    <row r="11" spans="1:4" ht="15.75" customHeight="1">
      <c r="A11" s="76" t="s">
        <v>12</v>
      </c>
      <c r="B11" s="77" t="s">
        <v>7</v>
      </c>
      <c r="C11" s="76"/>
      <c r="D11" s="91">
        <v>87190007</v>
      </c>
    </row>
    <row r="12" spans="1:4" ht="14.25" customHeight="1">
      <c r="A12" s="76" t="s">
        <v>13</v>
      </c>
      <c r="B12" s="77" t="s">
        <v>130</v>
      </c>
      <c r="C12" s="78"/>
      <c r="D12" s="92">
        <f>D10-D11</f>
        <v>-25597050</v>
      </c>
    </row>
    <row r="13" spans="1:4" ht="18.75" customHeight="1">
      <c r="A13" s="146" t="s">
        <v>23</v>
      </c>
      <c r="B13" s="147"/>
      <c r="C13" s="78"/>
      <c r="D13" s="92">
        <f>SUM(D14:D21)</f>
        <v>25597050</v>
      </c>
    </row>
    <row r="14" spans="1:4" ht="21.75" customHeight="1">
      <c r="A14" s="76" t="s">
        <v>11</v>
      </c>
      <c r="B14" s="79" t="s">
        <v>18</v>
      </c>
      <c r="C14" s="76" t="s">
        <v>24</v>
      </c>
      <c r="D14" s="92"/>
    </row>
    <row r="15" spans="1:4" ht="18.75" customHeight="1">
      <c r="A15" s="80" t="s">
        <v>12</v>
      </c>
      <c r="B15" s="78" t="s">
        <v>19</v>
      </c>
      <c r="C15" s="76" t="s">
        <v>24</v>
      </c>
      <c r="D15" s="93">
        <v>19000000</v>
      </c>
    </row>
    <row r="16" spans="1:4" ht="31.5" customHeight="1">
      <c r="A16" s="76" t="s">
        <v>13</v>
      </c>
      <c r="B16" s="81" t="s">
        <v>83</v>
      </c>
      <c r="C16" s="76" t="s">
        <v>47</v>
      </c>
      <c r="D16" s="92"/>
    </row>
    <row r="17" spans="1:4" ht="15.75" customHeight="1">
      <c r="A17" s="80" t="s">
        <v>1</v>
      </c>
      <c r="B17" s="78" t="s">
        <v>26</v>
      </c>
      <c r="C17" s="76" t="s">
        <v>48</v>
      </c>
      <c r="D17" s="92"/>
    </row>
    <row r="18" spans="1:4" ht="15" customHeight="1">
      <c r="A18" s="76" t="s">
        <v>17</v>
      </c>
      <c r="B18" s="78" t="s">
        <v>84</v>
      </c>
      <c r="C18" s="76" t="s">
        <v>129</v>
      </c>
      <c r="D18" s="92"/>
    </row>
    <row r="19" spans="1:4" ht="16.5" customHeight="1">
      <c r="A19" s="80" t="s">
        <v>20</v>
      </c>
      <c r="B19" s="78" t="s">
        <v>21</v>
      </c>
      <c r="C19" s="76" t="s">
        <v>25</v>
      </c>
      <c r="D19" s="94">
        <v>6597050</v>
      </c>
    </row>
    <row r="20" spans="1:4" ht="15" customHeight="1">
      <c r="A20" s="76" t="s">
        <v>22</v>
      </c>
      <c r="B20" s="78" t="s">
        <v>98</v>
      </c>
      <c r="C20" s="76" t="s">
        <v>60</v>
      </c>
      <c r="D20" s="91"/>
    </row>
    <row r="21" spans="1:4" ht="15" customHeight="1">
      <c r="A21" s="76" t="s">
        <v>28</v>
      </c>
      <c r="B21" s="82" t="s">
        <v>46</v>
      </c>
      <c r="C21" s="76" t="s">
        <v>27</v>
      </c>
      <c r="D21" s="91"/>
    </row>
    <row r="22" spans="1:4" ht="18.75" customHeight="1">
      <c r="A22" s="146" t="s">
        <v>85</v>
      </c>
      <c r="B22" s="147"/>
      <c r="C22" s="76"/>
      <c r="D22" s="91"/>
    </row>
    <row r="23" spans="1:4" ht="16.5" customHeight="1">
      <c r="A23" s="76" t="s">
        <v>11</v>
      </c>
      <c r="B23" s="78" t="s">
        <v>49</v>
      </c>
      <c r="C23" s="76" t="s">
        <v>30</v>
      </c>
      <c r="D23" s="91"/>
    </row>
    <row r="24" spans="1:4" ht="13.5" customHeight="1">
      <c r="A24" s="80" t="s">
        <v>12</v>
      </c>
      <c r="B24" s="83" t="s">
        <v>29</v>
      </c>
      <c r="C24" s="80" t="s">
        <v>30</v>
      </c>
      <c r="D24" s="95"/>
    </row>
    <row r="25" spans="1:4" ht="38.25" customHeight="1">
      <c r="A25" s="76" t="s">
        <v>13</v>
      </c>
      <c r="B25" s="84" t="s">
        <v>52</v>
      </c>
      <c r="C25" s="76" t="s">
        <v>53</v>
      </c>
      <c r="D25" s="91"/>
    </row>
    <row r="26" spans="1:4" ht="14.25" customHeight="1">
      <c r="A26" s="80" t="s">
        <v>1</v>
      </c>
      <c r="B26" s="83" t="s">
        <v>50</v>
      </c>
      <c r="C26" s="80" t="s">
        <v>44</v>
      </c>
      <c r="D26" s="95"/>
    </row>
    <row r="27" spans="1:4" ht="15.75" customHeight="1">
      <c r="A27" s="76" t="s">
        <v>17</v>
      </c>
      <c r="B27" s="78" t="s">
        <v>51</v>
      </c>
      <c r="C27" s="76" t="s">
        <v>32</v>
      </c>
      <c r="D27" s="91"/>
    </row>
    <row r="28" spans="1:4" ht="15" customHeight="1">
      <c r="A28" s="85" t="s">
        <v>20</v>
      </c>
      <c r="B28" s="82" t="s">
        <v>99</v>
      </c>
      <c r="C28" s="85" t="s">
        <v>33</v>
      </c>
      <c r="D28" s="94"/>
    </row>
    <row r="29" spans="1:6" ht="16.5" customHeight="1">
      <c r="A29" s="85" t="s">
        <v>22</v>
      </c>
      <c r="B29" s="82" t="s">
        <v>34</v>
      </c>
      <c r="C29" s="86" t="s">
        <v>31</v>
      </c>
      <c r="D29" s="96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2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5" t="s">
        <v>121</v>
      </c>
      <c r="B1" s="155"/>
      <c r="C1" s="155"/>
      <c r="D1" s="155"/>
      <c r="E1" s="155"/>
      <c r="F1" s="155"/>
      <c r="G1" s="155"/>
      <c r="H1" s="155"/>
      <c r="I1" s="155"/>
      <c r="J1" s="155"/>
    </row>
    <row r="2" ht="12.75">
      <c r="J2" s="9" t="s">
        <v>39</v>
      </c>
    </row>
    <row r="3" spans="1:10" s="2" customFormat="1" ht="20.25" customHeight="1">
      <c r="A3" s="149" t="s">
        <v>2</v>
      </c>
      <c r="B3" s="152" t="s">
        <v>3</v>
      </c>
      <c r="C3" s="152" t="s">
        <v>89</v>
      </c>
      <c r="D3" s="150" t="s">
        <v>82</v>
      </c>
      <c r="E3" s="150" t="s">
        <v>91</v>
      </c>
      <c r="F3" s="150" t="s">
        <v>62</v>
      </c>
      <c r="G3" s="150"/>
      <c r="H3" s="150"/>
      <c r="I3" s="150"/>
      <c r="J3" s="150"/>
    </row>
    <row r="4" spans="1:10" s="2" customFormat="1" ht="20.25" customHeight="1">
      <c r="A4" s="149"/>
      <c r="B4" s="153"/>
      <c r="C4" s="153"/>
      <c r="D4" s="149"/>
      <c r="E4" s="150"/>
      <c r="F4" s="150" t="s">
        <v>80</v>
      </c>
      <c r="G4" s="150" t="s">
        <v>5</v>
      </c>
      <c r="H4" s="150"/>
      <c r="I4" s="150"/>
      <c r="J4" s="150" t="s">
        <v>81</v>
      </c>
    </row>
    <row r="5" spans="1:10" s="2" customFormat="1" ht="65.25" customHeight="1">
      <c r="A5" s="149"/>
      <c r="B5" s="154"/>
      <c r="C5" s="154"/>
      <c r="D5" s="149"/>
      <c r="E5" s="150"/>
      <c r="F5" s="150"/>
      <c r="G5" s="14" t="s">
        <v>77</v>
      </c>
      <c r="H5" s="14" t="s">
        <v>78</v>
      </c>
      <c r="I5" s="14" t="s">
        <v>92</v>
      </c>
      <c r="J5" s="150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7">
        <v>750</v>
      </c>
      <c r="B7" s="127">
        <v>75011</v>
      </c>
      <c r="C7" s="127"/>
      <c r="D7" s="127">
        <v>56817</v>
      </c>
      <c r="E7" s="127">
        <v>56817</v>
      </c>
      <c r="F7" s="127">
        <v>56817</v>
      </c>
      <c r="G7" s="127">
        <v>46100</v>
      </c>
      <c r="H7" s="127">
        <v>9014</v>
      </c>
      <c r="I7" s="127"/>
      <c r="J7" s="127"/>
    </row>
    <row r="8" spans="1:10" ht="19.5" customHeight="1">
      <c r="A8" s="111">
        <v>751</v>
      </c>
      <c r="B8" s="111">
        <v>75101</v>
      </c>
      <c r="C8" s="111"/>
      <c r="D8" s="111">
        <v>2410</v>
      </c>
      <c r="E8" s="111">
        <v>2499</v>
      </c>
      <c r="F8" s="111">
        <v>2499</v>
      </c>
      <c r="G8" s="111">
        <v>2015</v>
      </c>
      <c r="H8" s="111">
        <v>395</v>
      </c>
      <c r="I8" s="111"/>
      <c r="J8" s="111"/>
    </row>
    <row r="9" spans="1:10" ht="19.5" customHeight="1">
      <c r="A9" s="111">
        <v>754</v>
      </c>
      <c r="B9" s="111">
        <v>75414</v>
      </c>
      <c r="C9" s="111"/>
      <c r="D9" s="111">
        <v>500</v>
      </c>
      <c r="E9" s="111">
        <v>500</v>
      </c>
      <c r="F9" s="111">
        <v>500</v>
      </c>
      <c r="G9" s="111"/>
      <c r="H9" s="111"/>
      <c r="I9" s="111"/>
      <c r="J9" s="111"/>
    </row>
    <row r="10" spans="1:10" ht="19.5" customHeight="1">
      <c r="A10" s="111">
        <v>852</v>
      </c>
      <c r="B10" s="111"/>
      <c r="C10" s="111"/>
      <c r="D10" s="111">
        <v>2109900</v>
      </c>
      <c r="E10" s="111"/>
      <c r="F10" s="111"/>
      <c r="G10" s="111"/>
      <c r="H10" s="111"/>
      <c r="I10" s="111"/>
      <c r="J10" s="111"/>
    </row>
    <row r="11" spans="1:10" ht="19.5" customHeight="1">
      <c r="A11" s="111"/>
      <c r="B11" s="111">
        <v>85212</v>
      </c>
      <c r="C11" s="111"/>
      <c r="D11" s="111">
        <v>2000000</v>
      </c>
      <c r="E11" s="111">
        <v>2000000</v>
      </c>
      <c r="F11" s="111">
        <v>2000000</v>
      </c>
      <c r="G11" s="111">
        <v>24000</v>
      </c>
      <c r="H11" s="111">
        <v>28363</v>
      </c>
      <c r="I11" s="111">
        <v>1916000</v>
      </c>
      <c r="J11" s="111"/>
    </row>
    <row r="12" spans="1:10" ht="19.5" customHeight="1">
      <c r="A12" s="111"/>
      <c r="B12" s="111">
        <v>85213</v>
      </c>
      <c r="C12" s="111"/>
      <c r="D12" s="111">
        <v>12000</v>
      </c>
      <c r="E12" s="111">
        <v>12000</v>
      </c>
      <c r="F12" s="111">
        <v>12000</v>
      </c>
      <c r="G12" s="111"/>
      <c r="H12" s="111"/>
      <c r="I12" s="111">
        <v>12000</v>
      </c>
      <c r="J12" s="111"/>
    </row>
    <row r="13" spans="1:10" ht="19.5" customHeight="1">
      <c r="A13" s="111"/>
      <c r="B13" s="111">
        <v>85214</v>
      </c>
      <c r="C13" s="111"/>
      <c r="D13" s="111">
        <v>85000</v>
      </c>
      <c r="E13" s="111">
        <v>85000</v>
      </c>
      <c r="F13" s="111"/>
      <c r="G13" s="111"/>
      <c r="H13" s="111"/>
      <c r="I13" s="111">
        <v>85000</v>
      </c>
      <c r="J13" s="111"/>
    </row>
    <row r="14" spans="1:10" ht="19.5" customHeight="1">
      <c r="A14" s="111"/>
      <c r="B14" s="111">
        <v>85228</v>
      </c>
      <c r="C14" s="111"/>
      <c r="D14" s="111">
        <v>12900</v>
      </c>
      <c r="E14" s="111">
        <v>12900</v>
      </c>
      <c r="F14" s="111">
        <v>12900</v>
      </c>
      <c r="G14" s="111">
        <v>11182</v>
      </c>
      <c r="H14" s="111">
        <v>1718</v>
      </c>
      <c r="I14" s="111"/>
      <c r="J14" s="111"/>
    </row>
    <row r="15" spans="1:10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9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9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9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9.5" customHeight="1">
      <c r="A20" s="151" t="s">
        <v>86</v>
      </c>
      <c r="B20" s="151"/>
      <c r="C20" s="151"/>
      <c r="D20" s="151"/>
      <c r="E20" s="128">
        <f>SUM(E7:E19)</f>
        <v>2169716</v>
      </c>
      <c r="F20" s="128">
        <f>SUM(F7:F19)</f>
        <v>2084716</v>
      </c>
      <c r="G20" s="128">
        <f>SUM(G7:G19)</f>
        <v>83297</v>
      </c>
      <c r="H20" s="128">
        <f>SUM(H7:H19)</f>
        <v>39490</v>
      </c>
      <c r="I20" s="128">
        <f>SUM(I7:I19)</f>
        <v>2013000</v>
      </c>
      <c r="J20" s="17"/>
    </row>
    <row r="22" ht="12.75">
      <c r="A22" s="68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55" t="s">
        <v>122</v>
      </c>
      <c r="B1" s="155"/>
      <c r="C1" s="155"/>
      <c r="D1" s="155"/>
      <c r="E1" s="155"/>
      <c r="F1" s="155"/>
      <c r="G1" s="155"/>
      <c r="H1" s="155"/>
      <c r="I1" s="155"/>
      <c r="J1" s="155"/>
    </row>
    <row r="3" ht="12.75">
      <c r="J3" s="58" t="s">
        <v>39</v>
      </c>
    </row>
    <row r="4" spans="1:79" ht="20.25" customHeight="1">
      <c r="A4" s="149" t="s">
        <v>2</v>
      </c>
      <c r="B4" s="152" t="s">
        <v>3</v>
      </c>
      <c r="C4" s="152" t="s">
        <v>89</v>
      </c>
      <c r="D4" s="150" t="s">
        <v>82</v>
      </c>
      <c r="E4" s="150" t="s">
        <v>91</v>
      </c>
      <c r="F4" s="150" t="s">
        <v>62</v>
      </c>
      <c r="G4" s="150"/>
      <c r="H4" s="150"/>
      <c r="I4" s="150"/>
      <c r="J4" s="150"/>
      <c r="BX4" s="1"/>
      <c r="BY4" s="1"/>
      <c r="BZ4" s="1"/>
      <c r="CA4" s="1"/>
    </row>
    <row r="5" spans="1:79" ht="18" customHeight="1">
      <c r="A5" s="149"/>
      <c r="B5" s="153"/>
      <c r="C5" s="153"/>
      <c r="D5" s="149"/>
      <c r="E5" s="150"/>
      <c r="F5" s="150" t="s">
        <v>80</v>
      </c>
      <c r="G5" s="150" t="s">
        <v>5</v>
      </c>
      <c r="H5" s="150"/>
      <c r="I5" s="150"/>
      <c r="J5" s="150" t="s">
        <v>81</v>
      </c>
      <c r="BX5" s="1"/>
      <c r="BY5" s="1"/>
      <c r="BZ5" s="1"/>
      <c r="CA5" s="1"/>
    </row>
    <row r="6" spans="1:79" ht="69" customHeight="1">
      <c r="A6" s="149"/>
      <c r="B6" s="154"/>
      <c r="C6" s="154"/>
      <c r="D6" s="149"/>
      <c r="E6" s="150"/>
      <c r="F6" s="150"/>
      <c r="G6" s="14" t="s">
        <v>77</v>
      </c>
      <c r="H6" s="14" t="s">
        <v>78</v>
      </c>
      <c r="I6" s="14" t="s">
        <v>79</v>
      </c>
      <c r="J6" s="150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9">
        <v>600</v>
      </c>
      <c r="B8" s="129">
        <v>60004</v>
      </c>
      <c r="C8" s="129">
        <v>2310</v>
      </c>
      <c r="D8" s="127"/>
      <c r="E8" s="127">
        <v>1550910</v>
      </c>
      <c r="F8" s="127">
        <v>1550910</v>
      </c>
      <c r="G8" s="127"/>
      <c r="H8" s="127"/>
      <c r="I8" s="127">
        <v>1550910</v>
      </c>
      <c r="J8" s="127"/>
      <c r="BX8" s="1"/>
      <c r="BY8" s="1"/>
      <c r="BZ8" s="1"/>
      <c r="CA8" s="1"/>
    </row>
    <row r="9" spans="1:79" ht="19.5" customHeight="1">
      <c r="A9" s="130">
        <v>801</v>
      </c>
      <c r="B9" s="130">
        <v>80104</v>
      </c>
      <c r="C9" s="130">
        <v>2310</v>
      </c>
      <c r="D9" s="111">
        <v>270000</v>
      </c>
      <c r="E9" s="111">
        <v>420000</v>
      </c>
      <c r="F9" s="111">
        <v>420000</v>
      </c>
      <c r="G9" s="111"/>
      <c r="H9" s="111"/>
      <c r="I9" s="111">
        <v>420000</v>
      </c>
      <c r="J9" s="111"/>
      <c r="BX9" s="1"/>
      <c r="BY9" s="1"/>
      <c r="BZ9" s="1"/>
      <c r="CA9" s="1"/>
    </row>
    <row r="10" spans="1:79" ht="19.5" customHeight="1">
      <c r="A10" s="130">
        <v>851</v>
      </c>
      <c r="B10" s="130">
        <v>85141</v>
      </c>
      <c r="C10" s="130">
        <v>2320</v>
      </c>
      <c r="D10" s="111"/>
      <c r="E10" s="111">
        <v>40300</v>
      </c>
      <c r="F10" s="111">
        <v>40300</v>
      </c>
      <c r="G10" s="111"/>
      <c r="H10" s="111"/>
      <c r="I10" s="111">
        <v>40300</v>
      </c>
      <c r="J10" s="111"/>
      <c r="BX10" s="1"/>
      <c r="BY10" s="1"/>
      <c r="BZ10" s="1"/>
      <c r="CA10" s="1"/>
    </row>
    <row r="11" spans="1:79" ht="19.5" customHeight="1">
      <c r="A11" s="130"/>
      <c r="B11" s="130"/>
      <c r="C11" s="130"/>
      <c r="D11" s="111"/>
      <c r="E11" s="111"/>
      <c r="F11" s="111"/>
      <c r="G11" s="111"/>
      <c r="H11" s="111"/>
      <c r="I11" s="111"/>
      <c r="J11" s="111"/>
      <c r="BX11" s="1"/>
      <c r="BY11" s="1"/>
      <c r="BZ11" s="1"/>
      <c r="CA11" s="1"/>
    </row>
    <row r="12" spans="1:79" ht="19.5" customHeight="1">
      <c r="A12" s="130"/>
      <c r="B12" s="130"/>
      <c r="C12" s="130"/>
      <c r="D12" s="111"/>
      <c r="E12" s="111"/>
      <c r="F12" s="111"/>
      <c r="G12" s="111"/>
      <c r="H12" s="111"/>
      <c r="I12" s="111"/>
      <c r="J12" s="111"/>
      <c r="BX12" s="1"/>
      <c r="BY12" s="1"/>
      <c r="BZ12" s="1"/>
      <c r="CA12" s="1"/>
    </row>
    <row r="13" spans="1:79" ht="19.5" customHeight="1">
      <c r="A13" s="130"/>
      <c r="B13" s="130"/>
      <c r="C13" s="130"/>
      <c r="D13" s="111"/>
      <c r="E13" s="111"/>
      <c r="F13" s="111"/>
      <c r="G13" s="111"/>
      <c r="H13" s="111"/>
      <c r="I13" s="111"/>
      <c r="J13" s="111"/>
      <c r="BX13" s="1"/>
      <c r="BY13" s="1"/>
      <c r="BZ13" s="1"/>
      <c r="CA13" s="1"/>
    </row>
    <row r="14" spans="1:79" ht="19.5" customHeight="1">
      <c r="A14" s="130"/>
      <c r="B14" s="130"/>
      <c r="C14" s="130"/>
      <c r="D14" s="111"/>
      <c r="E14" s="111"/>
      <c r="F14" s="111"/>
      <c r="G14" s="111"/>
      <c r="H14" s="111"/>
      <c r="I14" s="111"/>
      <c r="J14" s="111"/>
      <c r="BX14" s="1"/>
      <c r="BY14" s="1"/>
      <c r="BZ14" s="1"/>
      <c r="CA14" s="1"/>
    </row>
    <row r="15" spans="1:79" ht="19.5" customHeight="1">
      <c r="A15" s="130"/>
      <c r="B15" s="130"/>
      <c r="C15" s="130"/>
      <c r="D15" s="111"/>
      <c r="E15" s="111"/>
      <c r="F15" s="111"/>
      <c r="G15" s="111"/>
      <c r="H15" s="111"/>
      <c r="I15" s="111"/>
      <c r="J15" s="111"/>
      <c r="BX15" s="1"/>
      <c r="BY15" s="1"/>
      <c r="BZ15" s="1"/>
      <c r="CA15" s="1"/>
    </row>
    <row r="16" spans="1:79" ht="19.5" customHeight="1">
      <c r="A16" s="130"/>
      <c r="B16" s="130"/>
      <c r="C16" s="130"/>
      <c r="D16" s="111"/>
      <c r="E16" s="111"/>
      <c r="F16" s="111"/>
      <c r="G16" s="111"/>
      <c r="H16" s="111"/>
      <c r="I16" s="111"/>
      <c r="J16" s="111"/>
      <c r="BX16" s="1"/>
      <c r="BY16" s="1"/>
      <c r="BZ16" s="1"/>
      <c r="CA16" s="1"/>
    </row>
    <row r="17" spans="1:79" ht="19.5" customHeight="1">
      <c r="A17" s="130"/>
      <c r="B17" s="130"/>
      <c r="C17" s="130"/>
      <c r="D17" s="111"/>
      <c r="E17" s="111"/>
      <c r="F17" s="111"/>
      <c r="G17" s="111"/>
      <c r="H17" s="111"/>
      <c r="I17" s="111"/>
      <c r="J17" s="111"/>
      <c r="BX17" s="1"/>
      <c r="BY17" s="1"/>
      <c r="BZ17" s="1"/>
      <c r="CA17" s="1"/>
    </row>
    <row r="18" spans="1:79" ht="19.5" customHeight="1">
      <c r="A18" s="130"/>
      <c r="B18" s="130"/>
      <c r="C18" s="130"/>
      <c r="D18" s="111"/>
      <c r="E18" s="111"/>
      <c r="F18" s="111"/>
      <c r="G18" s="111"/>
      <c r="H18" s="111"/>
      <c r="I18" s="111"/>
      <c r="J18" s="111"/>
      <c r="BX18" s="1"/>
      <c r="BY18" s="1"/>
      <c r="BZ18" s="1"/>
      <c r="CA18" s="1"/>
    </row>
    <row r="19" spans="1:79" ht="19.5" customHeight="1">
      <c r="A19" s="130"/>
      <c r="B19" s="130"/>
      <c r="C19" s="130"/>
      <c r="D19" s="111"/>
      <c r="E19" s="111"/>
      <c r="F19" s="111"/>
      <c r="G19" s="111"/>
      <c r="H19" s="111"/>
      <c r="I19" s="111"/>
      <c r="J19" s="111"/>
      <c r="BX19" s="1"/>
      <c r="BY19" s="1"/>
      <c r="BZ19" s="1"/>
      <c r="CA19" s="1"/>
    </row>
    <row r="20" spans="1:79" ht="19.5" customHeight="1">
      <c r="A20" s="131"/>
      <c r="B20" s="131"/>
      <c r="C20" s="131"/>
      <c r="D20" s="113"/>
      <c r="E20" s="113"/>
      <c r="F20" s="113"/>
      <c r="G20" s="113"/>
      <c r="H20" s="113"/>
      <c r="I20" s="113"/>
      <c r="J20" s="113"/>
      <c r="BX20" s="1"/>
      <c r="BY20" s="1"/>
      <c r="BZ20" s="1"/>
      <c r="CA20" s="1"/>
    </row>
    <row r="21" spans="1:79" ht="24.75" customHeight="1">
      <c r="A21" s="156" t="s">
        <v>86</v>
      </c>
      <c r="B21" s="156"/>
      <c r="C21" s="156"/>
      <c r="D21" s="156"/>
      <c r="E21" s="128">
        <f aca="true" t="shared" si="0" ref="E21:J21">SUM(E8:E20)</f>
        <v>2011210</v>
      </c>
      <c r="F21" s="128">
        <f t="shared" si="0"/>
        <v>2011210</v>
      </c>
      <c r="G21" s="128">
        <f t="shared" si="0"/>
        <v>0</v>
      </c>
      <c r="H21" s="128">
        <f t="shared" si="0"/>
        <v>0</v>
      </c>
      <c r="I21" s="128">
        <f t="shared" si="0"/>
        <v>2011210</v>
      </c>
      <c r="J21" s="128">
        <f t="shared" si="0"/>
        <v>0</v>
      </c>
      <c r="BX21" s="1"/>
      <c r="BY21" s="1"/>
      <c r="BZ21" s="1"/>
      <c r="CA21" s="1"/>
    </row>
    <row r="23" ht="12.75">
      <c r="A23" s="68"/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2008-04-08T08:39:26Z</cp:lastPrinted>
  <dcterms:created xsi:type="dcterms:W3CDTF">1998-12-09T13:02:10Z</dcterms:created>
  <dcterms:modified xsi:type="dcterms:W3CDTF">2008-04-08T08:40:13Z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