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<sst xmlns="http://schemas.openxmlformats.org/spreadsheetml/2006/main" count="61" uniqueCount="53">
  <si>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</si>
  <si>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</si>
  <si>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</si>
  <si>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</si>
  <si>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</si>
  <si>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</si>
  <si>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</si>
  <si>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</si>
  <si>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</si>
  <si>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</si>
  <si>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</si>
  <si>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</si>
  <si>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</si>
  <si>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</si>
  <si>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</si>
  <si>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</si>
  <si>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</si>
  <si>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</si>
  <si>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</si>
  <si>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</si>
  <si>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</si>
  <si>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</si>
  <si>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</si>
  <si>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</si>
  <si>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</si>
  <si>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</si>
  <si>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</si>
  <si>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</si>
  <si>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</si>
  <si>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</si>
  <si>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</si>
  <si>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</si>
  <si>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</si>
  <si>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</si>
  <si>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</si>
  <si>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</si>
  <si>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</si>
  <si>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</si>
  <si>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</si>
  <si>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</si>
  <si>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</si>
  <si>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</si>
  <si>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</si>
  <si>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Prognoza kwoty długu i spłat na rok 2008 i lata następne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</si>
  <si>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</si>
  <si>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</si>
  <si>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</si>
  <si>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</si>
  <si>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</si>
  <si>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</si>
  <si>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</si>
  <si>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</si>
  <si>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r>
      <t xml:space="preserve">długu </t>
    </r>
    <r>
      <rPr>
        <sz val="10"/>
        <rFont val="Arial"/>
        <family val="2"/>
      </rPr>
      <t>(art. 170 ust. 1)        ( 1-2.a-2.b-2.2):3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</si>
</sst>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E"/>
      <family val="0"/>
    </font>
    <font>
      <b/>
      <sz val="14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top" wrapText="1"/>
    </xf>
    <xf numFmtId="171" fontId="5" fillId="0" borderId="10" xfId="0" applyNumberFormat="1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E23" sqref="E2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1.25390625" style="0" customWidth="1"/>
    <col min="6" max="16" width="10.125" style="0" customWidth="1"/>
  </cols>
  <sheetData>
    <row r="1" spans="1:16" ht="18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</row>
    <row r="2" spans="1:16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9:16" ht="12.75">
      <c r="I3" s="16" t="s">
        <v>6</v>
      </c>
      <c r="J3" s="16"/>
      <c r="K3" s="16"/>
      <c r="L3" s="16"/>
      <c r="M3" s="16"/>
      <c r="N3" s="16"/>
      <c r="O3" s="16"/>
      <c r="P3" s="16"/>
    </row>
    <row r="4" spans="1:16" s="5" customFormat="1" ht="35.25" customHeight="1">
      <c r="A4" s="39" t="s">
        <v>7</v>
      </c>
      <c r="B4" s="39" t="s">
        <v>0</v>
      </c>
      <c r="C4" s="40" t="s">
        <v>51</v>
      </c>
      <c r="D4" s="42" t="s">
        <v>14</v>
      </c>
      <c r="E4" s="42"/>
      <c r="F4" s="42"/>
      <c r="G4" s="42"/>
      <c r="H4" s="42"/>
      <c r="I4" s="42"/>
      <c r="J4" s="23"/>
      <c r="K4" s="23"/>
      <c r="L4" s="23"/>
      <c r="M4" s="23"/>
      <c r="N4" s="23"/>
      <c r="O4" s="23"/>
      <c r="P4" s="23"/>
    </row>
    <row r="5" spans="1:16" s="5" customFormat="1" ht="23.25" customHeight="1">
      <c r="A5" s="39"/>
      <c r="B5" s="39"/>
      <c r="C5" s="41"/>
      <c r="D5" s="22" t="s">
        <v>49</v>
      </c>
      <c r="E5" s="13">
        <v>2008</v>
      </c>
      <c r="F5" s="13">
        <v>2009</v>
      </c>
      <c r="G5" s="13">
        <v>2010</v>
      </c>
      <c r="H5" s="13">
        <v>2011</v>
      </c>
      <c r="I5" s="13">
        <v>2012</v>
      </c>
      <c r="J5" s="13">
        <v>2013</v>
      </c>
      <c r="K5" s="13">
        <v>2014</v>
      </c>
      <c r="L5" s="13">
        <v>2015</v>
      </c>
      <c r="M5" s="13">
        <v>2016</v>
      </c>
      <c r="N5" s="13">
        <v>2017</v>
      </c>
      <c r="O5" s="13">
        <v>2018</v>
      </c>
      <c r="P5" s="13">
        <v>2019</v>
      </c>
    </row>
    <row r="6" spans="1:16" s="12" customFormat="1" ht="8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</row>
    <row r="7" spans="1:16" s="5" customFormat="1" ht="22.5" customHeight="1">
      <c r="A7" s="3" t="s">
        <v>2</v>
      </c>
      <c r="B7" s="15" t="s">
        <v>24</v>
      </c>
      <c r="C7" s="34"/>
      <c r="D7" s="35"/>
      <c r="E7" s="34">
        <f>SUM(E8)</f>
        <v>19000000</v>
      </c>
      <c r="F7" s="34">
        <v>19000000</v>
      </c>
      <c r="G7" s="34">
        <f>SUM(F7-F21)</f>
        <v>17605219</v>
      </c>
      <c r="H7" s="34">
        <f aca="true" t="shared" si="0" ref="H7:P7">SUM(G7-G21)</f>
        <v>16116988</v>
      </c>
      <c r="I7" s="34">
        <f t="shared" si="0"/>
        <v>14529045</v>
      </c>
      <c r="J7" s="34">
        <f t="shared" si="0"/>
        <v>12834710</v>
      </c>
      <c r="K7" s="34">
        <f t="shared" si="0"/>
        <v>11026855</v>
      </c>
      <c r="L7" s="34">
        <f t="shared" si="0"/>
        <v>9097874</v>
      </c>
      <c r="M7" s="34">
        <f t="shared" si="0"/>
        <v>7039650.88</v>
      </c>
      <c r="N7" s="34">
        <f t="shared" si="0"/>
        <v>4843526.88</v>
      </c>
      <c r="O7" s="34">
        <f t="shared" si="0"/>
        <v>2500262.88</v>
      </c>
      <c r="P7" s="34">
        <f t="shared" si="0"/>
        <v>167517.8799999999</v>
      </c>
    </row>
    <row r="8" spans="1:16" s="4" customFormat="1" ht="15" customHeight="1">
      <c r="A8" s="6" t="s">
        <v>9</v>
      </c>
      <c r="B8" s="8" t="s">
        <v>36</v>
      </c>
      <c r="C8" s="27"/>
      <c r="D8" s="2"/>
      <c r="E8" s="27">
        <f>SUM(E9:E11)</f>
        <v>19000000</v>
      </c>
      <c r="F8" s="27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4" customFormat="1" ht="15" customHeight="1">
      <c r="A9" s="10" t="s">
        <v>44</v>
      </c>
      <c r="B9" s="9" t="s">
        <v>15</v>
      </c>
      <c r="C9" s="27"/>
      <c r="D9" s="2"/>
      <c r="E9" s="27">
        <v>19000000</v>
      </c>
      <c r="F9" s="27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4" customFormat="1" ht="15" customHeight="1">
      <c r="A10" s="10" t="s">
        <v>45</v>
      </c>
      <c r="B10" s="9" t="s">
        <v>16</v>
      </c>
      <c r="C10" s="27"/>
      <c r="D10" s="2"/>
      <c r="E10" s="27"/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4" customFormat="1" ht="15" customHeight="1">
      <c r="A11" s="10" t="s">
        <v>46</v>
      </c>
      <c r="B11" s="9" t="s">
        <v>17</v>
      </c>
      <c r="C11" s="27"/>
      <c r="D11" s="2"/>
      <c r="E11" s="27"/>
      <c r="F11" s="27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4" customFormat="1" ht="15" customHeight="1">
      <c r="A12" s="6" t="s">
        <v>10</v>
      </c>
      <c r="B12" s="8" t="s">
        <v>37</v>
      </c>
      <c r="C12" s="27"/>
      <c r="D12" s="2"/>
      <c r="E12" s="27">
        <f>SUM(E13:E16)</f>
        <v>19000000</v>
      </c>
      <c r="F12" s="27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4" customFormat="1" ht="15" customHeight="1">
      <c r="A13" s="10" t="s">
        <v>44</v>
      </c>
      <c r="B13" s="9" t="s">
        <v>18</v>
      </c>
      <c r="C13" s="27"/>
      <c r="D13" s="2"/>
      <c r="E13" s="27">
        <v>19000000</v>
      </c>
      <c r="F13" s="27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4" customFormat="1" ht="15" customHeight="1">
      <c r="A14" s="10" t="s">
        <v>45</v>
      </c>
      <c r="B14" s="9" t="s">
        <v>19</v>
      </c>
      <c r="C14" s="27"/>
      <c r="D14" s="2"/>
      <c r="E14" s="27"/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4" customFormat="1" ht="15" customHeight="1">
      <c r="A15" s="10"/>
      <c r="B15" s="21" t="s">
        <v>50</v>
      </c>
      <c r="C15" s="27"/>
      <c r="D15" s="2"/>
      <c r="E15" s="27"/>
      <c r="F15" s="27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4" customFormat="1" ht="15" customHeight="1">
      <c r="A16" s="10" t="s">
        <v>46</v>
      </c>
      <c r="B16" s="9" t="s">
        <v>8</v>
      </c>
      <c r="C16" s="27"/>
      <c r="D16" s="2"/>
      <c r="E16" s="27"/>
      <c r="F16" s="27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4" customFormat="1" ht="15" customHeight="1">
      <c r="A17" s="6" t="s">
        <v>11</v>
      </c>
      <c r="B17" s="8" t="s">
        <v>20</v>
      </c>
      <c r="C17" s="28"/>
      <c r="D17" s="8"/>
      <c r="E17" s="28"/>
      <c r="F17" s="2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4" customFormat="1" ht="15" customHeight="1">
      <c r="A18" s="10" t="s">
        <v>44</v>
      </c>
      <c r="B18" s="21" t="s">
        <v>38</v>
      </c>
      <c r="C18" s="29"/>
      <c r="D18" s="21"/>
      <c r="E18" s="29"/>
      <c r="F18" s="29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s="4" customFormat="1" ht="15" customHeight="1">
      <c r="A19" s="10" t="s">
        <v>45</v>
      </c>
      <c r="B19" s="21" t="s">
        <v>39</v>
      </c>
      <c r="C19" s="29"/>
      <c r="D19" s="21"/>
      <c r="E19" s="29"/>
      <c r="F19" s="29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s="5" customFormat="1" ht="22.5" customHeight="1">
      <c r="A20" s="3">
        <v>2</v>
      </c>
      <c r="B20" s="15" t="s">
        <v>35</v>
      </c>
      <c r="C20" s="24"/>
      <c r="D20" s="14"/>
      <c r="E20" s="14"/>
      <c r="F20" s="36">
        <f>SUM(F26+F21)</f>
        <v>2667781</v>
      </c>
      <c r="G20" s="36">
        <f aca="true" t="shared" si="1" ref="G20:P20">SUM(G26+G21)</f>
        <v>2667781</v>
      </c>
      <c r="H20" s="36">
        <f t="shared" si="1"/>
        <v>2667775</v>
      </c>
      <c r="I20" s="36">
        <f t="shared" si="1"/>
        <v>2667781</v>
      </c>
      <c r="J20" s="36">
        <f t="shared" si="1"/>
        <v>2667781</v>
      </c>
      <c r="K20" s="36">
        <f t="shared" si="1"/>
        <v>2667780</v>
      </c>
      <c r="L20" s="36">
        <f t="shared" si="1"/>
        <v>2667780.12</v>
      </c>
      <c r="M20" s="36">
        <f t="shared" si="1"/>
        <v>2667781</v>
      </c>
      <c r="N20" s="36">
        <f t="shared" si="1"/>
        <v>2667780</v>
      </c>
      <c r="O20" s="36">
        <f t="shared" si="1"/>
        <v>2500263</v>
      </c>
      <c r="P20" s="36">
        <f t="shared" si="1"/>
        <v>167518</v>
      </c>
    </row>
    <row r="21" spans="1:16" s="5" customFormat="1" ht="15" customHeight="1">
      <c r="A21" s="3" t="s">
        <v>12</v>
      </c>
      <c r="B21" s="15" t="s">
        <v>34</v>
      </c>
      <c r="C21" s="24"/>
      <c r="D21" s="14"/>
      <c r="E21" s="14"/>
      <c r="F21" s="26">
        <f>SUM(F22:F24)</f>
        <v>1394781</v>
      </c>
      <c r="G21" s="26">
        <f aca="true" t="shared" si="2" ref="G21:P21">SUM(G22:G24)</f>
        <v>1488231</v>
      </c>
      <c r="H21" s="26">
        <f t="shared" si="2"/>
        <v>1587943</v>
      </c>
      <c r="I21" s="26">
        <f t="shared" si="2"/>
        <v>1694335</v>
      </c>
      <c r="J21" s="26">
        <f t="shared" si="2"/>
        <v>1807855</v>
      </c>
      <c r="K21" s="26">
        <f t="shared" si="2"/>
        <v>1928981</v>
      </c>
      <c r="L21" s="26">
        <f t="shared" si="2"/>
        <v>2058223.12</v>
      </c>
      <c r="M21" s="26">
        <f t="shared" si="2"/>
        <v>2196124</v>
      </c>
      <c r="N21" s="26">
        <f t="shared" si="2"/>
        <v>2343264</v>
      </c>
      <c r="O21" s="26">
        <f t="shared" si="2"/>
        <v>2332745</v>
      </c>
      <c r="P21" s="26">
        <f t="shared" si="2"/>
        <v>167518</v>
      </c>
    </row>
    <row r="22" spans="1:16" s="4" customFormat="1" ht="15" customHeight="1">
      <c r="A22" s="10" t="s">
        <v>44</v>
      </c>
      <c r="B22" s="9" t="s">
        <v>27</v>
      </c>
      <c r="C22" s="27"/>
      <c r="D22" s="2"/>
      <c r="E22" s="2"/>
      <c r="F22" s="37">
        <v>1394781</v>
      </c>
      <c r="G22" s="37">
        <v>1488231</v>
      </c>
      <c r="H22" s="37">
        <v>1587943</v>
      </c>
      <c r="I22" s="37">
        <v>1694335</v>
      </c>
      <c r="J22" s="37">
        <v>1807855</v>
      </c>
      <c r="K22" s="37">
        <v>1928981</v>
      </c>
      <c r="L22" s="37">
        <v>2058223.12</v>
      </c>
      <c r="M22" s="37">
        <v>2196124</v>
      </c>
      <c r="N22" s="37">
        <v>2343264</v>
      </c>
      <c r="O22" s="37">
        <v>2332745</v>
      </c>
      <c r="P22" s="37">
        <v>167518</v>
      </c>
    </row>
    <row r="23" spans="1:16" s="4" customFormat="1" ht="15" customHeight="1">
      <c r="A23" s="10" t="s">
        <v>45</v>
      </c>
      <c r="B23" s="9" t="s">
        <v>29</v>
      </c>
      <c r="C23" s="27"/>
      <c r="D23" s="2"/>
      <c r="E23" s="2"/>
      <c r="F23" s="27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4" customFormat="1" ht="15" customHeight="1">
      <c r="A24" s="10" t="s">
        <v>46</v>
      </c>
      <c r="B24" s="9" t="s">
        <v>28</v>
      </c>
      <c r="C24" s="27"/>
      <c r="D24" s="2"/>
      <c r="E24" s="2"/>
      <c r="F24" s="27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4" customFormat="1" ht="15" customHeight="1">
      <c r="A25" s="6" t="s">
        <v>13</v>
      </c>
      <c r="B25" s="8" t="s">
        <v>42</v>
      </c>
      <c r="C25" s="27"/>
      <c r="D25" s="2"/>
      <c r="E25" s="2"/>
      <c r="F25" s="27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20" customFormat="1" ht="14.25" customHeight="1">
      <c r="A26" s="6" t="s">
        <v>25</v>
      </c>
      <c r="B26" s="8" t="s">
        <v>26</v>
      </c>
      <c r="C26" s="30"/>
      <c r="D26" s="19"/>
      <c r="E26" s="19"/>
      <c r="F26" s="31">
        <v>1273000</v>
      </c>
      <c r="G26" s="31">
        <v>1179550</v>
      </c>
      <c r="H26" s="31">
        <v>1079832</v>
      </c>
      <c r="I26" s="31">
        <v>973446</v>
      </c>
      <c r="J26" s="31">
        <v>859926</v>
      </c>
      <c r="K26" s="31">
        <v>738799</v>
      </c>
      <c r="L26" s="31">
        <v>609557</v>
      </c>
      <c r="M26" s="31">
        <v>471657</v>
      </c>
      <c r="N26" s="31">
        <v>324516</v>
      </c>
      <c r="O26" s="31">
        <v>167518</v>
      </c>
      <c r="P26" s="31">
        <v>0</v>
      </c>
    </row>
    <row r="27" spans="1:16" s="5" customFormat="1" ht="22.5" customHeight="1">
      <c r="A27" s="3" t="s">
        <v>3</v>
      </c>
      <c r="B27" s="15" t="s">
        <v>21</v>
      </c>
      <c r="C27" s="24"/>
      <c r="D27" s="14"/>
      <c r="E27" s="26">
        <v>61592957</v>
      </c>
      <c r="F27" s="26">
        <v>43980098</v>
      </c>
      <c r="G27" s="26">
        <v>46309529</v>
      </c>
      <c r="H27" s="26">
        <v>48758911</v>
      </c>
      <c r="I27" s="26">
        <v>51434333</v>
      </c>
      <c r="J27" s="26">
        <v>54261906</v>
      </c>
      <c r="K27" s="26">
        <v>57229175</v>
      </c>
      <c r="L27" s="26">
        <v>60373731</v>
      </c>
      <c r="M27" s="26">
        <v>63392417</v>
      </c>
      <c r="N27" s="26">
        <v>66562038</v>
      </c>
      <c r="O27" s="26">
        <v>70555760</v>
      </c>
      <c r="P27" s="26">
        <v>74083548</v>
      </c>
    </row>
    <row r="28" spans="1:16" s="18" customFormat="1" ht="22.5" customHeight="1">
      <c r="A28" s="3" t="s">
        <v>1</v>
      </c>
      <c r="B28" s="15" t="s">
        <v>22</v>
      </c>
      <c r="C28" s="25"/>
      <c r="D28" s="17"/>
      <c r="E28" s="26">
        <v>86702707</v>
      </c>
      <c r="F28" s="26">
        <v>48684355</v>
      </c>
      <c r="G28" s="26">
        <v>50007277</v>
      </c>
      <c r="H28" s="26">
        <v>51349659</v>
      </c>
      <c r="I28" s="26">
        <v>52792232</v>
      </c>
      <c r="J28" s="26">
        <v>54279120</v>
      </c>
      <c r="K28" s="26">
        <v>49505749</v>
      </c>
      <c r="L28" s="26">
        <v>57101684</v>
      </c>
      <c r="M28" s="26">
        <v>59956768</v>
      </c>
      <c r="N28" s="26">
        <v>62954606</v>
      </c>
      <c r="O28" s="26">
        <v>66883731</v>
      </c>
      <c r="P28" s="26">
        <v>70227917</v>
      </c>
    </row>
    <row r="29" spans="1:16" s="18" customFormat="1" ht="22.5" customHeight="1">
      <c r="A29" s="3" t="s">
        <v>4</v>
      </c>
      <c r="B29" s="15" t="s">
        <v>23</v>
      </c>
      <c r="C29" s="25"/>
      <c r="D29" s="17"/>
      <c r="E29" s="26">
        <f>SUM(E27-E28)</f>
        <v>-25109750</v>
      </c>
      <c r="F29" s="26">
        <f aca="true" t="shared" si="3" ref="F29:P29">SUM(F27-F28)</f>
        <v>-4704257</v>
      </c>
      <c r="G29" s="26">
        <f t="shared" si="3"/>
        <v>-3697748</v>
      </c>
      <c r="H29" s="26">
        <f t="shared" si="3"/>
        <v>-2590748</v>
      </c>
      <c r="I29" s="26">
        <f t="shared" si="3"/>
        <v>-1357899</v>
      </c>
      <c r="J29" s="26">
        <f t="shared" si="3"/>
        <v>-17214</v>
      </c>
      <c r="K29" s="26">
        <f t="shared" si="3"/>
        <v>7723426</v>
      </c>
      <c r="L29" s="26">
        <f t="shared" si="3"/>
        <v>3272047</v>
      </c>
      <c r="M29" s="26">
        <f t="shared" si="3"/>
        <v>3435649</v>
      </c>
      <c r="N29" s="26">
        <f t="shared" si="3"/>
        <v>3607432</v>
      </c>
      <c r="O29" s="26">
        <f t="shared" si="3"/>
        <v>3672029</v>
      </c>
      <c r="P29" s="26">
        <f t="shared" si="3"/>
        <v>3855631</v>
      </c>
    </row>
    <row r="30" spans="1:16" s="5" customFormat="1" ht="22.5" customHeight="1">
      <c r="A30" s="3" t="s">
        <v>5</v>
      </c>
      <c r="B30" s="15" t="s">
        <v>47</v>
      </c>
      <c r="C30" s="24"/>
      <c r="D30" s="14"/>
      <c r="E30" s="33">
        <f>E7/E27*100</f>
        <v>30.84768279594045</v>
      </c>
      <c r="F30" s="33">
        <f aca="true" t="shared" si="4" ref="F30:P30">F7/F27*100</f>
        <v>43.20135894194688</v>
      </c>
      <c r="G30" s="33">
        <f t="shared" si="4"/>
        <v>38.01640694726133</v>
      </c>
      <c r="H30" s="33">
        <f t="shared" si="4"/>
        <v>33.05444619138438</v>
      </c>
      <c r="I30" s="33">
        <f t="shared" si="4"/>
        <v>28.247756221510638</v>
      </c>
      <c r="J30" s="33">
        <f t="shared" si="4"/>
        <v>23.65326053972376</v>
      </c>
      <c r="K30" s="33">
        <f t="shared" si="4"/>
        <v>19.267890896557567</v>
      </c>
      <c r="L30" s="33">
        <f t="shared" si="4"/>
        <v>15.069259178300577</v>
      </c>
      <c r="M30" s="33">
        <f t="shared" si="4"/>
        <v>11.10487849043522</v>
      </c>
      <c r="N30" s="33">
        <f t="shared" si="4"/>
        <v>7.276710607929402</v>
      </c>
      <c r="O30" s="33">
        <f t="shared" si="4"/>
        <v>3.543669404170545</v>
      </c>
      <c r="P30" s="33">
        <f t="shared" si="4"/>
        <v>0.22612021767639948</v>
      </c>
    </row>
    <row r="31" spans="1:16" s="4" customFormat="1" ht="15" customHeight="1">
      <c r="A31" s="6" t="s">
        <v>30</v>
      </c>
      <c r="B31" s="7" t="s">
        <v>52</v>
      </c>
      <c r="C31" s="2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4" customFormat="1" ht="28.5" customHeight="1">
      <c r="A32" s="6" t="s">
        <v>31</v>
      </c>
      <c r="B32" s="7" t="s">
        <v>48</v>
      </c>
      <c r="C32" s="2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4" customFormat="1" ht="15" customHeight="1">
      <c r="A33" s="6" t="s">
        <v>32</v>
      </c>
      <c r="B33" s="7" t="s">
        <v>40</v>
      </c>
      <c r="C33" s="27"/>
      <c r="D33" s="2"/>
      <c r="E33" s="2"/>
      <c r="F33" s="32">
        <f>F20/F27*100</f>
        <v>6.065882345237157</v>
      </c>
      <c r="G33" s="32">
        <f aca="true" t="shared" si="5" ref="G33:P33">G20/G27*100</f>
        <v>5.76076038259858</v>
      </c>
      <c r="H33" s="32">
        <f t="shared" si="5"/>
        <v>5.471358866074757</v>
      </c>
      <c r="I33" s="32">
        <f t="shared" si="5"/>
        <v>5.186770867622605</v>
      </c>
      <c r="J33" s="32">
        <f t="shared" si="5"/>
        <v>4.916489664037972</v>
      </c>
      <c r="K33" s="32">
        <f t="shared" si="5"/>
        <v>4.6615734020279</v>
      </c>
      <c r="L33" s="32">
        <f t="shared" si="5"/>
        <v>4.418776305211285</v>
      </c>
      <c r="M33" s="32">
        <f t="shared" si="5"/>
        <v>4.208359810606369</v>
      </c>
      <c r="N33" s="32">
        <f t="shared" si="5"/>
        <v>4.007960212997084</v>
      </c>
      <c r="O33" s="32">
        <f t="shared" si="5"/>
        <v>3.543669574248793</v>
      </c>
      <c r="P33" s="32">
        <f t="shared" si="5"/>
        <v>0.22612037965568282</v>
      </c>
    </row>
    <row r="34" spans="1:16" s="4" customFormat="1" ht="25.5" customHeight="1">
      <c r="A34" s="6" t="s">
        <v>33</v>
      </c>
      <c r="B34" s="7" t="s">
        <v>41</v>
      </c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2007-11-14T17:56:40Z</cp:lastPrinted>
  <dcterms:created xsi:type="dcterms:W3CDTF">1998-12-09T13:02:10Z</dcterms:created>
  <dcterms:modified xsi:type="dcterms:W3CDTF">2007-11-23T09:43:56Z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