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firstSheet="3" activeTab="3"/>
  </bookViews>
  <sheets>
    <sheet name="3a" sheetId="1" r:id="rId1"/>
    <sheet name="3a (2)" sheetId="2" r:id="rId2"/>
    <sheet name="bez" sheetId="3" state="hidden" r:id="rId3"/>
    <sheet name="Załącznik nr 3" sheetId="4" r:id="rId4"/>
  </sheets>
  <definedNames>
    <definedName name="_xlnm.Print_Area" localSheetId="0">'3a'!$A$1:$O$113</definedName>
    <definedName name="_xlnm.Print_Area" localSheetId="1">'3a (2)'!$A$1:$O$116</definedName>
    <definedName name="_xlnm.Print_Area" localSheetId="2">'bez'!$A$1:$O$117</definedName>
    <definedName name="_xlnm.Print_Area" localSheetId="3">'Załącznik nr 3'!$A$1:$O$125</definedName>
    <definedName name="_xlnm.Print_Titles" localSheetId="0">'3a'!$5:$7</definedName>
    <definedName name="_xlnm.Print_Titles" localSheetId="1">'3a (2)'!$5:$7</definedName>
    <definedName name="_xlnm.Print_Titles" localSheetId="2">'bez'!$5:$7</definedName>
    <definedName name="_xlnm.Print_Titles" localSheetId="3">'Załącznik nr 3'!$5:$7</definedName>
  </definedNames>
  <calcPr fullCalcOnLoad="1"/>
</workbook>
</file>

<file path=xl/comments1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comments2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comments3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comments4.xml><?xml version="1.0" encoding="utf-8"?>
<comments xmlns="http://schemas.openxmlformats.org/spreadsheetml/2006/main">
  <authors>
    <author>Marek Wloczewski</author>
  </authors>
  <commentList>
    <comment ref="G19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sharedStrings.xml><?xml version="1.0" encoding="utf-8"?>
<sst xmlns="http://schemas.openxmlformats.org/spreadsheetml/2006/main" count="1069" uniqueCount="171">
  <si>
    <t xml:space="preserve">WYDATKI MAJĄTKOWE
Plan Zadań Inwestycyjnych przeznaczonych do realizacji w 2007 r </t>
  </si>
  <si>
    <t>w złotych</t>
  </si>
  <si>
    <t>Lp.</t>
  </si>
  <si>
    <t>Dział
Rozdz.</t>
  </si>
  <si>
    <t>Nazwa  zadania</t>
  </si>
  <si>
    <t>Jednostka Prowadząca</t>
  </si>
  <si>
    <t>Terminy</t>
  </si>
  <si>
    <t>Przewidywana całkowita wysokość wydatków na inwestycje</t>
  </si>
  <si>
    <t xml:space="preserve"> Przewidywane wykonanie do 31.12.2006</t>
  </si>
  <si>
    <t xml:space="preserve">Planowane wydatki na 2007 r. wg. źródeł finansowania </t>
  </si>
  <si>
    <t>Zmiany planu</t>
  </si>
  <si>
    <t>Zaangażowanie środków (wydatki do poniesienia po roku 2006)                                 5-(6+7)</t>
  </si>
  <si>
    <t>rozp.</t>
  </si>
  <si>
    <t>Ogółem               (9+10)</t>
  </si>
  <si>
    <t>w tym:</t>
  </si>
  <si>
    <t>zakoń.</t>
  </si>
  <si>
    <t>środki własne gminy</t>
  </si>
  <si>
    <t>Inne                      ( pożyczki)</t>
  </si>
  <si>
    <t>Inne   (dotacje, pożyczki)</t>
  </si>
  <si>
    <t>OGÓŁEM</t>
  </si>
  <si>
    <t>RAZEM ZADANIA I ZAKUPY INWESTYCYJNE</t>
  </si>
  <si>
    <t>ZADANIA INWESTYCYJNE</t>
  </si>
  <si>
    <t>010</t>
  </si>
  <si>
    <t xml:space="preserve">ROLNICTWO I ŁOWIECTWO </t>
  </si>
  <si>
    <t>01010</t>
  </si>
  <si>
    <t>I.  Wodociągi</t>
  </si>
  <si>
    <t>Rozbudowa sieci wodociągowej z udziałem mieszkańców - teren całej gminy</t>
  </si>
  <si>
    <t>RIiZP</t>
  </si>
  <si>
    <t>2007</t>
  </si>
  <si>
    <t>2004
2007</t>
  </si>
  <si>
    <t>Projekt wodociągu w ul. Izabelińskiej 
do połączenia na skrzyżowaniu ul. Szymanowskiego i Krzyżanowskiego 
we wsi Klaudyn - projekt i wykonanie</t>
  </si>
  <si>
    <t>2006   2007</t>
  </si>
  <si>
    <t>II.  Kanalizacja</t>
  </si>
  <si>
    <t>Rozbudowa oczyszczalni ścieków  wraz
 z budową  sieci kanalizacyjnej w Gminie Stare Babice ( z UE program ZPORR)</t>
  </si>
  <si>
    <t>2004  2007</t>
  </si>
  <si>
    <t>Uporzadkowanie gospodarki wodno - ściekowej w gminie Stare Babice</t>
  </si>
  <si>
    <t>RRG</t>
  </si>
  <si>
    <t>Rozbudowa sieci kanalizacyjnej z udziałem mieszkańców - teren całej gminy</t>
  </si>
  <si>
    <t>Budowa kanalizacji w ul. Leśnej 
w Koczargach</t>
  </si>
  <si>
    <t>2006
2007</t>
  </si>
  <si>
    <t>Aktualizacja projektu przewodu tłocznego 
ze wsi Janów do wsi Klaudyn</t>
  </si>
  <si>
    <t>Aktualizacja projektu kanalizacji sanitarnej 
w Klaudynie etap I i II</t>
  </si>
  <si>
    <t>600</t>
  </si>
  <si>
    <t>TRANSPORT I ŁĄCZNOŚĆ</t>
  </si>
  <si>
    <t>60016</t>
  </si>
  <si>
    <t>Drogi publiczne gminne</t>
  </si>
  <si>
    <t>Projekt modernizacji drogi gminnej wraz
 z przykryciem rowu we wsi Stare Babice, 
ul. Kutrzeby wraz z opracowaniem dokumentacji i wniosku o dofinansowanie budowy ze środków UE</t>
  </si>
  <si>
    <t xml:space="preserve">Budowa drogi gminnej we wsi Blizne Jasińskiego, ul. Kościuszki (na odcinku 
od ul. Łaszczyńskiego do ul. Chopina) </t>
  </si>
  <si>
    <t>2003
2008</t>
  </si>
  <si>
    <t>2005  2007</t>
  </si>
  <si>
    <t>Projekt budowy ulic osiedlowych 
w Kwirynowie wraz z opracowaniem dokumentacji i wniosku o dofinansowanie budowy ze środków UE</t>
  </si>
  <si>
    <t>Koncepcja wykonania dróg osiedlowych 
w Koczargach Starych</t>
  </si>
  <si>
    <t>Budowa wysepek dla autobusów szkolnych na terebie całej gminy</t>
  </si>
  <si>
    <t xml:space="preserve">Projekt budowy ul. Szymanowskiego we wsi Klaudyn </t>
  </si>
  <si>
    <t>Budowa wiat przystankowych na terenie gminy</t>
  </si>
  <si>
    <t>2007
2008</t>
  </si>
  <si>
    <t>Projekt budowy ul. Białej Góry w Zielonkach wraz z opracowaniem dokumentacji
 i wniosku o dofinansowanie budowy ze środków UE</t>
  </si>
  <si>
    <t>Przebudowa słupów telekomunikacyjnych TP S.A. wraz z liniami napowietrznymi kolidujących z układem drogowym ul. Zielony Zaułek w miejscowości  Stare Babice</t>
  </si>
  <si>
    <t>Projekt budowy ul. Pohulanka w Starych Babicach wraz z opracowaniem dokumentacji i wniosku o dofinansowanie budowy ze środków UE</t>
  </si>
  <si>
    <t>Budowa odwodnienia i wykonanie nakładki asfaltowej w ul. Granicznej
 i ul. Łaszczyńskiego w Bliznem Łaszczyńskiego</t>
  </si>
  <si>
    <t>700</t>
  </si>
  <si>
    <t>GOSPODARKA MIESZKANIOWA</t>
  </si>
  <si>
    <t>70004</t>
  </si>
  <si>
    <t>Różne jednostki obsługi gospodarki mieszkaniowej</t>
  </si>
  <si>
    <t>Rozbudowa i modernizacja budynku komunalnego w Starych Babicach.</t>
  </si>
  <si>
    <t>754</t>
  </si>
  <si>
    <t>BEZPIECZEŃSTWO PUBLICZNE 
I OCHRONA PRZECIWPOŻAROWA</t>
  </si>
  <si>
    <t>75404</t>
  </si>
  <si>
    <t>Komendy wojewódzkie policji</t>
  </si>
  <si>
    <t>710</t>
  </si>
  <si>
    <t>DZIAŁALNOŚĆ USŁUGOWA</t>
  </si>
  <si>
    <t>71004</t>
  </si>
  <si>
    <t>Plany zagospodarowania przestrzennego</t>
  </si>
  <si>
    <t>Koncepcja budowy lokalnej infrastruktury społeczeństwa informacyjnego</t>
  </si>
  <si>
    <t>RA</t>
  </si>
  <si>
    <t>758</t>
  </si>
  <si>
    <t>RÓŻNE ROZLICZENIA FINANSOWE</t>
  </si>
  <si>
    <t>75818</t>
  </si>
  <si>
    <t>Rezerwy ogólne i celowe</t>
  </si>
  <si>
    <t>Rezerwa inwestycyjna</t>
  </si>
  <si>
    <t>801</t>
  </si>
  <si>
    <t>OŚWIATA I WYCHOWANIE</t>
  </si>
  <si>
    <t>80101</t>
  </si>
  <si>
    <t>Szkoły podstawowe</t>
  </si>
  <si>
    <t xml:space="preserve">Budowa ogólnodostępnej strefy rekreacji dziecięcej-kompleksu boisk i obiektów sportowych wraz z wyposażeniem 
w Borzęcinie Dużym.
Zadanie planowane do współfinansowania ze środków Mechanizmu Finansowego EOG/Norweskiego Mechanizmu Finansowego </t>
  </si>
  <si>
    <t>Wykonanie ocieplenia budynku Szkoły Podstawowej w Borzęcinie Dużym</t>
  </si>
  <si>
    <t>Wykonanie modernizacji dachu w Szkole Podstawowej w Starych Babicach</t>
  </si>
  <si>
    <t>80110</t>
  </si>
  <si>
    <t>Gimnazja</t>
  </si>
  <si>
    <t>Projekt boiska sportowego z wyposażeniem przy I Gminnym Gimnazjum w Koczargach Starych wraz z opracowaniem dokumentacji i wniosku o dofinansowanie budowy ze środków UE</t>
  </si>
  <si>
    <t xml:space="preserve">2007
</t>
  </si>
  <si>
    <t>900</t>
  </si>
  <si>
    <t>GOSPODARKA KOMUNALNA I OCHRONA ŚRODOWISKA</t>
  </si>
  <si>
    <t>90015</t>
  </si>
  <si>
    <t>Oświetlenie ulic, placów i dróg</t>
  </si>
  <si>
    <t>Modernizacja oświetlenia na osiedlu Kwirynów</t>
  </si>
  <si>
    <t xml:space="preserve">Rozbudowa oświetlenia ulicznego na terenie całej gminy </t>
  </si>
  <si>
    <t>926</t>
  </si>
  <si>
    <t>KULTURA FIZYCZNA I SPORT</t>
  </si>
  <si>
    <t>92601</t>
  </si>
  <si>
    <t>Obiekty sportowe</t>
  </si>
  <si>
    <t>Budowa Ośrodka Sportowo- Edukacyjnego w Zielonkach.</t>
  </si>
  <si>
    <t>2006 2010</t>
  </si>
  <si>
    <t>Projekt  boiska sportowego wraz z wyposażeniem w Wojcieszynie</t>
  </si>
  <si>
    <t>Projekt budowy zespołu sportowo rekreacyjnego we wsi Blizne Jasińskiego wraz z opracowaniem dokumentacji i wniosku o dofinansowanie budowy ze środków UE</t>
  </si>
  <si>
    <t>ZAKUPY INWESTYCYJNE</t>
  </si>
  <si>
    <t>70005</t>
  </si>
  <si>
    <t>Gospodarka gruntami i nieruchomościami</t>
  </si>
  <si>
    <t>Wykup gruntów w tym scalanie</t>
  </si>
  <si>
    <t>RGiGN</t>
  </si>
  <si>
    <t>75023</t>
  </si>
  <si>
    <t>Urzędy gmin (miast i miast na prawach powiatu)</t>
  </si>
  <si>
    <t>SG</t>
  </si>
  <si>
    <t>Zakup samochodu dostawczo-osobowego</t>
  </si>
  <si>
    <t>Zakup autobusu szkolnego</t>
  </si>
  <si>
    <t>90001</t>
  </si>
  <si>
    <t>Gospodarka ściekowa i ochrona wód</t>
  </si>
  <si>
    <t>Wydatki na zakup i objęcie akcji, wniesienie wkładów do spółek prawa handlowego oraz na uzupełnienie funduszy statutowych banków państwowych i innych instytucji finansowych</t>
  </si>
  <si>
    <t>RF</t>
  </si>
  <si>
    <t>Zakupy sprzętu komputerowego, oprogramowania</t>
  </si>
  <si>
    <t>80104</t>
  </si>
  <si>
    <t>Przedszkola</t>
  </si>
  <si>
    <t>Zakup wyposażenia,mebli w zestawach</t>
  </si>
  <si>
    <t xml:space="preserve">  </t>
  </si>
  <si>
    <t>ŚRODKI DO PRZEKAZANIA</t>
  </si>
  <si>
    <t xml:space="preserve">Infrastruktura wodociągowa i sanitarna wsi  </t>
  </si>
  <si>
    <t>60014</t>
  </si>
  <si>
    <t>Drogi publiczne powiatowe</t>
  </si>
  <si>
    <r>
      <t>Infrastruktura wodociągowa</t>
    </r>
    <r>
      <rPr>
        <b/>
        <sz val="9"/>
        <rFont val="Arial CE"/>
        <family val="2"/>
      </rPr>
      <t xml:space="preserve">                            </t>
    </r>
    <r>
      <rPr>
        <b/>
        <u val="single"/>
        <sz val="9"/>
        <rFont val="Arial CE"/>
        <family val="2"/>
      </rPr>
      <t>i sanitacyjna wsi  (I-II</t>
    </r>
    <r>
      <rPr>
        <b/>
        <sz val="9"/>
        <rFont val="Arial CE"/>
        <family val="2"/>
      </rPr>
      <t>)</t>
    </r>
  </si>
  <si>
    <t>Planowane wydatki na 2007 r. wg. źródeł finansowania po zmianach</t>
  </si>
  <si>
    <t>Aktualizacja projektu kanalizacji sanitarnej 
w Klaudynie etap III</t>
  </si>
  <si>
    <t>Instalacja fotoradarów w drogach na terenie gminy</t>
  </si>
  <si>
    <t>Zagospodarowanie pasów drogi przy drogach gminnych w Kwirynowie</t>
  </si>
  <si>
    <t>Wykonanie instalacji elektrycznej w pomieszczeniach czytelni w Szkole Podstawowej w Starych Babicach</t>
  </si>
  <si>
    <t>750</t>
  </si>
  <si>
    <t>ADMINISTRACJA PUBLICZNA</t>
  </si>
  <si>
    <t>projekt</t>
  </si>
  <si>
    <t>Aktualizacja projektu budowy wodociągu łączącego gminę Stare Babice z wodociągiem m. St. Warszawa ul. Arkuszowa</t>
  </si>
  <si>
    <t>Budowa kanalizacji w ul. Reymonta 
w Latchorzewie</t>
  </si>
  <si>
    <t>Budowa odwodnienia drogi - ul. Wodnisko 
w Borzęcinie Dużym</t>
  </si>
  <si>
    <t>Zagospodarowanie pasa drogi przy drodze gminnej ul. Hubala-Dobrzańskiego w Bliznem Jasińskiego i Łaszczyńskiego</t>
  </si>
  <si>
    <t>Zagospodarowanie pasa drogi przy drodze gminnej - ul. Pocztowa w Starych Babicach</t>
  </si>
  <si>
    <t>Zakup sprzętu komputrowego
 i oprogramowania</t>
  </si>
  <si>
    <t>Współfinansowanie: "Przebudowy drogi powiatowej nr 01532 łączącej drogę wojewódzką Nr 580 z Rynkiem Hurtowym Bronisze" /na terenie gminy/ ul. Ogrodnicza (porozumienie)</t>
  </si>
  <si>
    <t xml:space="preserve">Załącznik Nr 3 do Uchwały Rady Gminy Stare Babice Nr         /   /07  
z dnia 29 marca 2007  </t>
  </si>
  <si>
    <t>Projekt przebudowy sieci wodociągowej 
w Babicach Nowych od ul. Warszawskiej</t>
  </si>
  <si>
    <t>Projekt budowy ul. Reymonta wraz 
ze scieżką rowerową we wsi Latchorzew wraz z opracowaniem dokumentacji 
i wniosku o dofinansowanie budowy 
ze środków UE</t>
  </si>
  <si>
    <t xml:space="preserve">Projekt przebudowy ul. Sikorskiego wraz 
z przebudową skrzyżowania ul. Ekologicznej </t>
  </si>
  <si>
    <t>Budowa dróg gminnych w Starych Babicach  i Babicach Nowych - ul. Piłsudskiego 
 i Kresowa</t>
  </si>
  <si>
    <t>Projekt budowy budynku komunalnego z wydzieloną częścią na centrum edukacyjno - kulturalno-informacyjne wraz z biblioteką 
w Starych Babicach</t>
  </si>
  <si>
    <t>852</t>
  </si>
  <si>
    <t>OPIEKA SPOŁECZNA</t>
  </si>
  <si>
    <t>Ośrodki Pomocy Społecznej</t>
  </si>
  <si>
    <t>85219</t>
  </si>
  <si>
    <t>Zakup programów finansowo - ksiegowych</t>
  </si>
  <si>
    <t>GOPS</t>
  </si>
  <si>
    <t>Projekt</t>
  </si>
  <si>
    <t>Projekt budowlano - wykonawczy parkingu przy gimnazjum w Koczargach Starych</t>
  </si>
  <si>
    <t xml:space="preserve">Załącznik Nr 3
 do Uchwały Nr VI/38/07
Rady Gminy Stare Babice   
z dnia 26 kwietnia 2007  </t>
  </si>
  <si>
    <t xml:space="preserve">Załącznik Nr 3
 do Uchwały Nr VI/38/07
Rady Gminy Stare Babice   
z dnia 29 marca 2007  </t>
  </si>
  <si>
    <t>6056</t>
  </si>
  <si>
    <t>Modernizacja budynku i wymiana okien w Gimnazjum w Koczargach Starych</t>
  </si>
  <si>
    <t>6050</t>
  </si>
  <si>
    <t>Projekt budowy ul. Polnej w Starych Babicach wraz z odwodnieniem</t>
  </si>
  <si>
    <t>Projekt zabudowy - zagospodarowania działki gminnej w Babicach Nowych przy skrzyżowaniu ulic: Warszawskiej , Ogrodniczej</t>
  </si>
  <si>
    <t>Projekt chodnika wzdłuż ogrodzenia szkoły Podstawowej w Borzęcinie Dużym od strony ulicy Sobieskiego</t>
  </si>
  <si>
    <t>Przeprowadzenie konkursu na wykonanie koncepcji przedszkola W Bliznem Jasińskiego</t>
  </si>
  <si>
    <t>Dostosowanie boisk sportowych do wymogów PZPN - Zielonki Parcela</t>
  </si>
  <si>
    <t>40a</t>
  </si>
  <si>
    <r>
      <t>Rozbudowa i modernizacja budynku komunalnego w Starych Babicach. Zadanie to otrzymuje nową nazwę "</t>
    </r>
    <r>
      <rPr>
        <b/>
        <sz val="8"/>
        <rFont val="Arial CE"/>
        <family val="2"/>
      </rPr>
      <t xml:space="preserve">Projekt i budowa budynku komunalnego z częścią przeznaczoną na Ośrodek Zdrowia" </t>
    </r>
  </si>
  <si>
    <t xml:space="preserve">Załącznik Nr 3
 do Uchwały Nr XI/98/07
Rady Gminy Stare Babice   
z dnia 27 września 2007r.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</si>
</sst>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_ ;\-#,##0\ 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0"/>
    <numFmt numFmtId="179" formatCode="#,##0\ _z_ł"/>
    <numFmt numFmtId="180" formatCode="#,##0.0"/>
    <numFmt numFmtId="181" formatCode="0.0%"/>
  </numFmts>
  <fonts count="24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sz val="11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0"/>
    </font>
    <font>
      <b/>
      <u val="single"/>
      <sz val="10"/>
      <name val="Arial CE"/>
      <family val="2"/>
    </font>
    <font>
      <sz val="9"/>
      <name val="Arial CE"/>
      <family val="2"/>
    </font>
    <font>
      <u val="single"/>
      <sz val="9"/>
      <name val="Arial CE"/>
      <family val="2"/>
    </font>
    <font>
      <b/>
      <u val="single"/>
      <sz val="9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b/>
      <u val="single"/>
      <sz val="8"/>
      <name val="Arial CE"/>
      <family val="2"/>
    </font>
    <font>
      <u val="single"/>
      <sz val="10"/>
      <name val="Arial CE"/>
      <family val="2"/>
    </font>
    <font>
      <sz val="9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1" fontId="9" fillId="0" borderId="7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0" fontId="8" fillId="2" borderId="7" xfId="0" applyNumberFormat="1" applyFont="1" applyFill="1" applyBorder="1" applyAlignment="1">
      <alignment horizontal="right" vertical="center" wrapText="1"/>
    </xf>
    <xf numFmtId="170" fontId="8" fillId="2" borderId="7" xfId="0" applyNumberFormat="1" applyFont="1" applyFill="1" applyBorder="1" applyAlignment="1">
      <alignment vertical="center" wrapText="1"/>
    </xf>
    <xf numFmtId="170" fontId="8" fillId="2" borderId="1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170" fontId="8" fillId="0" borderId="7" xfId="0" applyNumberFormat="1" applyFont="1" applyFill="1" applyBorder="1" applyAlignment="1">
      <alignment horizontal="right" vertical="center" wrapText="1"/>
    </xf>
    <xf numFmtId="170" fontId="8" fillId="0" borderId="7" xfId="0" applyNumberFormat="1" applyFont="1" applyFill="1" applyBorder="1" applyAlignment="1">
      <alignment vertical="center" wrapText="1"/>
    </xf>
    <xf numFmtId="170" fontId="8" fillId="0" borderId="10" xfId="0" applyNumberFormat="1" applyFont="1" applyFill="1" applyBorder="1" applyAlignment="1">
      <alignment vertical="center" wrapText="1"/>
    </xf>
    <xf numFmtId="170" fontId="8" fillId="0" borderId="11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2" fillId="3" borderId="7" xfId="0" applyNumberFormat="1" applyFont="1" applyFill="1" applyBorder="1" applyAlignment="1">
      <alignment horizontal="center" vertical="center" wrapText="1"/>
    </xf>
    <xf numFmtId="170" fontId="8" fillId="3" borderId="7" xfId="0" applyNumberFormat="1" applyFont="1" applyFill="1" applyBorder="1" applyAlignment="1">
      <alignment horizontal="right" vertical="center" wrapText="1"/>
    </xf>
    <xf numFmtId="170" fontId="8" fillId="3" borderId="7" xfId="0" applyNumberFormat="1" applyFont="1" applyFill="1" applyBorder="1" applyAlignment="1">
      <alignment vertical="center" wrapText="1"/>
    </xf>
    <xf numFmtId="170" fontId="8" fillId="3" borderId="10" xfId="0" applyNumberFormat="1" applyFont="1" applyFill="1" applyBorder="1" applyAlignment="1">
      <alignment vertical="center" wrapText="1"/>
    </xf>
    <xf numFmtId="170" fontId="8" fillId="3" borderId="11" xfId="0" applyNumberFormat="1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170" fontId="10" fillId="0" borderId="7" xfId="0" applyNumberFormat="1" applyFont="1" applyFill="1" applyBorder="1" applyAlignment="1">
      <alignment horizontal="right" vertical="center" wrapText="1"/>
    </xf>
    <xf numFmtId="170" fontId="10" fillId="0" borderId="11" xfId="0" applyNumberFormat="1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8" fillId="0" borderId="6" xfId="0" applyFont="1" applyFill="1" applyBorder="1" applyAlignment="1">
      <alignment horizontal="center" wrapText="1"/>
    </xf>
    <xf numFmtId="49" fontId="0" fillId="0" borderId="7" xfId="0" applyNumberFormat="1" applyFont="1" applyFill="1" applyBorder="1" applyAlignment="1" quotePrefix="1">
      <alignment horizontal="center" wrapText="1"/>
    </xf>
    <xf numFmtId="0" fontId="16" fillId="0" borderId="7" xfId="0" applyFont="1" applyFill="1" applyBorder="1" applyAlignment="1">
      <alignment wrapText="1"/>
    </xf>
    <xf numFmtId="0" fontId="16" fillId="0" borderId="7" xfId="0" applyNumberFormat="1" applyFont="1" applyFill="1" applyBorder="1" applyAlignment="1">
      <alignment wrapText="1"/>
    </xf>
    <xf numFmtId="170" fontId="8" fillId="0" borderId="7" xfId="0" applyNumberFormat="1" applyFont="1" applyFill="1" applyBorder="1" applyAlignment="1">
      <alignment wrapText="1"/>
    </xf>
    <xf numFmtId="170" fontId="8" fillId="2" borderId="7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 shrinkToFit="1"/>
    </xf>
    <xf numFmtId="3" fontId="3" fillId="0" borderId="14" xfId="0" applyNumberFormat="1" applyFont="1" applyFill="1" applyBorder="1" applyAlignment="1">
      <alignment horizontal="left" vertical="center" wrapText="1" indent="1"/>
    </xf>
    <xf numFmtId="3" fontId="8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70" fontId="3" fillId="0" borderId="14" xfId="0" applyNumberFormat="1" applyFont="1" applyFill="1" applyBorder="1" applyAlignment="1">
      <alignment horizontal="right" vertical="center"/>
    </xf>
    <xf numFmtId="170" fontId="3" fillId="0" borderId="14" xfId="0" applyNumberFormat="1" applyFont="1" applyFill="1" applyBorder="1" applyAlignment="1">
      <alignment horizontal="right" vertical="center" wrapText="1"/>
    </xf>
    <xf numFmtId="170" fontId="3" fillId="0" borderId="14" xfId="15" applyNumberFormat="1" applyFont="1" applyFill="1" applyBorder="1" applyAlignment="1">
      <alignment horizontal="right" vertical="center"/>
    </xf>
    <xf numFmtId="170" fontId="3" fillId="0" borderId="15" xfId="0" applyNumberFormat="1" applyFont="1" applyFill="1" applyBorder="1" applyAlignment="1">
      <alignment vertical="center" wrapText="1"/>
    </xf>
    <xf numFmtId="170" fontId="3" fillId="2" borderId="14" xfId="0" applyNumberFormat="1" applyFont="1" applyFill="1" applyBorder="1" applyAlignment="1">
      <alignment vertical="center"/>
    </xf>
    <xf numFmtId="170" fontId="3" fillId="0" borderId="14" xfId="0" applyNumberFormat="1" applyFont="1" applyFill="1" applyBorder="1" applyAlignment="1">
      <alignment vertical="center"/>
    </xf>
    <xf numFmtId="170" fontId="3" fillId="0" borderId="16" xfId="15" applyNumberFormat="1" applyFont="1" applyFill="1" applyBorder="1" applyAlignment="1">
      <alignment vertical="center"/>
    </xf>
    <xf numFmtId="170" fontId="3" fillId="0" borderId="17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left" vertical="center" wrapText="1" indent="1"/>
    </xf>
    <xf numFmtId="49" fontId="3" fillId="0" borderId="13" xfId="0" applyNumberFormat="1" applyFont="1" applyFill="1" applyBorder="1" applyAlignment="1">
      <alignment horizontal="center" vertical="center" wrapText="1"/>
    </xf>
    <xf numFmtId="170" fontId="3" fillId="0" borderId="13" xfId="0" applyNumberFormat="1" applyFont="1" applyFill="1" applyBorder="1" applyAlignment="1">
      <alignment horizontal="right" vertical="center"/>
    </xf>
    <xf numFmtId="170" fontId="3" fillId="0" borderId="13" xfId="0" applyNumberFormat="1" applyFont="1" applyFill="1" applyBorder="1" applyAlignment="1">
      <alignment horizontal="right" vertical="center" wrapText="1"/>
    </xf>
    <xf numFmtId="170" fontId="3" fillId="0" borderId="13" xfId="15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wrapText="1" shrinkToFit="1"/>
    </xf>
    <xf numFmtId="3" fontId="3" fillId="0" borderId="20" xfId="0" applyNumberFormat="1" applyFont="1" applyFill="1" applyBorder="1" applyAlignment="1">
      <alignment horizontal="left" vertical="center" wrapText="1" indent="1"/>
    </xf>
    <xf numFmtId="3" fontId="8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70" fontId="3" fillId="0" borderId="20" xfId="0" applyNumberFormat="1" applyFont="1" applyFill="1" applyBorder="1" applyAlignment="1">
      <alignment horizontal="right" vertical="center"/>
    </xf>
    <xf numFmtId="170" fontId="3" fillId="0" borderId="20" xfId="0" applyNumberFormat="1" applyFont="1" applyFill="1" applyBorder="1" applyAlignment="1">
      <alignment horizontal="right" vertical="center" wrapText="1"/>
    </xf>
    <xf numFmtId="170" fontId="3" fillId="0" borderId="20" xfId="15" applyNumberFormat="1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center" wrapText="1"/>
    </xf>
    <xf numFmtId="49" fontId="16" fillId="0" borderId="7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left" wrapText="1"/>
    </xf>
    <xf numFmtId="0" fontId="16" fillId="0" borderId="7" xfId="0" applyNumberFormat="1" applyFont="1" applyFill="1" applyBorder="1" applyAlignment="1">
      <alignment horizontal="center" wrapText="1"/>
    </xf>
    <xf numFmtId="170" fontId="8" fillId="0" borderId="7" xfId="0" applyNumberFormat="1" applyFont="1" applyFill="1" applyBorder="1" applyAlignment="1">
      <alignment horizontal="right" vertical="center"/>
    </xf>
    <xf numFmtId="170" fontId="8" fillId="0" borderId="8" xfId="0" applyNumberFormat="1" applyFont="1" applyFill="1" applyBorder="1" applyAlignment="1">
      <alignment horizontal="right" vertical="center"/>
    </xf>
    <xf numFmtId="170" fontId="8" fillId="2" borderId="7" xfId="0" applyNumberFormat="1" applyFont="1" applyFill="1" applyBorder="1" applyAlignment="1">
      <alignment horizontal="right"/>
    </xf>
    <xf numFmtId="170" fontId="8" fillId="0" borderId="7" xfId="0" applyNumberFormat="1" applyFont="1" applyFill="1" applyBorder="1" applyAlignment="1">
      <alignment horizontal="right"/>
    </xf>
    <xf numFmtId="170" fontId="8" fillId="0" borderId="10" xfId="0" applyNumberFormat="1" applyFont="1" applyFill="1" applyBorder="1" applyAlignment="1">
      <alignment horizontal="right"/>
    </xf>
    <xf numFmtId="170" fontId="8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 wrapText="1" shrinkToFit="1"/>
    </xf>
    <xf numFmtId="3" fontId="3" fillId="0" borderId="22" xfId="0" applyNumberFormat="1" applyFont="1" applyFill="1" applyBorder="1" applyAlignment="1">
      <alignment horizontal="left" vertical="center" wrapText="1" indent="1"/>
    </xf>
    <xf numFmtId="3" fontId="8" fillId="0" borderId="2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70" fontId="3" fillId="0" borderId="22" xfId="0" applyNumberFormat="1" applyFont="1" applyFill="1" applyBorder="1" applyAlignment="1">
      <alignment horizontal="right" vertical="center"/>
    </xf>
    <xf numFmtId="170" fontId="3" fillId="0" borderId="22" xfId="0" applyNumberFormat="1" applyFont="1" applyFill="1" applyBorder="1" applyAlignment="1">
      <alignment horizontal="right" vertical="center" wrapText="1"/>
    </xf>
    <xf numFmtId="170" fontId="3" fillId="0" borderId="22" xfId="15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>
      <alignment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170" fontId="8" fillId="0" borderId="22" xfId="0" applyNumberFormat="1" applyFont="1" applyFill="1" applyBorder="1" applyAlignment="1">
      <alignment horizontal="right" vertical="center" wrapText="1"/>
    </xf>
    <xf numFmtId="170" fontId="8" fillId="0" borderId="22" xfId="0" applyNumberFormat="1" applyFont="1" applyFill="1" applyBorder="1" applyAlignment="1">
      <alignment vertical="center" wrapText="1"/>
    </xf>
    <xf numFmtId="170" fontId="8" fillId="2" borderId="22" xfId="0" applyNumberFormat="1" applyFont="1" applyFill="1" applyBorder="1" applyAlignment="1">
      <alignment vertical="center" wrapText="1"/>
    </xf>
    <xf numFmtId="170" fontId="8" fillId="0" borderId="23" xfId="0" applyNumberFormat="1" applyFont="1" applyFill="1" applyBorder="1" applyAlignment="1">
      <alignment vertical="center" wrapText="1"/>
    </xf>
    <xf numFmtId="170" fontId="8" fillId="0" borderId="24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49" fontId="0" fillId="0" borderId="14" xfId="0" applyNumberFormat="1" applyFont="1" applyFill="1" applyBorder="1" applyAlignment="1">
      <alignment horizontal="center" wrapText="1" shrinkToFi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horizontal="center" wrapText="1" shrinkToFit="1"/>
    </xf>
    <xf numFmtId="0" fontId="3" fillId="0" borderId="14" xfId="0" applyFont="1" applyFill="1" applyBorder="1" applyAlignment="1">
      <alignment horizontal="left" wrapText="1" indent="1"/>
    </xf>
    <xf numFmtId="170" fontId="3" fillId="0" borderId="4" xfId="15" applyNumberFormat="1" applyFont="1" applyFill="1" applyBorder="1" applyAlignment="1">
      <alignment horizontal="right" vertical="center"/>
    </xf>
    <xf numFmtId="170" fontId="3" fillId="0" borderId="17" xfId="0" applyNumberFormat="1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9" fillId="0" borderId="6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170" fontId="8" fillId="0" borderId="8" xfId="0" applyNumberFormat="1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 wrapText="1"/>
    </xf>
    <xf numFmtId="170" fontId="12" fillId="0" borderId="22" xfId="0" applyNumberFormat="1" applyFont="1" applyFill="1" applyBorder="1" applyAlignment="1">
      <alignment horizontal="right" vertical="center" wrapText="1"/>
    </xf>
    <xf numFmtId="170" fontId="12" fillId="0" borderId="25" xfId="0" applyNumberFormat="1" applyFont="1" applyFill="1" applyBorder="1" applyAlignment="1">
      <alignment vertical="center" wrapText="1"/>
    </xf>
    <xf numFmtId="170" fontId="3" fillId="0" borderId="13" xfId="0" applyNumberFormat="1" applyFont="1" applyFill="1" applyBorder="1" applyAlignment="1">
      <alignment vertical="center" wrapText="1"/>
    </xf>
    <xf numFmtId="170" fontId="3" fillId="2" borderId="13" xfId="0" applyNumberFormat="1" applyFont="1" applyFill="1" applyBorder="1" applyAlignment="1">
      <alignment vertical="center"/>
    </xf>
    <xf numFmtId="170" fontId="3" fillId="0" borderId="13" xfId="0" applyNumberFormat="1" applyFont="1" applyFill="1" applyBorder="1" applyAlignment="1">
      <alignment vertical="center"/>
    </xf>
    <xf numFmtId="170" fontId="3" fillId="0" borderId="26" xfId="15" applyNumberFormat="1" applyFont="1" applyFill="1" applyBorder="1" applyAlignment="1">
      <alignment vertical="center"/>
    </xf>
    <xf numFmtId="170" fontId="3" fillId="0" borderId="17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49" fontId="0" fillId="0" borderId="20" xfId="0" applyNumberFormat="1" applyFont="1" applyFill="1" applyBorder="1" applyAlignment="1">
      <alignment horizontal="center" wrapText="1"/>
    </xf>
    <xf numFmtId="170" fontId="3" fillId="0" borderId="20" xfId="0" applyNumberFormat="1" applyFont="1" applyBorder="1" applyAlignment="1">
      <alignment horizontal="right" vertical="center" wrapText="1"/>
    </xf>
    <xf numFmtId="170" fontId="3" fillId="0" borderId="27" xfId="0" applyNumberFormat="1" applyFont="1" applyFill="1" applyBorder="1" applyAlignment="1">
      <alignment horizontal="right" vertical="center" wrapText="1"/>
    </xf>
    <xf numFmtId="170" fontId="3" fillId="0" borderId="17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wrapText="1"/>
    </xf>
    <xf numFmtId="3" fontId="8" fillId="0" borderId="7" xfId="0" applyNumberFormat="1" applyFont="1" applyFill="1" applyBorder="1" applyAlignment="1">
      <alignment horizontal="left" vertical="center" wrapText="1" indent="1"/>
    </xf>
    <xf numFmtId="49" fontId="3" fillId="0" borderId="7" xfId="0" applyNumberFormat="1" applyFont="1" applyFill="1" applyBorder="1" applyAlignment="1">
      <alignment horizontal="center" vertical="center" wrapText="1"/>
    </xf>
    <xf numFmtId="170" fontId="3" fillId="0" borderId="7" xfId="0" applyNumberFormat="1" applyFont="1" applyFill="1" applyBorder="1" applyAlignment="1">
      <alignment vertical="center" wrapText="1"/>
    </xf>
    <xf numFmtId="170" fontId="3" fillId="2" borderId="7" xfId="0" applyNumberFormat="1" applyFont="1" applyFill="1" applyBorder="1" applyAlignment="1">
      <alignment vertical="center"/>
    </xf>
    <xf numFmtId="170" fontId="3" fillId="0" borderId="7" xfId="0" applyNumberFormat="1" applyFont="1" applyFill="1" applyBorder="1" applyAlignment="1">
      <alignment vertical="center"/>
    </xf>
    <xf numFmtId="170" fontId="3" fillId="0" borderId="10" xfId="15" applyNumberFormat="1" applyFont="1" applyFill="1" applyBorder="1" applyAlignment="1">
      <alignment vertical="center"/>
    </xf>
    <xf numFmtId="170" fontId="3" fillId="0" borderId="28" xfId="0" applyNumberFormat="1" applyFont="1" applyBorder="1" applyAlignment="1">
      <alignment vertical="center" wrapText="1"/>
    </xf>
    <xf numFmtId="0" fontId="3" fillId="0" borderId="29" xfId="0" applyFont="1" applyFill="1" applyBorder="1" applyAlignment="1">
      <alignment horizontal="center" wrapText="1"/>
    </xf>
    <xf numFmtId="49" fontId="8" fillId="0" borderId="30" xfId="0" applyNumberFormat="1" applyFont="1" applyFill="1" applyBorder="1" applyAlignment="1">
      <alignment horizontal="center" wrapText="1"/>
    </xf>
    <xf numFmtId="3" fontId="12" fillId="0" borderId="30" xfId="0" applyNumberFormat="1" applyFont="1" applyFill="1" applyBorder="1" applyAlignment="1">
      <alignment horizontal="left" vertical="center" wrapText="1" indent="1"/>
    </xf>
    <xf numFmtId="49" fontId="3" fillId="0" borderId="30" xfId="0" applyNumberFormat="1" applyFont="1" applyFill="1" applyBorder="1" applyAlignment="1">
      <alignment horizontal="center" vertical="center" wrapText="1"/>
    </xf>
    <xf numFmtId="170" fontId="3" fillId="0" borderId="30" xfId="0" applyNumberFormat="1" applyFont="1" applyFill="1" applyBorder="1" applyAlignment="1">
      <alignment vertical="center"/>
    </xf>
    <xf numFmtId="170" fontId="3" fillId="2" borderId="30" xfId="0" applyNumberFormat="1" applyFont="1" applyFill="1" applyBorder="1" applyAlignment="1">
      <alignment vertical="center"/>
    </xf>
    <xf numFmtId="170" fontId="3" fillId="0" borderId="31" xfId="0" applyNumberFormat="1" applyFont="1" applyFill="1" applyBorder="1" applyAlignment="1">
      <alignment vertical="center"/>
    </xf>
    <xf numFmtId="170" fontId="3" fillId="0" borderId="4" xfId="0" applyNumberFormat="1" applyFont="1" applyFill="1" applyBorder="1" applyAlignment="1">
      <alignment horizontal="right" vertical="center"/>
    </xf>
    <xf numFmtId="170" fontId="3" fillId="0" borderId="4" xfId="0" applyNumberFormat="1" applyFont="1" applyFill="1" applyBorder="1" applyAlignment="1">
      <alignment horizontal="right" vertical="center" wrapText="1"/>
    </xf>
    <xf numFmtId="170" fontId="3" fillId="0" borderId="20" xfId="0" applyNumberFormat="1" applyFont="1" applyFill="1" applyBorder="1" applyAlignment="1">
      <alignment vertical="center" wrapText="1"/>
    </xf>
    <xf numFmtId="170" fontId="3" fillId="2" borderId="20" xfId="0" applyNumberFormat="1" applyFont="1" applyFill="1" applyBorder="1" applyAlignment="1">
      <alignment vertical="center"/>
    </xf>
    <xf numFmtId="170" fontId="3" fillId="0" borderId="20" xfId="0" applyNumberFormat="1" applyFont="1" applyFill="1" applyBorder="1" applyAlignment="1">
      <alignment vertical="center"/>
    </xf>
    <xf numFmtId="170" fontId="3" fillId="0" borderId="32" xfId="15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wrapText="1"/>
    </xf>
    <xf numFmtId="170" fontId="3" fillId="0" borderId="32" xfId="15" applyNumberFormat="1" applyFont="1" applyFill="1" applyBorder="1" applyAlignment="1">
      <alignment horizontal="right" vertical="center"/>
    </xf>
    <xf numFmtId="170" fontId="3" fillId="0" borderId="33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170" fontId="8" fillId="0" borderId="34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70" fontId="12" fillId="0" borderId="24" xfId="0" applyNumberFormat="1" applyFont="1" applyFill="1" applyBorder="1" applyAlignment="1">
      <alignment vertical="center" wrapText="1"/>
    </xf>
    <xf numFmtId="170" fontId="3" fillId="0" borderId="2" xfId="0" applyNumberFormat="1" applyFont="1" applyFill="1" applyBorder="1" applyAlignment="1">
      <alignment horizontal="right" vertical="center" wrapText="1"/>
    </xf>
    <xf numFmtId="170" fontId="8" fillId="0" borderId="14" xfId="0" applyNumberFormat="1" applyFont="1" applyFill="1" applyBorder="1" applyAlignment="1">
      <alignment vertical="center" wrapText="1"/>
    </xf>
    <xf numFmtId="170" fontId="8" fillId="2" borderId="14" xfId="0" applyNumberFormat="1" applyFont="1" applyFill="1" applyBorder="1" applyAlignment="1">
      <alignment vertical="center" wrapText="1"/>
    </xf>
    <xf numFmtId="170" fontId="8" fillId="0" borderId="16" xfId="0" applyNumberFormat="1" applyFont="1" applyFill="1" applyBorder="1" applyAlignment="1">
      <alignment vertical="center" wrapText="1"/>
    </xf>
    <xf numFmtId="170" fontId="18" fillId="0" borderId="24" xfId="0" applyNumberFormat="1" applyFont="1" applyFill="1" applyBorder="1" applyAlignment="1">
      <alignment vertical="center" wrapText="1"/>
    </xf>
    <xf numFmtId="49" fontId="0" fillId="0" borderId="30" xfId="0" applyNumberFormat="1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left" vertical="center" wrapText="1" indent="1"/>
    </xf>
    <xf numFmtId="3" fontId="8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0" fontId="3" fillId="0" borderId="2" xfId="0" applyNumberFormat="1" applyFont="1" applyFill="1" applyBorder="1" applyAlignment="1">
      <alignment horizontal="right" vertical="center"/>
    </xf>
    <xf numFmtId="170" fontId="3" fillId="0" borderId="35" xfId="15" applyNumberFormat="1" applyFont="1" applyFill="1" applyBorder="1" applyAlignment="1">
      <alignment horizontal="right" vertical="center"/>
    </xf>
    <xf numFmtId="170" fontId="0" fillId="0" borderId="3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70" fontId="3" fillId="0" borderId="36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170" fontId="3" fillId="0" borderId="14" xfId="0" applyNumberFormat="1" applyFont="1" applyFill="1" applyBorder="1" applyAlignment="1">
      <alignment vertical="center" wrapText="1"/>
    </xf>
    <xf numFmtId="170" fontId="3" fillId="0" borderId="14" xfId="0" applyNumberFormat="1" applyFont="1" applyBorder="1" applyAlignment="1">
      <alignment horizontal="right" vertical="center" wrapText="1"/>
    </xf>
    <xf numFmtId="170" fontId="8" fillId="3" borderId="8" xfId="0" applyNumberFormat="1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horizontal="center" wrapText="1"/>
    </xf>
    <xf numFmtId="170" fontId="3" fillId="0" borderId="38" xfId="15" applyNumberFormat="1" applyFont="1" applyFill="1" applyBorder="1" applyAlignment="1">
      <alignment vertical="center"/>
    </xf>
    <xf numFmtId="170" fontId="3" fillId="0" borderId="17" xfId="15" applyNumberFormat="1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18" fillId="0" borderId="37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170" fontId="3" fillId="0" borderId="14" xfId="15" applyNumberFormat="1" applyFont="1" applyFill="1" applyBorder="1" applyAlignment="1">
      <alignment vertical="center"/>
    </xf>
    <xf numFmtId="170" fontId="8" fillId="0" borderId="39" xfId="0" applyNumberFormat="1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 shrinkToFit="1"/>
    </xf>
    <xf numFmtId="0" fontId="12" fillId="0" borderId="7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70" fontId="8" fillId="0" borderId="4" xfId="0" applyNumberFormat="1" applyFont="1" applyFill="1" applyBorder="1" applyAlignment="1">
      <alignment horizontal="right" vertical="center" wrapText="1"/>
    </xf>
    <xf numFmtId="170" fontId="8" fillId="0" borderId="41" xfId="0" applyNumberFormat="1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 shrinkToFit="1"/>
    </xf>
    <xf numFmtId="0" fontId="12" fillId="0" borderId="14" xfId="0" applyFont="1" applyFill="1" applyBorder="1" applyAlignment="1">
      <alignment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170" fontId="8" fillId="0" borderId="14" xfId="0" applyNumberFormat="1" applyFont="1" applyFill="1" applyBorder="1" applyAlignment="1">
      <alignment horizontal="right" vertical="center" wrapText="1"/>
    </xf>
    <xf numFmtId="170" fontId="8" fillId="0" borderId="17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wrapText="1"/>
    </xf>
    <xf numFmtId="170" fontId="3" fillId="0" borderId="38" xfId="15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left" vertical="center" wrapText="1" indent="1"/>
    </xf>
    <xf numFmtId="170" fontId="3" fillId="0" borderId="42" xfId="15" applyNumberFormat="1" applyFont="1" applyFill="1" applyBorder="1" applyAlignment="1">
      <alignment horizontal="right" vertical="center"/>
    </xf>
    <xf numFmtId="170" fontId="3" fillId="0" borderId="42" xfId="15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170" fontId="3" fillId="0" borderId="27" xfId="0" applyNumberFormat="1" applyFont="1" applyFill="1" applyBorder="1" applyAlignment="1">
      <alignment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right" vertical="center"/>
    </xf>
    <xf numFmtId="41" fontId="3" fillId="0" borderId="20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2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0" fontId="3" fillId="0" borderId="0" xfId="0" applyFont="1" applyAlignment="1">
      <alignment/>
    </xf>
    <xf numFmtId="170" fontId="8" fillId="3" borderId="17" xfId="0" applyNumberFormat="1" applyFont="1" applyFill="1" applyBorder="1" applyAlignment="1">
      <alignment vertical="center" wrapText="1"/>
    </xf>
    <xf numFmtId="170" fontId="8" fillId="0" borderId="2" xfId="0" applyNumberFormat="1" applyFont="1" applyFill="1" applyBorder="1" applyAlignment="1">
      <alignment vertical="center" wrapText="1"/>
    </xf>
    <xf numFmtId="170" fontId="8" fillId="2" borderId="2" xfId="0" applyNumberFormat="1" applyFont="1" applyFill="1" applyBorder="1" applyAlignment="1">
      <alignment vertical="center" wrapText="1"/>
    </xf>
    <xf numFmtId="170" fontId="8" fillId="0" borderId="43" xfId="0" applyNumberFormat="1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170" fontId="3" fillId="0" borderId="44" xfId="0" applyNumberFormat="1" applyFont="1" applyFill="1" applyBorder="1" applyAlignment="1">
      <alignment vertical="center" wrapText="1"/>
    </xf>
    <xf numFmtId="0" fontId="0" fillId="0" borderId="45" xfId="0" applyBorder="1" applyAlignment="1">
      <alignment horizontal="center"/>
    </xf>
    <xf numFmtId="41" fontId="0" fillId="0" borderId="0" xfId="0" applyNumberFormat="1" applyAlignment="1">
      <alignment horizontal="right" wrapText="1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170" fontId="3" fillId="0" borderId="28" xfId="0" applyNumberFormat="1" applyFont="1" applyFill="1" applyBorder="1" applyAlignment="1">
      <alignment vertical="center" wrapText="1"/>
    </xf>
    <xf numFmtId="170" fontId="3" fillId="0" borderId="14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170" fontId="3" fillId="0" borderId="30" xfId="0" applyNumberFormat="1" applyFont="1" applyFill="1" applyBorder="1" applyAlignment="1">
      <alignment horizontal="right" vertical="center" wrapText="1"/>
    </xf>
    <xf numFmtId="170" fontId="3" fillId="0" borderId="39" xfId="0" applyNumberFormat="1" applyFont="1" applyFill="1" applyBorder="1" applyAlignment="1">
      <alignment vertical="center" wrapText="1"/>
    </xf>
    <xf numFmtId="170" fontId="8" fillId="2" borderId="22" xfId="0" applyNumberFormat="1" applyFont="1" applyFill="1" applyBorder="1" applyAlignment="1">
      <alignment horizontal="right" vertical="center" wrapText="1"/>
    </xf>
    <xf numFmtId="170" fontId="12" fillId="2" borderId="22" xfId="0" applyNumberFormat="1" applyFont="1" applyFill="1" applyBorder="1" applyAlignment="1">
      <alignment horizontal="right" vertical="center" wrapText="1"/>
    </xf>
    <xf numFmtId="170" fontId="8" fillId="2" borderId="2" xfId="0" applyNumberFormat="1" applyFont="1" applyFill="1" applyBorder="1" applyAlignment="1">
      <alignment horizontal="right" vertical="center" wrapText="1"/>
    </xf>
    <xf numFmtId="170" fontId="3" fillId="2" borderId="2" xfId="0" applyNumberFormat="1" applyFont="1" applyFill="1" applyBorder="1" applyAlignment="1">
      <alignment vertical="center"/>
    </xf>
    <xf numFmtId="170" fontId="3" fillId="0" borderId="2" xfId="0" applyNumberFormat="1" applyFont="1" applyFill="1" applyBorder="1" applyAlignment="1">
      <alignment vertical="center"/>
    </xf>
    <xf numFmtId="170" fontId="3" fillId="0" borderId="27" xfId="0" applyNumberFormat="1" applyFont="1" applyFill="1" applyBorder="1" applyAlignment="1">
      <alignment vertical="center" wrapText="1"/>
    </xf>
    <xf numFmtId="170" fontId="3" fillId="0" borderId="35" xfId="15" applyNumberFormat="1" applyFont="1" applyFill="1" applyBorder="1" applyAlignment="1">
      <alignment vertical="center"/>
    </xf>
    <xf numFmtId="170" fontId="3" fillId="0" borderId="5" xfId="15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left" wrapText="1" indent="1"/>
    </xf>
    <xf numFmtId="170" fontId="3" fillId="0" borderId="33" xfId="0" applyNumberFormat="1" applyFont="1" applyFill="1" applyBorder="1" applyAlignment="1">
      <alignment vertical="center" wrapText="1"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/>
    </xf>
    <xf numFmtId="41" fontId="0" fillId="0" borderId="46" xfId="0" applyNumberFormat="1" applyBorder="1" applyAlignment="1">
      <alignment horizontal="right" wrapText="1"/>
    </xf>
    <xf numFmtId="170" fontId="3" fillId="0" borderId="0" xfId="0" applyNumberFormat="1" applyFont="1" applyFill="1" applyBorder="1" applyAlignment="1">
      <alignment vertical="center" wrapText="1"/>
    </xf>
    <xf numFmtId="0" fontId="0" fillId="0" borderId="20" xfId="0" applyNumberFormat="1" applyBorder="1" applyAlignment="1">
      <alignment horizontal="center"/>
    </xf>
    <xf numFmtId="170" fontId="3" fillId="2" borderId="4" xfId="0" applyNumberFormat="1" applyFont="1" applyFill="1" applyBorder="1" applyAlignment="1">
      <alignment vertical="center"/>
    </xf>
    <xf numFmtId="170" fontId="3" fillId="0" borderId="4" xfId="0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 wrapText="1"/>
    </xf>
    <xf numFmtId="170" fontId="12" fillId="0" borderId="14" xfId="0" applyNumberFormat="1" applyFont="1" applyFill="1" applyBorder="1" applyAlignment="1">
      <alignment horizontal="right" vertical="center" wrapText="1"/>
    </xf>
    <xf numFmtId="170" fontId="8" fillId="0" borderId="15" xfId="0" applyNumberFormat="1" applyFont="1" applyFill="1" applyBorder="1" applyAlignment="1">
      <alignment horizontal="right" vertical="center" wrapText="1"/>
    </xf>
    <xf numFmtId="170" fontId="8" fillId="0" borderId="8" xfId="0" applyNumberFormat="1" applyFont="1" applyFill="1" applyBorder="1" applyAlignment="1">
      <alignment horizontal="right" vertical="center" wrapText="1"/>
    </xf>
    <xf numFmtId="170" fontId="8" fillId="2" borderId="10" xfId="0" applyNumberFormat="1" applyFont="1" applyFill="1" applyBorder="1" applyAlignment="1">
      <alignment horizontal="right" vertical="center" wrapText="1"/>
    </xf>
    <xf numFmtId="170" fontId="8" fillId="0" borderId="10" xfId="0" applyNumberFormat="1" applyFont="1" applyFill="1" applyBorder="1" applyAlignment="1">
      <alignment horizontal="right" vertical="center" wrapText="1"/>
    </xf>
    <xf numFmtId="170" fontId="8" fillId="0" borderId="10" xfId="0" applyNumberFormat="1" applyFont="1" applyFill="1" applyBorder="1" applyAlignment="1">
      <alignment wrapText="1"/>
    </xf>
    <xf numFmtId="170" fontId="8" fillId="0" borderId="23" xfId="0" applyNumberFormat="1" applyFont="1" applyFill="1" applyBorder="1" applyAlignment="1">
      <alignment horizontal="right" vertical="center" wrapText="1"/>
    </xf>
    <xf numFmtId="170" fontId="12" fillId="0" borderId="23" xfId="0" applyNumberFormat="1" applyFont="1" applyFill="1" applyBorder="1" applyAlignment="1">
      <alignment horizontal="right" vertical="center" wrapText="1"/>
    </xf>
    <xf numFmtId="170" fontId="8" fillId="0" borderId="43" xfId="0" applyNumberFormat="1" applyFont="1" applyFill="1" applyBorder="1" applyAlignment="1">
      <alignment horizontal="right" vertical="center" wrapText="1"/>
    </xf>
    <xf numFmtId="170" fontId="8" fillId="3" borderId="10" xfId="0" applyNumberFormat="1" applyFont="1" applyFill="1" applyBorder="1" applyAlignment="1">
      <alignment horizontal="right" vertical="center" wrapText="1"/>
    </xf>
    <xf numFmtId="0" fontId="8" fillId="0" borderId="46" xfId="0" applyFont="1" applyBorder="1" applyAlignment="1">
      <alignment horizontal="center" wrapText="1"/>
    </xf>
    <xf numFmtId="3" fontId="3" fillId="0" borderId="30" xfId="0" applyNumberFormat="1" applyFont="1" applyFill="1" applyBorder="1" applyAlignment="1">
      <alignment horizontal="left" vertical="center" wrapText="1" indent="1"/>
    </xf>
    <xf numFmtId="3" fontId="8" fillId="0" borderId="30" xfId="0" applyNumberFormat="1" applyFont="1" applyFill="1" applyBorder="1" applyAlignment="1">
      <alignment horizontal="center" vertical="center" wrapText="1"/>
    </xf>
    <xf numFmtId="170" fontId="3" fillId="0" borderId="30" xfId="0" applyNumberFormat="1" applyFont="1" applyFill="1" applyBorder="1" applyAlignment="1">
      <alignment horizontal="right" vertical="center"/>
    </xf>
    <xf numFmtId="170" fontId="3" fillId="0" borderId="28" xfId="0" applyNumberFormat="1" applyFont="1" applyFill="1" applyBorder="1" applyAlignment="1">
      <alignment vertical="center" wrapText="1"/>
    </xf>
    <xf numFmtId="170" fontId="3" fillId="0" borderId="2" xfId="15" applyNumberFormat="1" applyFont="1" applyFill="1" applyBorder="1" applyAlignment="1">
      <alignment horizontal="right" vertical="center"/>
    </xf>
    <xf numFmtId="170" fontId="3" fillId="0" borderId="15" xfId="0" applyNumberFormat="1" applyFont="1" applyFill="1" applyBorder="1" applyAlignment="1">
      <alignment horizontal="right" vertical="center" wrapText="1"/>
    </xf>
    <xf numFmtId="170" fontId="3" fillId="0" borderId="43" xfId="15" applyNumberFormat="1" applyFont="1" applyFill="1" applyBorder="1" applyAlignment="1">
      <alignment vertical="center"/>
    </xf>
    <xf numFmtId="170" fontId="12" fillId="0" borderId="7" xfId="0" applyNumberFormat="1" applyFont="1" applyFill="1" applyBorder="1" applyAlignment="1">
      <alignment horizontal="right" vertical="center" wrapText="1"/>
    </xf>
    <xf numFmtId="170" fontId="12" fillId="0" borderId="10" xfId="0" applyNumberFormat="1" applyFont="1" applyFill="1" applyBorder="1" applyAlignment="1">
      <alignment horizontal="right" vertical="center" wrapText="1"/>
    </xf>
    <xf numFmtId="170" fontId="12" fillId="2" borderId="7" xfId="0" applyNumberFormat="1" applyFont="1" applyFill="1" applyBorder="1" applyAlignment="1">
      <alignment horizontal="right" vertical="center" wrapText="1"/>
    </xf>
    <xf numFmtId="170" fontId="3" fillId="0" borderId="44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wrapText="1"/>
    </xf>
    <xf numFmtId="170" fontId="0" fillId="0" borderId="14" xfId="0" applyNumberFormat="1" applyFont="1" applyFill="1" applyBorder="1" applyAlignment="1">
      <alignment horizontal="right" vertical="center" wrapText="1"/>
    </xf>
    <xf numFmtId="170" fontId="8" fillId="2" borderId="14" xfId="0" applyNumberFormat="1" applyFont="1" applyFill="1" applyBorder="1" applyAlignment="1">
      <alignment horizontal="right" vertical="center" wrapText="1"/>
    </xf>
    <xf numFmtId="170" fontId="12" fillId="0" borderId="2" xfId="0" applyNumberFormat="1" applyFont="1" applyFill="1" applyBorder="1" applyAlignment="1">
      <alignment horizontal="right" vertical="center" wrapText="1"/>
    </xf>
    <xf numFmtId="170" fontId="12" fillId="0" borderId="39" xfId="0" applyNumberFormat="1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170" fontId="3" fillId="0" borderId="30" xfId="15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70" fontId="3" fillId="0" borderId="4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horizontal="center" wrapText="1"/>
    </xf>
    <xf numFmtId="3" fontId="8" fillId="0" borderId="4" xfId="0" applyNumberFormat="1" applyFont="1" applyFill="1" applyBorder="1" applyAlignment="1">
      <alignment horizontal="left" vertical="center" wrapText="1" indent="1"/>
    </xf>
    <xf numFmtId="49" fontId="0" fillId="0" borderId="4" xfId="0" applyNumberFormat="1" applyFont="1" applyFill="1" applyBorder="1" applyAlignment="1">
      <alignment horizontal="center" wrapText="1"/>
    </xf>
    <xf numFmtId="3" fontId="3" fillId="0" borderId="4" xfId="0" applyNumberFormat="1" applyFont="1" applyFill="1" applyBorder="1" applyAlignment="1">
      <alignment horizontal="left" vertical="center" wrapText="1" indent="1"/>
    </xf>
    <xf numFmtId="170" fontId="3" fillId="0" borderId="30" xfId="0" applyNumberFormat="1" applyFont="1" applyBorder="1" applyAlignment="1">
      <alignment horizontal="right" vertical="center" wrapText="1"/>
    </xf>
    <xf numFmtId="170" fontId="3" fillId="0" borderId="30" xfId="15" applyNumberFormat="1" applyFont="1" applyFill="1" applyBorder="1" applyAlignment="1">
      <alignment horizontal="right" vertical="center" wrapText="1"/>
    </xf>
    <xf numFmtId="170" fontId="3" fillId="0" borderId="30" xfId="0" applyNumberFormat="1" applyFont="1" applyFill="1" applyBorder="1" applyAlignment="1">
      <alignment vertical="center" wrapText="1"/>
    </xf>
    <xf numFmtId="170" fontId="3" fillId="0" borderId="31" xfId="15" applyNumberFormat="1" applyFont="1" applyFill="1" applyBorder="1" applyAlignment="1">
      <alignment vertical="center" wrapText="1"/>
    </xf>
    <xf numFmtId="170" fontId="3" fillId="0" borderId="47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wrapText="1"/>
    </xf>
    <xf numFmtId="170" fontId="3" fillId="0" borderId="0" xfId="0" applyNumberFormat="1" applyFont="1" applyFill="1" applyBorder="1" applyAlignment="1">
      <alignment vertical="center" wrapText="1"/>
    </xf>
    <xf numFmtId="170" fontId="3" fillId="0" borderId="0" xfId="0" applyNumberFormat="1" applyFont="1" applyBorder="1" applyAlignment="1">
      <alignment vertical="center" wrapText="1"/>
    </xf>
    <xf numFmtId="2" fontId="23" fillId="0" borderId="0" xfId="0" applyNumberFormat="1" applyFont="1" applyFill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indent="1"/>
    </xf>
    <xf numFmtId="0" fontId="10" fillId="0" borderId="27" xfId="0" applyFont="1" applyBorder="1" applyAlignment="1">
      <alignment horizontal="left" vertical="center" inden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indent="1"/>
    </xf>
    <xf numFmtId="0" fontId="9" fillId="0" borderId="5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9" fillId="0" borderId="55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56" xfId="0" applyFont="1" applyBorder="1" applyAlignment="1">
      <alignment horizontal="center" wrapText="1"/>
    </xf>
    <xf numFmtId="0" fontId="6" fillId="0" borderId="56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1"/>
  <sheetViews>
    <sheetView workbookViewId="0" topLeftCell="D4">
      <selection activeCell="H115" sqref="H115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spans="1:10" ht="12.75">
      <c r="A1" s="1"/>
      <c r="J1" t="s">
        <v>136</v>
      </c>
    </row>
    <row r="2" spans="1:14" ht="40.5" customHeight="1">
      <c r="A2" s="1"/>
      <c r="L2" s="329" t="s">
        <v>144</v>
      </c>
      <c r="M2" s="329"/>
      <c r="N2" s="329"/>
    </row>
    <row r="3" spans="1:15" s="7" customFormat="1" ht="40.5" customHeight="1">
      <c r="A3" s="333" t="s">
        <v>0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379" t="s">
        <v>1</v>
      </c>
      <c r="J4" s="379"/>
      <c r="K4" s="380"/>
      <c r="L4" s="381"/>
      <c r="M4" s="381"/>
      <c r="N4" s="381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</row>
    <row r="5" spans="1:15" s="10" customFormat="1" ht="24.75" customHeight="1">
      <c r="A5" s="368" t="s">
        <v>2</v>
      </c>
      <c r="B5" s="371" t="s">
        <v>3</v>
      </c>
      <c r="C5" s="373" t="s">
        <v>4</v>
      </c>
      <c r="D5" s="375" t="s">
        <v>5</v>
      </c>
      <c r="E5" s="9" t="s">
        <v>6</v>
      </c>
      <c r="F5" s="358" t="s">
        <v>7</v>
      </c>
      <c r="G5" s="361" t="s">
        <v>8</v>
      </c>
      <c r="H5" s="345" t="s">
        <v>9</v>
      </c>
      <c r="I5" s="346"/>
      <c r="J5" s="364"/>
      <c r="K5" s="365" t="s">
        <v>10</v>
      </c>
      <c r="L5" s="345" t="s">
        <v>129</v>
      </c>
      <c r="M5" s="346"/>
      <c r="N5" s="347"/>
      <c r="O5" s="348" t="s">
        <v>11</v>
      </c>
    </row>
    <row r="6" spans="1:15" s="10" customFormat="1" ht="16.5" customHeight="1">
      <c r="A6" s="369"/>
      <c r="B6" s="372"/>
      <c r="C6" s="374"/>
      <c r="D6" s="376"/>
      <c r="E6" s="11" t="s">
        <v>12</v>
      </c>
      <c r="F6" s="359"/>
      <c r="G6" s="362"/>
      <c r="H6" s="351" t="s">
        <v>13</v>
      </c>
      <c r="I6" s="353" t="s">
        <v>14</v>
      </c>
      <c r="J6" s="354"/>
      <c r="K6" s="366"/>
      <c r="L6" s="355" t="s">
        <v>13</v>
      </c>
      <c r="M6" s="353" t="s">
        <v>14</v>
      </c>
      <c r="N6" s="357"/>
      <c r="O6" s="349"/>
    </row>
    <row r="7" spans="1:15" s="10" customFormat="1" ht="40.5" customHeight="1" thickBot="1">
      <c r="A7" s="370"/>
      <c r="B7" s="372"/>
      <c r="C7" s="374"/>
      <c r="D7" s="377"/>
      <c r="E7" s="12" t="s">
        <v>15</v>
      </c>
      <c r="F7" s="360"/>
      <c r="G7" s="363"/>
      <c r="H7" s="352"/>
      <c r="I7" s="13" t="s">
        <v>16</v>
      </c>
      <c r="J7" s="13" t="s">
        <v>17</v>
      </c>
      <c r="K7" s="367"/>
      <c r="L7" s="356"/>
      <c r="M7" s="13" t="s">
        <v>16</v>
      </c>
      <c r="N7" s="14" t="s">
        <v>18</v>
      </c>
      <c r="O7" s="350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8</v>
      </c>
      <c r="I8" s="18">
        <v>9</v>
      </c>
      <c r="J8" s="18">
        <v>10</v>
      </c>
      <c r="K8" s="19">
        <v>7</v>
      </c>
      <c r="L8" s="20">
        <v>8</v>
      </c>
      <c r="M8" s="21">
        <v>9</v>
      </c>
      <c r="N8" s="22">
        <v>10</v>
      </c>
      <c r="O8" s="23">
        <v>10</v>
      </c>
    </row>
    <row r="9" spans="1:15" s="28" customFormat="1" ht="29.25" customHeight="1" thickBot="1">
      <c r="A9" s="336" t="s">
        <v>19</v>
      </c>
      <c r="B9" s="337"/>
      <c r="C9" s="337"/>
      <c r="D9" s="337"/>
      <c r="E9" s="338"/>
      <c r="F9" s="25">
        <f>SUBTOTAL(9,F15:F110)</f>
        <v>73732941.92</v>
      </c>
      <c r="G9" s="25">
        <f>SUBTOTAL(9,G15:G110)</f>
        <v>24686685.860000003</v>
      </c>
      <c r="H9" s="25">
        <f>SUBTOTAL(9,H15:H113)</f>
        <v>30307256</v>
      </c>
      <c r="I9" s="25">
        <f aca="true" t="shared" si="0" ref="I9:N9">SUBTOTAL(9,I15:I113)</f>
        <v>29410342.7</v>
      </c>
      <c r="J9" s="25">
        <f t="shared" si="0"/>
        <v>896913.3</v>
      </c>
      <c r="K9" s="25">
        <f t="shared" si="0"/>
        <v>216800</v>
      </c>
      <c r="L9" s="25">
        <f t="shared" si="0"/>
        <v>30524056</v>
      </c>
      <c r="M9" s="25">
        <f t="shared" si="0"/>
        <v>28121143</v>
      </c>
      <c r="N9" s="287">
        <f t="shared" si="0"/>
        <v>2402913</v>
      </c>
      <c r="O9" s="27" t="e">
        <f>SUBTOTAL(9,O15:O110)</f>
        <v>#REF!</v>
      </c>
    </row>
    <row r="10" spans="1:15" s="35" customFormat="1" ht="28.5" customHeight="1" thickBot="1">
      <c r="A10" s="339" t="s">
        <v>20</v>
      </c>
      <c r="B10" s="340"/>
      <c r="C10" s="341"/>
      <c r="D10" s="29"/>
      <c r="E10" s="30"/>
      <c r="F10" s="31">
        <f aca="true" t="shared" si="1" ref="F10:N10">SUBTOTAL(9,F15:F103)</f>
        <v>73182941.92</v>
      </c>
      <c r="G10" s="31">
        <f t="shared" si="1"/>
        <v>24236685.860000003</v>
      </c>
      <c r="H10" s="31">
        <f t="shared" si="1"/>
        <v>30207256</v>
      </c>
      <c r="I10" s="31">
        <f t="shared" si="1"/>
        <v>29310342.7</v>
      </c>
      <c r="J10" s="31">
        <f t="shared" si="1"/>
        <v>896913.3</v>
      </c>
      <c r="K10" s="32">
        <f t="shared" si="1"/>
        <v>215000</v>
      </c>
      <c r="L10" s="26">
        <f t="shared" si="1"/>
        <v>30422256</v>
      </c>
      <c r="M10" s="32">
        <f t="shared" si="1"/>
        <v>28019343</v>
      </c>
      <c r="N10" s="33">
        <f t="shared" si="1"/>
        <v>2402913</v>
      </c>
      <c r="O10" s="34" t="e">
        <f>SUBTOTAL(9,O15:O99)</f>
        <v>#REF!</v>
      </c>
    </row>
    <row r="11" spans="1:15" s="35" customFormat="1" ht="28.5" customHeight="1" thickBot="1">
      <c r="A11" s="342" t="s">
        <v>21</v>
      </c>
      <c r="B11" s="343"/>
      <c r="C11" s="344"/>
      <c r="D11" s="36"/>
      <c r="E11" s="37"/>
      <c r="F11" s="38">
        <f aca="true" t="shared" si="2" ref="F11:O11">SUBTOTAL(9,F15:F78)</f>
        <v>60797941.92</v>
      </c>
      <c r="G11" s="38">
        <f t="shared" si="2"/>
        <v>24236685.860000003</v>
      </c>
      <c r="H11" s="38">
        <f t="shared" si="2"/>
        <v>19822256</v>
      </c>
      <c r="I11" s="38">
        <f t="shared" si="2"/>
        <v>18925342.7</v>
      </c>
      <c r="J11" s="38">
        <f t="shared" si="2"/>
        <v>896913.3</v>
      </c>
      <c r="K11" s="39">
        <f t="shared" si="2"/>
        <v>100000</v>
      </c>
      <c r="L11" s="39">
        <f t="shared" si="2"/>
        <v>19922256</v>
      </c>
      <c r="M11" s="39">
        <f t="shared" si="2"/>
        <v>17519343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>SUBTOTAL(9,H15:H27)</f>
        <v>5332826</v>
      </c>
      <c r="I12" s="31">
        <f aca="true" t="shared" si="3" ref="I12:N12">SUBTOTAL(9,I15:I27)</f>
        <v>4435912.7</v>
      </c>
      <c r="J12" s="31">
        <f t="shared" si="3"/>
        <v>896913.3</v>
      </c>
      <c r="K12" s="31">
        <f t="shared" si="3"/>
        <v>-215000</v>
      </c>
      <c r="L12" s="25">
        <f t="shared" si="3"/>
        <v>5117826</v>
      </c>
      <c r="M12" s="31">
        <f t="shared" si="3"/>
        <v>2714913</v>
      </c>
      <c r="N12" s="288">
        <f t="shared" si="3"/>
        <v>2402913</v>
      </c>
      <c r="O12" s="34" t="e">
        <f>SUBTOTAL(9,O14:O115)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>SUBTOTAL(9,H15:H27)</f>
        <v>5332826</v>
      </c>
      <c r="I13" s="31">
        <f aca="true" t="shared" si="4" ref="I13:N13">SUBTOTAL(9,I15:I27)</f>
        <v>4435912.7</v>
      </c>
      <c r="J13" s="31">
        <f t="shared" si="4"/>
        <v>896913.3</v>
      </c>
      <c r="K13" s="31">
        <f t="shared" si="4"/>
        <v>-215000</v>
      </c>
      <c r="L13" s="25">
        <f t="shared" si="4"/>
        <v>5117826</v>
      </c>
      <c r="M13" s="31">
        <f t="shared" si="4"/>
        <v>2714913</v>
      </c>
      <c r="N13" s="288">
        <f t="shared" si="4"/>
        <v>2402913</v>
      </c>
      <c r="O13" s="52" t="e">
        <f>SUBTOTAL(9,O14:O115)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630000</v>
      </c>
      <c r="I14" s="31">
        <f t="shared" si="5"/>
        <v>630000</v>
      </c>
      <c r="J14" s="31">
        <f t="shared" si="5"/>
        <v>0</v>
      </c>
      <c r="K14" s="59">
        <f t="shared" si="5"/>
        <v>-290000</v>
      </c>
      <c r="L14" s="60">
        <f t="shared" si="5"/>
        <v>340000</v>
      </c>
      <c r="M14" s="59">
        <f t="shared" si="5"/>
        <v>340000</v>
      </c>
      <c r="N14" s="289">
        <f t="shared" si="5"/>
        <v>0</v>
      </c>
      <c r="O14" s="34" t="e">
        <f>SUBTOTAL(9,O15:O115)</f>
        <v>#REF!</v>
      </c>
    </row>
    <row r="15" spans="1:15" s="61" customFormat="1" ht="24">
      <c r="A15" s="62">
        <v>1</v>
      </c>
      <c r="B15" s="63"/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0</v>
      </c>
      <c r="L15" s="71">
        <f>M15+N15</f>
        <v>300000</v>
      </c>
      <c r="M15" s="72">
        <v>300000</v>
      </c>
      <c r="N15" s="73">
        <v>0</v>
      </c>
      <c r="O15" s="74"/>
    </row>
    <row r="16" spans="1:15" s="61" customFormat="1" ht="36">
      <c r="A16" s="62">
        <v>2</v>
      </c>
      <c r="B16" s="124"/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61" customFormat="1" ht="48.75" thickBot="1">
      <c r="A17" s="81">
        <v>3</v>
      </c>
      <c r="B17" s="82"/>
      <c r="C17" s="83" t="s">
        <v>30</v>
      </c>
      <c r="D17" s="84" t="s">
        <v>27</v>
      </c>
      <c r="E17" s="85" t="s">
        <v>31</v>
      </c>
      <c r="F17" s="86">
        <v>545000</v>
      </c>
      <c r="G17" s="87">
        <v>245000</v>
      </c>
      <c r="H17" s="86">
        <f>I17+J17</f>
        <v>300000</v>
      </c>
      <c r="I17" s="86">
        <v>300000</v>
      </c>
      <c r="J17" s="88">
        <v>0</v>
      </c>
      <c r="K17" s="70">
        <f>L17-H17</f>
        <v>-290000</v>
      </c>
      <c r="L17" s="71">
        <f>M17+N17</f>
        <v>10000</v>
      </c>
      <c r="M17" s="72">
        <v>10000</v>
      </c>
      <c r="N17" s="73">
        <v>0</v>
      </c>
      <c r="O17" s="74">
        <f>F17-G17-L17</f>
        <v>290000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4702826</v>
      </c>
      <c r="I18" s="93">
        <f t="shared" si="6"/>
        <v>3805912.7</v>
      </c>
      <c r="J18" s="93">
        <f t="shared" si="6"/>
        <v>896913.3</v>
      </c>
      <c r="K18" s="94">
        <f t="shared" si="6"/>
        <v>75000</v>
      </c>
      <c r="L18" s="95">
        <f t="shared" si="6"/>
        <v>4777826</v>
      </c>
      <c r="M18" s="96">
        <f t="shared" si="6"/>
        <v>2374913</v>
      </c>
      <c r="N18" s="97">
        <f t="shared" si="6"/>
        <v>2402913</v>
      </c>
      <c r="O18" s="98" t="e">
        <f>SUBTOTAL(9,O19:O115)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6">I19+J19</f>
        <v>3299826</v>
      </c>
      <c r="I19" s="106">
        <v>2402912.7</v>
      </c>
      <c r="J19" s="108">
        <v>896913.3</v>
      </c>
      <c r="K19" s="70">
        <f>L19-H19</f>
        <v>0</v>
      </c>
      <c r="L19" s="71">
        <f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aca="true" t="shared" si="8" ref="K20:K25">L20-H20</f>
        <v>0</v>
      </c>
      <c r="L20" s="71">
        <f aca="true" t="shared" si="9" ref="L20:L25">M20+N20</f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f t="shared" si="7"/>
        <v>243000</v>
      </c>
      <c r="I22" s="67">
        <v>243000</v>
      </c>
      <c r="J22" s="69">
        <v>0</v>
      </c>
      <c r="K22" s="70">
        <f t="shared" si="8"/>
        <v>0</v>
      </c>
      <c r="L22" s="71">
        <f t="shared" si="9"/>
        <v>243000</v>
      </c>
      <c r="M22" s="72">
        <v>243000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f t="shared" si="7"/>
        <v>30000</v>
      </c>
      <c r="I23" s="67">
        <v>30000</v>
      </c>
      <c r="J23" s="69"/>
      <c r="K23" s="70">
        <f t="shared" si="8"/>
        <v>0</v>
      </c>
      <c r="L23" s="71">
        <f t="shared" si="9"/>
        <v>30000</v>
      </c>
      <c r="M23" s="72">
        <v>30000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f t="shared" si="7"/>
        <v>550000</v>
      </c>
      <c r="I24" s="67">
        <v>550000</v>
      </c>
      <c r="J24" s="69">
        <v>0</v>
      </c>
      <c r="K24" s="70">
        <f t="shared" si="8"/>
        <v>0</v>
      </c>
      <c r="L24" s="71">
        <f t="shared" si="9"/>
        <v>550000</v>
      </c>
      <c r="M24" s="72">
        <v>550000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30000</v>
      </c>
      <c r="I25" s="67">
        <v>30000</v>
      </c>
      <c r="J25" s="69">
        <v>0</v>
      </c>
      <c r="K25" s="262">
        <f t="shared" si="8"/>
        <v>30000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0</v>
      </c>
      <c r="I26" s="67">
        <v>0</v>
      </c>
      <c r="J26" s="69">
        <v>0</v>
      </c>
      <c r="K26" s="262">
        <f>L26-H26</f>
        <v>30000</v>
      </c>
      <c r="L26" s="71">
        <f>M26+N26</f>
        <v>30000</v>
      </c>
      <c r="M26" s="72">
        <v>30000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>I27+J27</f>
        <v>0</v>
      </c>
      <c r="I27" s="67">
        <v>0</v>
      </c>
      <c r="J27" s="69">
        <v>0</v>
      </c>
      <c r="K27" s="262">
        <f>L27-H27</f>
        <v>15000</v>
      </c>
      <c r="L27" s="71">
        <f>M27+N27</f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>SUBTOTAL(9,H30:H48)</f>
        <v>4365000</v>
      </c>
      <c r="I28" s="31">
        <f aca="true" t="shared" si="10" ref="I28:N28">SUBTOTAL(9,I30:I48)</f>
        <v>4365000</v>
      </c>
      <c r="J28" s="31">
        <f t="shared" si="10"/>
        <v>0</v>
      </c>
      <c r="K28" s="31">
        <f t="shared" si="10"/>
        <v>180000</v>
      </c>
      <c r="L28" s="25">
        <f t="shared" si="10"/>
        <v>4545000</v>
      </c>
      <c r="M28" s="31">
        <f t="shared" si="10"/>
        <v>4545000</v>
      </c>
      <c r="N28" s="288">
        <f t="shared" si="10"/>
        <v>0</v>
      </c>
      <c r="O28" s="34">
        <f>SUBTOTAL(9,O30:O43)</f>
        <v>875000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>SUBTOTAL(9,H30:H48)</f>
        <v>4365000</v>
      </c>
      <c r="I29" s="118">
        <f aca="true" t="shared" si="11" ref="I29:N29">SUBTOTAL(9,I30:I48)</f>
        <v>4365000</v>
      </c>
      <c r="J29" s="118">
        <f t="shared" si="11"/>
        <v>0</v>
      </c>
      <c r="K29" s="118">
        <f t="shared" si="11"/>
        <v>180000</v>
      </c>
      <c r="L29" s="266">
        <f t="shared" si="11"/>
        <v>4545000</v>
      </c>
      <c r="M29" s="118">
        <f t="shared" si="11"/>
        <v>4545000</v>
      </c>
      <c r="N29" s="290">
        <f t="shared" si="11"/>
        <v>0</v>
      </c>
      <c r="O29" s="122">
        <f>SUBTOTAL(9,O30:O43)</f>
        <v>875000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3">I30+J30</f>
        <v>90000</v>
      </c>
      <c r="I30" s="67">
        <v>90000</v>
      </c>
      <c r="J30" s="69">
        <v>0</v>
      </c>
      <c r="K30" s="236">
        <f>L30-H30</f>
        <v>0</v>
      </c>
      <c r="L30" s="71">
        <f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aca="true" t="shared" si="13" ref="K31:K43">L31-H31</f>
        <v>0</v>
      </c>
      <c r="L31" s="71">
        <f aca="true" t="shared" si="14" ref="L31:L43">M31+N31</f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0</v>
      </c>
      <c r="L33" s="71">
        <f t="shared" si="14"/>
        <v>100000</v>
      </c>
      <c r="M33" s="72">
        <v>100000</v>
      </c>
      <c r="N33" s="73">
        <v>0</v>
      </c>
      <c r="O33" s="74"/>
    </row>
    <row r="34" spans="1:15" s="61" customFormat="1" ht="4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850000</v>
      </c>
      <c r="I34" s="67">
        <v>850000</v>
      </c>
      <c r="J34" s="69">
        <v>0</v>
      </c>
      <c r="K34" s="70">
        <f t="shared" si="13"/>
        <v>0</v>
      </c>
      <c r="L34" s="71">
        <f t="shared" si="14"/>
        <v>850000</v>
      </c>
      <c r="M34" s="72">
        <v>850000</v>
      </c>
      <c r="N34" s="73">
        <v>0</v>
      </c>
      <c r="O34" s="74">
        <f>F34-G34-L34</f>
        <v>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 t="shared" si="12"/>
        <v>100000</v>
      </c>
      <c r="I35" s="67">
        <v>100000</v>
      </c>
      <c r="J35" s="69">
        <v>0</v>
      </c>
      <c r="K35" s="70">
        <f t="shared" si="13"/>
        <v>0</v>
      </c>
      <c r="L35" s="71">
        <f t="shared" si="14"/>
        <v>100000</v>
      </c>
      <c r="M35" s="72">
        <v>100000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0</v>
      </c>
      <c r="L36" s="71">
        <f t="shared" si="14"/>
        <v>150000</v>
      </c>
      <c r="M36" s="72">
        <v>150000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0</v>
      </c>
      <c r="L37" s="71">
        <f t="shared" si="14"/>
        <v>30000</v>
      </c>
      <c r="M37" s="72">
        <v>30000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f t="shared" si="12"/>
        <v>30000</v>
      </c>
      <c r="I41" s="67">
        <v>30000</v>
      </c>
      <c r="J41" s="69">
        <v>0</v>
      </c>
      <c r="K41" s="70">
        <f t="shared" si="13"/>
        <v>0</v>
      </c>
      <c r="L41" s="71">
        <f t="shared" si="14"/>
        <v>30000</v>
      </c>
      <c r="M41" s="72">
        <v>30000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f t="shared" si="12"/>
        <v>1800000</v>
      </c>
      <c r="I43" s="67">
        <v>1800000</v>
      </c>
      <c r="J43" s="69">
        <v>0</v>
      </c>
      <c r="K43" s="70">
        <f t="shared" si="13"/>
        <v>0</v>
      </c>
      <c r="L43" s="71">
        <f t="shared" si="14"/>
        <v>1800000</v>
      </c>
      <c r="M43" s="72">
        <v>1800000</v>
      </c>
      <c r="N43" s="73">
        <v>0</v>
      </c>
      <c r="O43" s="129">
        <f>F43-G43-L43</f>
        <v>0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>I44+J44</f>
        <v>0</v>
      </c>
      <c r="I44" s="67">
        <v>0</v>
      </c>
      <c r="J44" s="69">
        <v>0</v>
      </c>
      <c r="K44" s="70">
        <f>L44-H44</f>
        <v>50000</v>
      </c>
      <c r="L44" s="71">
        <f>M44+N44</f>
        <v>50000</v>
      </c>
      <c r="M44" s="72">
        <v>50000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>I45+J45</f>
        <v>0</v>
      </c>
      <c r="I45" s="67">
        <v>0</v>
      </c>
      <c r="J45" s="69">
        <v>0</v>
      </c>
      <c r="K45" s="70">
        <f>L45-H45</f>
        <v>30000</v>
      </c>
      <c r="L45" s="71">
        <f>M45+N45</f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f>I46+J46</f>
        <v>0</v>
      </c>
      <c r="I46" s="67">
        <v>0</v>
      </c>
      <c r="J46" s="69">
        <v>0</v>
      </c>
      <c r="K46" s="70">
        <f>L46-H46</f>
        <v>30000</v>
      </c>
      <c r="L46" s="71">
        <f>M46+N46</f>
        <v>30000</v>
      </c>
      <c r="M46" s="72">
        <v>30000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>I47+J47</f>
        <v>0</v>
      </c>
      <c r="I47" s="67">
        <v>0</v>
      </c>
      <c r="J47" s="69">
        <v>0</v>
      </c>
      <c r="K47" s="70">
        <f>L47-H47</f>
        <v>50000</v>
      </c>
      <c r="L47" s="71">
        <f>M47+N47</f>
        <v>50000</v>
      </c>
      <c r="M47" s="72">
        <v>50000</v>
      </c>
      <c r="N47" s="73">
        <v>0</v>
      </c>
      <c r="O47" s="129"/>
    </row>
    <row r="48" spans="1:15" s="130" customFormat="1" ht="38.25" customHeight="1" thickBot="1">
      <c r="A48" s="62">
        <v>31</v>
      </c>
      <c r="B48" s="126"/>
      <c r="C48" s="127" t="s">
        <v>141</v>
      </c>
      <c r="D48" s="65" t="s">
        <v>27</v>
      </c>
      <c r="E48" s="66"/>
      <c r="F48" s="67"/>
      <c r="G48" s="68"/>
      <c r="H48" s="67">
        <f>I48+J48</f>
        <v>0</v>
      </c>
      <c r="I48" s="67">
        <v>0</v>
      </c>
      <c r="J48" s="69">
        <v>0</v>
      </c>
      <c r="K48" s="70">
        <f>L48-H48</f>
        <v>20000</v>
      </c>
      <c r="L48" s="71">
        <f>M48+N48</f>
        <v>20000</v>
      </c>
      <c r="M48" s="72">
        <v>20000</v>
      </c>
      <c r="N48" s="73">
        <v>0</v>
      </c>
      <c r="O48" s="129"/>
    </row>
    <row r="49" spans="1:15" s="113" customFormat="1" ht="35.25" customHeight="1" thickBot="1">
      <c r="A49" s="131"/>
      <c r="B49" s="132" t="s">
        <v>60</v>
      </c>
      <c r="C49" s="111" t="s">
        <v>61</v>
      </c>
      <c r="D49" s="111"/>
      <c r="E49" s="112"/>
      <c r="F49" s="31">
        <f>SUBTOTAL(9,F51:F52)</f>
        <v>2718000</v>
      </c>
      <c r="G49" s="31">
        <f>SUBTOTAL(9,G51:G52)</f>
        <v>118000</v>
      </c>
      <c r="H49" s="31">
        <f>SUBTOTAL(9,H51:H52)</f>
        <v>600000</v>
      </c>
      <c r="I49" s="31">
        <f aca="true" t="shared" si="15" ref="I49:N49">SUBTOTAL(9,I51:I52)</f>
        <v>600000</v>
      </c>
      <c r="J49" s="31">
        <f t="shared" si="15"/>
        <v>0</v>
      </c>
      <c r="K49" s="31">
        <f t="shared" si="15"/>
        <v>0</v>
      </c>
      <c r="L49" s="25">
        <f t="shared" si="15"/>
        <v>600000</v>
      </c>
      <c r="M49" s="31">
        <f t="shared" si="15"/>
        <v>600000</v>
      </c>
      <c r="N49" s="288">
        <f t="shared" si="15"/>
        <v>0</v>
      </c>
      <c r="O49" s="133">
        <f>SUBTOTAL(9,O51)</f>
        <v>2000000</v>
      </c>
    </row>
    <row r="50" spans="1:15" s="123" customFormat="1" ht="36.75" customHeight="1">
      <c r="A50" s="134"/>
      <c r="B50" s="115" t="s">
        <v>62</v>
      </c>
      <c r="C50" s="116" t="s">
        <v>63</v>
      </c>
      <c r="D50" s="116"/>
      <c r="E50" s="117"/>
      <c r="F50" s="135">
        <f>SUBTOTAL(9,F51:F52)</f>
        <v>2718000</v>
      </c>
      <c r="G50" s="135">
        <f>SUBTOTAL(9,G51:G52)</f>
        <v>118000</v>
      </c>
      <c r="H50" s="135">
        <f>SUBTOTAL(9,H51:H52)</f>
        <v>600000</v>
      </c>
      <c r="I50" s="135">
        <f aca="true" t="shared" si="16" ref="I50:N50">SUBTOTAL(9,I51:I52)</f>
        <v>600000</v>
      </c>
      <c r="J50" s="135">
        <f t="shared" si="16"/>
        <v>0</v>
      </c>
      <c r="K50" s="135">
        <f t="shared" si="16"/>
        <v>0</v>
      </c>
      <c r="L50" s="267">
        <f t="shared" si="16"/>
        <v>600000</v>
      </c>
      <c r="M50" s="135">
        <f t="shared" si="16"/>
        <v>600000</v>
      </c>
      <c r="N50" s="291">
        <f t="shared" si="16"/>
        <v>0</v>
      </c>
      <c r="O50" s="136">
        <f>SUBTOTAL(9,O51)</f>
        <v>2000000</v>
      </c>
    </row>
    <row r="51" spans="1:15" s="142" customFormat="1" ht="37.5" customHeight="1">
      <c r="A51" s="62">
        <v>32</v>
      </c>
      <c r="B51" s="125"/>
      <c r="C51" s="64" t="s">
        <v>64</v>
      </c>
      <c r="D51" s="65" t="s">
        <v>27</v>
      </c>
      <c r="E51" s="66" t="s">
        <v>34</v>
      </c>
      <c r="F51" s="67">
        <v>2618000</v>
      </c>
      <c r="G51" s="68">
        <v>118000</v>
      </c>
      <c r="H51" s="67">
        <f>I51+J51</f>
        <v>500000</v>
      </c>
      <c r="I51" s="67">
        <v>500000</v>
      </c>
      <c r="J51" s="69">
        <v>0</v>
      </c>
      <c r="K51" s="191">
        <f>L51-H51</f>
        <v>0</v>
      </c>
      <c r="L51" s="71">
        <f>M51+N51</f>
        <v>500000</v>
      </c>
      <c r="M51" s="72">
        <v>500000</v>
      </c>
      <c r="N51" s="73">
        <v>0</v>
      </c>
      <c r="O51" s="141">
        <f>F51-(G51+H51)</f>
        <v>2000000</v>
      </c>
    </row>
    <row r="52" spans="1:15" s="130" customFormat="1" ht="45.75" thickBot="1">
      <c r="A52" s="81">
        <v>33</v>
      </c>
      <c r="B52" s="143"/>
      <c r="C52" s="83" t="s">
        <v>149</v>
      </c>
      <c r="D52" s="84" t="s">
        <v>27</v>
      </c>
      <c r="E52" s="85" t="s">
        <v>28</v>
      </c>
      <c r="F52" s="86">
        <v>100000</v>
      </c>
      <c r="G52" s="144">
        <v>0</v>
      </c>
      <c r="H52" s="86">
        <f>I52+J52</f>
        <v>100000</v>
      </c>
      <c r="I52" s="86">
        <v>100000</v>
      </c>
      <c r="J52" s="88">
        <v>0</v>
      </c>
      <c r="K52" s="145">
        <f>L52-H52</f>
        <v>0</v>
      </c>
      <c r="L52" s="71">
        <f>M52+N52</f>
        <v>100000</v>
      </c>
      <c r="M52" s="72">
        <v>100000</v>
      </c>
      <c r="N52" s="73">
        <v>0</v>
      </c>
      <c r="O52" s="146">
        <f>F52-G52-L52</f>
        <v>0</v>
      </c>
    </row>
    <row r="53" spans="1:15" s="142" customFormat="1" ht="26.25" hidden="1" thickBot="1">
      <c r="A53" s="147"/>
      <c r="B53" s="148" t="s">
        <v>65</v>
      </c>
      <c r="C53" s="149" t="s">
        <v>66</v>
      </c>
      <c r="D53" s="149"/>
      <c r="E53" s="150"/>
      <c r="F53" s="31">
        <f aca="true" t="shared" si="17" ref="F53:N53">SUBTOTAL(9,F55)</f>
        <v>0</v>
      </c>
      <c r="G53" s="31">
        <f t="shared" si="17"/>
        <v>0</v>
      </c>
      <c r="H53" s="31">
        <f t="shared" si="17"/>
        <v>0</v>
      </c>
      <c r="I53" s="31">
        <f t="shared" si="17"/>
        <v>0</v>
      </c>
      <c r="J53" s="31">
        <f t="shared" si="17"/>
        <v>0</v>
      </c>
      <c r="K53" s="151">
        <f t="shared" si="17"/>
        <v>130000</v>
      </c>
      <c r="L53" s="152">
        <f t="shared" si="17"/>
        <v>130000</v>
      </c>
      <c r="M53" s="153">
        <f t="shared" si="17"/>
        <v>130000</v>
      </c>
      <c r="N53" s="154">
        <f t="shared" si="17"/>
        <v>0</v>
      </c>
      <c r="O53" s="155"/>
    </row>
    <row r="54" spans="1:15" s="142" customFormat="1" ht="13.5" hidden="1" thickBot="1">
      <c r="A54" s="156"/>
      <c r="B54" s="157" t="s">
        <v>67</v>
      </c>
      <c r="C54" s="158" t="s">
        <v>68</v>
      </c>
      <c r="D54" s="158"/>
      <c r="E54" s="159"/>
      <c r="F54" s="135">
        <f aca="true" t="shared" si="18" ref="F54:N54">SUBTOTAL(9,F55)</f>
        <v>0</v>
      </c>
      <c r="G54" s="135">
        <f t="shared" si="18"/>
        <v>0</v>
      </c>
      <c r="H54" s="135">
        <f t="shared" si="18"/>
        <v>0</v>
      </c>
      <c r="I54" s="135">
        <f t="shared" si="18"/>
        <v>0</v>
      </c>
      <c r="J54" s="135">
        <f t="shared" si="18"/>
        <v>0</v>
      </c>
      <c r="K54" s="160">
        <f t="shared" si="18"/>
        <v>130000</v>
      </c>
      <c r="L54" s="161">
        <f t="shared" si="18"/>
        <v>130000</v>
      </c>
      <c r="M54" s="160">
        <f t="shared" si="18"/>
        <v>130000</v>
      </c>
      <c r="N54" s="162">
        <f t="shared" si="18"/>
        <v>0</v>
      </c>
      <c r="O54" s="155"/>
    </row>
    <row r="55" spans="1:15" s="142" customFormat="1" ht="13.5" hidden="1" thickBot="1">
      <c r="A55" s="81"/>
      <c r="B55" s="143"/>
      <c r="C55" s="83"/>
      <c r="D55" s="83"/>
      <c r="E55" s="85"/>
      <c r="F55" s="163"/>
      <c r="G55" s="164"/>
      <c r="H55" s="163">
        <f>I55+J55</f>
        <v>0</v>
      </c>
      <c r="I55" s="163"/>
      <c r="J55" s="128">
        <v>0</v>
      </c>
      <c r="K55" s="165">
        <f>L55-H55</f>
        <v>130000</v>
      </c>
      <c r="L55" s="166">
        <f>M55+N55</f>
        <v>130000</v>
      </c>
      <c r="M55" s="167">
        <v>130000</v>
      </c>
      <c r="N55" s="168">
        <v>0</v>
      </c>
      <c r="O55" s="155"/>
    </row>
    <row r="56" spans="1:15" s="113" customFormat="1" ht="39" customHeight="1" thickBot="1">
      <c r="A56" s="131"/>
      <c r="B56" s="132" t="s">
        <v>69</v>
      </c>
      <c r="C56" s="111" t="s">
        <v>70</v>
      </c>
      <c r="D56" s="111"/>
      <c r="E56" s="112"/>
      <c r="F56" s="31">
        <f>SUBTOTAL(9,F58:F58)</f>
        <v>50000</v>
      </c>
      <c r="G56" s="31">
        <f>SUBTOTAL(9,G58:G58)</f>
        <v>0</v>
      </c>
      <c r="H56" s="31">
        <f>SUBTOTAL(9,H58:H58)</f>
        <v>50000</v>
      </c>
      <c r="I56" s="31">
        <f>SUBTOTAL(9,I58:I58)</f>
        <v>50000</v>
      </c>
      <c r="J56" s="31">
        <f>SUBTOTAL(9,J58:J58)</f>
        <v>0</v>
      </c>
      <c r="K56" s="32">
        <f>SUBTOTAL(9,K58)</f>
        <v>0</v>
      </c>
      <c r="L56" s="26">
        <f>SUBTOTAL(9,L58)</f>
        <v>50000</v>
      </c>
      <c r="M56" s="32">
        <f>SUBTOTAL(9,M58)</f>
        <v>50000</v>
      </c>
      <c r="N56" s="33">
        <f>SUBTOTAL(9,N58)</f>
        <v>0</v>
      </c>
      <c r="O56" s="133">
        <f>SUBTOTAL(9,O58)</f>
        <v>0</v>
      </c>
    </row>
    <row r="57" spans="1:15" s="123" customFormat="1" ht="39" customHeight="1">
      <c r="A57" s="134"/>
      <c r="B57" s="115" t="s">
        <v>71</v>
      </c>
      <c r="C57" s="116" t="s">
        <v>72</v>
      </c>
      <c r="D57" s="116"/>
      <c r="E57" s="117"/>
      <c r="F57" s="135">
        <f>SUBTOTAL(9,F58:F58)</f>
        <v>50000</v>
      </c>
      <c r="G57" s="135">
        <f>SUBTOTAL(9,G58:G58)</f>
        <v>0</v>
      </c>
      <c r="H57" s="135">
        <f>SUBTOTAL(9,H58:H58)</f>
        <v>50000</v>
      </c>
      <c r="I57" s="135">
        <f>SUBTOTAL(9,I58:I58)</f>
        <v>50000</v>
      </c>
      <c r="J57" s="135">
        <f>SUBTOTAL(9,J58:J58)</f>
        <v>0</v>
      </c>
      <c r="K57" s="119">
        <f>SUBTOTAL(9,K58)</f>
        <v>0</v>
      </c>
      <c r="L57" s="120">
        <f>SUBTOTAL(9,L58)</f>
        <v>50000</v>
      </c>
      <c r="M57" s="119">
        <f>SUBTOTAL(9,M58)</f>
        <v>50000</v>
      </c>
      <c r="N57" s="121">
        <f>SUBTOTAL(9,N58)</f>
        <v>0</v>
      </c>
      <c r="O57" s="136">
        <f>SUBTOTAL(9,O58)</f>
        <v>0</v>
      </c>
    </row>
    <row r="58" spans="1:15" s="142" customFormat="1" ht="30.75" customHeight="1" thickBot="1">
      <c r="A58" s="75">
        <v>34</v>
      </c>
      <c r="B58" s="169"/>
      <c r="C58" s="76" t="s">
        <v>73</v>
      </c>
      <c r="D58" s="65" t="s">
        <v>74</v>
      </c>
      <c r="E58" s="77" t="s">
        <v>28</v>
      </c>
      <c r="F58" s="78">
        <v>50000</v>
      </c>
      <c r="G58" s="68">
        <v>0</v>
      </c>
      <c r="H58" s="78">
        <f>I58+J58</f>
        <v>50000</v>
      </c>
      <c r="I58" s="78">
        <v>50000</v>
      </c>
      <c r="J58" s="80">
        <v>0</v>
      </c>
      <c r="K58" s="137">
        <f>L58-H58</f>
        <v>0</v>
      </c>
      <c r="L58" s="138">
        <f>M58+N58</f>
        <v>50000</v>
      </c>
      <c r="M58" s="139">
        <v>50000</v>
      </c>
      <c r="N58" s="140">
        <v>0</v>
      </c>
      <c r="O58" s="141">
        <f>F58-(G58+H58)</f>
        <v>0</v>
      </c>
    </row>
    <row r="59" spans="1:15" s="113" customFormat="1" ht="33.75" customHeight="1" thickBot="1">
      <c r="A59" s="131"/>
      <c r="B59" s="132" t="s">
        <v>75</v>
      </c>
      <c r="C59" s="111" t="s">
        <v>76</v>
      </c>
      <c r="D59" s="111"/>
      <c r="E59" s="112"/>
      <c r="F59" s="31">
        <f>SUBTOTAL(9,F61:F61)</f>
        <v>600000</v>
      </c>
      <c r="G59" s="31">
        <f>SUBTOTAL(9,G61:G61)</f>
        <v>0</v>
      </c>
      <c r="H59" s="31">
        <f>SUBTOTAL(9,H61:H61)</f>
        <v>600000</v>
      </c>
      <c r="I59" s="31">
        <f>SUBTOTAL(9,I61:I61)</f>
        <v>600000</v>
      </c>
      <c r="J59" s="31">
        <f>SUBTOTAL(9,J61:J61)</f>
        <v>0</v>
      </c>
      <c r="K59" s="32">
        <f>SUBTOTAL(9,K61)</f>
        <v>0</v>
      </c>
      <c r="L59" s="26">
        <f>SUBTOTAL(9,L61)</f>
        <v>600000</v>
      </c>
      <c r="M59" s="32">
        <f>SUBTOTAL(9,M61)</f>
        <v>600000</v>
      </c>
      <c r="N59" s="33">
        <f>SUBTOTAL(9,N61)</f>
        <v>0</v>
      </c>
      <c r="O59" s="133">
        <f>SUBTOTAL(9,O61)</f>
        <v>0</v>
      </c>
    </row>
    <row r="60" spans="1:15" s="123" customFormat="1" ht="29.25" customHeight="1">
      <c r="A60" s="134"/>
      <c r="B60" s="115" t="s">
        <v>77</v>
      </c>
      <c r="C60" s="116" t="s">
        <v>78</v>
      </c>
      <c r="D60" s="116"/>
      <c r="E60" s="117"/>
      <c r="F60" s="135">
        <f>SUBTOTAL(9,F61:F61)</f>
        <v>600000</v>
      </c>
      <c r="G60" s="135">
        <f>SUBTOTAL(9,G61:G61)</f>
        <v>0</v>
      </c>
      <c r="H60" s="135">
        <f>SUBTOTAL(9,H61:H61)</f>
        <v>600000</v>
      </c>
      <c r="I60" s="135">
        <f>SUBTOTAL(9,I61:I61)</f>
        <v>600000</v>
      </c>
      <c r="J60" s="135">
        <f>SUBTOTAL(9,J61:J61)</f>
        <v>0</v>
      </c>
      <c r="K60" s="119">
        <f>SUBTOTAL(9,K61)</f>
        <v>0</v>
      </c>
      <c r="L60" s="120">
        <f>SUBTOTAL(9,L61)</f>
        <v>600000</v>
      </c>
      <c r="M60" s="119">
        <f>SUBTOTAL(9,M61)</f>
        <v>600000</v>
      </c>
      <c r="N60" s="121">
        <f>SUBTOTAL(9,N61)</f>
        <v>0</v>
      </c>
      <c r="O60" s="136">
        <f>SUBTOTAL(9,O61)</f>
        <v>0</v>
      </c>
    </row>
    <row r="61" spans="1:15" s="142" customFormat="1" ht="24.75" customHeight="1" thickBot="1">
      <c r="A61" s="81">
        <v>35</v>
      </c>
      <c r="B61" s="143"/>
      <c r="C61" s="83" t="s">
        <v>79</v>
      </c>
      <c r="D61" s="84" t="s">
        <v>27</v>
      </c>
      <c r="E61" s="85" t="s">
        <v>28</v>
      </c>
      <c r="F61" s="86">
        <v>600000</v>
      </c>
      <c r="G61" s="87">
        <v>0</v>
      </c>
      <c r="H61" s="86">
        <f>I61+J61</f>
        <v>600000</v>
      </c>
      <c r="I61" s="86">
        <v>600000</v>
      </c>
      <c r="J61" s="170">
        <v>0</v>
      </c>
      <c r="K61" s="171">
        <f>L61-H61</f>
        <v>0</v>
      </c>
      <c r="L61" s="138">
        <f>M61+N61</f>
        <v>600000</v>
      </c>
      <c r="M61" s="139">
        <v>600000</v>
      </c>
      <c r="N61" s="140">
        <v>0</v>
      </c>
      <c r="O61" s="141">
        <f>F61-(G61+H61)</f>
        <v>0</v>
      </c>
    </row>
    <row r="62" spans="1:15" s="174" customFormat="1" ht="27.75" customHeight="1" thickBot="1">
      <c r="A62" s="172"/>
      <c r="B62" s="132" t="s">
        <v>80</v>
      </c>
      <c r="C62" s="111" t="s">
        <v>81</v>
      </c>
      <c r="D62" s="111"/>
      <c r="E62" s="112"/>
      <c r="F62" s="31">
        <f aca="true" t="shared" si="19" ref="F62:O62">SUBTOTAL(9,F64:F69)</f>
        <v>5976080</v>
      </c>
      <c r="G62" s="31">
        <f t="shared" si="19"/>
        <v>141650</v>
      </c>
      <c r="H62" s="31">
        <f t="shared" si="19"/>
        <v>5834430</v>
      </c>
      <c r="I62" s="31">
        <f t="shared" si="19"/>
        <v>5834430</v>
      </c>
      <c r="J62" s="31">
        <f t="shared" si="19"/>
        <v>0</v>
      </c>
      <c r="K62" s="32">
        <f t="shared" si="19"/>
        <v>5000</v>
      </c>
      <c r="L62" s="26">
        <f t="shared" si="19"/>
        <v>5839430</v>
      </c>
      <c r="M62" s="32">
        <f t="shared" si="19"/>
        <v>5839430</v>
      </c>
      <c r="N62" s="33">
        <f t="shared" si="19"/>
        <v>0</v>
      </c>
      <c r="O62" s="173">
        <f t="shared" si="19"/>
        <v>0</v>
      </c>
    </row>
    <row r="63" spans="1:15" s="123" customFormat="1" ht="29.25" customHeight="1">
      <c r="A63" s="134"/>
      <c r="B63" s="115" t="s">
        <v>82</v>
      </c>
      <c r="C63" s="116" t="s">
        <v>83</v>
      </c>
      <c r="D63" s="116"/>
      <c r="E63" s="117"/>
      <c r="F63" s="135">
        <f>SUBTOTAL(9,F64:F66)</f>
        <v>5926080</v>
      </c>
      <c r="G63" s="135">
        <f>SUBTOTAL(9,G64:G66)</f>
        <v>141650</v>
      </c>
      <c r="H63" s="135">
        <f>SUBTOTAL(9,H64:H67)</f>
        <v>5784430</v>
      </c>
      <c r="I63" s="135">
        <f aca="true" t="shared" si="20" ref="I63:N63">SUBTOTAL(9,I64:I67)</f>
        <v>5784430</v>
      </c>
      <c r="J63" s="135">
        <f t="shared" si="20"/>
        <v>0</v>
      </c>
      <c r="K63" s="135">
        <f t="shared" si="20"/>
        <v>5000</v>
      </c>
      <c r="L63" s="267">
        <f t="shared" si="20"/>
        <v>5789430</v>
      </c>
      <c r="M63" s="135">
        <f t="shared" si="20"/>
        <v>5789430</v>
      </c>
      <c r="N63" s="291">
        <f t="shared" si="20"/>
        <v>0</v>
      </c>
      <c r="O63" s="175">
        <f>SUBTOTAL(9,O64:O66)</f>
        <v>0</v>
      </c>
    </row>
    <row r="64" spans="1:15" s="61" customFormat="1" ht="86.25" customHeight="1">
      <c r="A64" s="62">
        <v>36</v>
      </c>
      <c r="B64" s="125"/>
      <c r="C64" s="64" t="s">
        <v>84</v>
      </c>
      <c r="D64" s="65" t="s">
        <v>27</v>
      </c>
      <c r="E64" s="66" t="s">
        <v>49</v>
      </c>
      <c r="F64" s="67">
        <v>4726080</v>
      </c>
      <c r="G64" s="68">
        <v>104150</v>
      </c>
      <c r="H64" s="67">
        <f>I64+J64</f>
        <v>4621930</v>
      </c>
      <c r="I64" s="67">
        <v>4621930</v>
      </c>
      <c r="J64" s="69">
        <v>0</v>
      </c>
      <c r="K64" s="145">
        <f>L64-H64</f>
        <v>0</v>
      </c>
      <c r="L64" s="71">
        <f>M64+N64</f>
        <v>4621930</v>
      </c>
      <c r="M64" s="72">
        <v>4621930</v>
      </c>
      <c r="N64" s="73">
        <v>0</v>
      </c>
      <c r="O64" s="146">
        <f>F64-G64-L64</f>
        <v>0</v>
      </c>
    </row>
    <row r="65" spans="1:15" s="61" customFormat="1" ht="22.5">
      <c r="A65" s="62">
        <v>37</v>
      </c>
      <c r="B65" s="125"/>
      <c r="C65" s="64" t="s">
        <v>85</v>
      </c>
      <c r="D65" s="65" t="s">
        <v>27</v>
      </c>
      <c r="E65" s="66" t="s">
        <v>39</v>
      </c>
      <c r="F65" s="67">
        <v>500000</v>
      </c>
      <c r="G65" s="176">
        <v>21500</v>
      </c>
      <c r="H65" s="67">
        <f>I65+J65</f>
        <v>478500</v>
      </c>
      <c r="I65" s="67">
        <v>478500</v>
      </c>
      <c r="J65" s="69">
        <v>0</v>
      </c>
      <c r="K65" s="145">
        <f>L65-H65</f>
        <v>0</v>
      </c>
      <c r="L65" s="71">
        <f>M65+N65</f>
        <v>478500</v>
      </c>
      <c r="M65" s="72">
        <v>478500</v>
      </c>
      <c r="N65" s="73">
        <v>0</v>
      </c>
      <c r="O65" s="146"/>
    </row>
    <row r="66" spans="1:15" s="61" customFormat="1" ht="22.5">
      <c r="A66" s="62">
        <v>38</v>
      </c>
      <c r="B66" s="125"/>
      <c r="C66" s="64" t="s">
        <v>86</v>
      </c>
      <c r="D66" s="65" t="s">
        <v>27</v>
      </c>
      <c r="E66" s="66" t="s">
        <v>39</v>
      </c>
      <c r="F66" s="67">
        <v>700000</v>
      </c>
      <c r="G66" s="176">
        <v>16000</v>
      </c>
      <c r="H66" s="67">
        <f>I66+J66</f>
        <v>684000</v>
      </c>
      <c r="I66" s="67">
        <v>684000</v>
      </c>
      <c r="J66" s="69">
        <v>0</v>
      </c>
      <c r="K66" s="145">
        <f>L66-H66</f>
        <v>0</v>
      </c>
      <c r="L66" s="71">
        <f>M66+N66</f>
        <v>684000</v>
      </c>
      <c r="M66" s="72">
        <v>684000</v>
      </c>
      <c r="N66" s="73">
        <v>0</v>
      </c>
      <c r="O66" s="146"/>
    </row>
    <row r="67" spans="1:15" s="61" customFormat="1" ht="34.5" thickBot="1">
      <c r="A67" s="75">
        <v>39</v>
      </c>
      <c r="B67" s="169"/>
      <c r="C67" s="76" t="s">
        <v>133</v>
      </c>
      <c r="D67" s="263"/>
      <c r="E67" s="77"/>
      <c r="F67" s="78"/>
      <c r="G67" s="264"/>
      <c r="H67" s="67">
        <f>I67+J67</f>
        <v>0</v>
      </c>
      <c r="I67" s="67">
        <v>0</v>
      </c>
      <c r="J67" s="69">
        <v>0</v>
      </c>
      <c r="K67" s="145">
        <f>L67-H67</f>
        <v>5000</v>
      </c>
      <c r="L67" s="71">
        <f>M67+N67</f>
        <v>5000</v>
      </c>
      <c r="M67" s="72">
        <v>5000</v>
      </c>
      <c r="N67" s="73">
        <v>0</v>
      </c>
      <c r="O67" s="265"/>
    </row>
    <row r="68" spans="1:15" s="123" customFormat="1" ht="29.25" customHeight="1">
      <c r="A68" s="283"/>
      <c r="B68" s="222" t="s">
        <v>87</v>
      </c>
      <c r="C68" s="223" t="s">
        <v>88</v>
      </c>
      <c r="D68" s="223"/>
      <c r="E68" s="224"/>
      <c r="F68" s="284">
        <f aca="true" t="shared" si="21" ref="F68:O68">SUBTOTAL(9,F69)</f>
        <v>50000</v>
      </c>
      <c r="G68" s="284">
        <f t="shared" si="21"/>
        <v>0</v>
      </c>
      <c r="H68" s="225">
        <f t="shared" si="21"/>
        <v>50000</v>
      </c>
      <c r="I68" s="225">
        <f t="shared" si="21"/>
        <v>50000</v>
      </c>
      <c r="J68" s="225">
        <f t="shared" si="21"/>
        <v>0</v>
      </c>
      <c r="K68" s="177">
        <f t="shared" si="21"/>
        <v>0</v>
      </c>
      <c r="L68" s="178">
        <f t="shared" si="21"/>
        <v>50000</v>
      </c>
      <c r="M68" s="177">
        <f t="shared" si="21"/>
        <v>50000</v>
      </c>
      <c r="N68" s="179">
        <f t="shared" si="21"/>
        <v>0</v>
      </c>
      <c r="O68" s="180">
        <f t="shared" si="21"/>
        <v>0</v>
      </c>
    </row>
    <row r="69" spans="1:15" s="61" customFormat="1" ht="57" thickBot="1">
      <c r="A69" s="156">
        <v>40</v>
      </c>
      <c r="B69" s="181"/>
      <c r="C69" s="182" t="s">
        <v>89</v>
      </c>
      <c r="D69" s="183" t="s">
        <v>27</v>
      </c>
      <c r="E69" s="184" t="s">
        <v>90</v>
      </c>
      <c r="F69" s="176">
        <v>50000</v>
      </c>
      <c r="G69" s="185">
        <v>0</v>
      </c>
      <c r="H69" s="185">
        <f>I69+J69</f>
        <v>50000</v>
      </c>
      <c r="I69" s="186">
        <v>50000</v>
      </c>
      <c r="J69" s="187">
        <v>0</v>
      </c>
      <c r="K69" s="164">
        <f>L69-H69</f>
        <v>0</v>
      </c>
      <c r="L69" s="281">
        <f>M69+N69</f>
        <v>50000</v>
      </c>
      <c r="M69" s="282">
        <v>50000</v>
      </c>
      <c r="N69" s="273">
        <v>0</v>
      </c>
      <c r="O69" s="146">
        <f>F69-G69-L69</f>
        <v>0</v>
      </c>
    </row>
    <row r="70" spans="1:15" s="188" customFormat="1" ht="33" customHeight="1" thickBot="1">
      <c r="A70" s="172"/>
      <c r="B70" s="132" t="s">
        <v>91</v>
      </c>
      <c r="C70" s="111" t="s">
        <v>92</v>
      </c>
      <c r="D70" s="111"/>
      <c r="E70" s="112"/>
      <c r="F70" s="31">
        <f>SUBTOTAL(9,F72:F73)</f>
        <v>370000</v>
      </c>
      <c r="G70" s="31">
        <f>SUBTOTAL(9,G72:G73)</f>
        <v>30000</v>
      </c>
      <c r="H70" s="31">
        <f>SUBTOTAL(9,H72:H73)</f>
        <v>340000</v>
      </c>
      <c r="I70" s="31">
        <f>SUBTOTAL(9,I72:I73)</f>
        <v>340000</v>
      </c>
      <c r="J70" s="31">
        <f>SUBTOTAL(9,J72:J73)</f>
        <v>0</v>
      </c>
      <c r="K70" s="32">
        <f>SUBTOTAL(9,K73:K73)</f>
        <v>0</v>
      </c>
      <c r="L70" s="26">
        <f>SUBTOTAL(9,L73:L73)</f>
        <v>300000</v>
      </c>
      <c r="M70" s="32">
        <f>SUBTOTAL(9,M73:M73)</f>
        <v>300000</v>
      </c>
      <c r="N70" s="33">
        <f>SUBTOTAL(9,N73:N73)</f>
        <v>0</v>
      </c>
      <c r="O70" s="34">
        <f>SUBTOTAL(9,O73:O73)</f>
        <v>0</v>
      </c>
    </row>
    <row r="71" spans="1:15" s="123" customFormat="1" ht="29.25" customHeight="1">
      <c r="A71" s="134"/>
      <c r="B71" s="115" t="s">
        <v>93</v>
      </c>
      <c r="C71" s="116" t="s">
        <v>94</v>
      </c>
      <c r="D71" s="116"/>
      <c r="E71" s="117"/>
      <c r="F71" s="135">
        <f>SUBTOTAL(9,F72:F73)</f>
        <v>370000</v>
      </c>
      <c r="G71" s="135">
        <f>SUBTOTAL(9,G72:G73)</f>
        <v>30000</v>
      </c>
      <c r="H71" s="135">
        <f>SUBTOTAL(9,H72:H73)</f>
        <v>340000</v>
      </c>
      <c r="I71" s="135">
        <f>SUBTOTAL(9,I72:I73)</f>
        <v>340000</v>
      </c>
      <c r="J71" s="135">
        <f>SUBTOTAL(9,J72:J73)</f>
        <v>0</v>
      </c>
      <c r="K71" s="119">
        <f>SUBTOTAL(9,K73:K73)</f>
        <v>0</v>
      </c>
      <c r="L71" s="120">
        <f>SUBTOTAL(9,L73:L73)</f>
        <v>300000</v>
      </c>
      <c r="M71" s="119">
        <f>SUBTOTAL(9,M73:M73)</f>
        <v>300000</v>
      </c>
      <c r="N71" s="121">
        <f>SUBTOTAL(9,N73:N73)</f>
        <v>0</v>
      </c>
      <c r="O71" s="122">
        <f>SUBTOTAL(9,O73:O73)</f>
        <v>0</v>
      </c>
    </row>
    <row r="72" spans="1:15" s="190" customFormat="1" ht="22.5">
      <c r="A72" s="62">
        <v>41</v>
      </c>
      <c r="B72" s="125"/>
      <c r="C72" s="64" t="s">
        <v>95</v>
      </c>
      <c r="D72" s="65" t="s">
        <v>27</v>
      </c>
      <c r="E72" s="66" t="s">
        <v>39</v>
      </c>
      <c r="F72" s="68">
        <v>70000</v>
      </c>
      <c r="G72" s="176">
        <v>30000</v>
      </c>
      <c r="H72" s="67">
        <f>I72+J72</f>
        <v>40000</v>
      </c>
      <c r="I72" s="67">
        <v>40000</v>
      </c>
      <c r="J72" s="69">
        <v>0</v>
      </c>
      <c r="K72" s="271">
        <f>L72-H72</f>
        <v>0</v>
      </c>
      <c r="L72" s="71">
        <f>M72+N72</f>
        <v>40000</v>
      </c>
      <c r="M72" s="72">
        <v>40000</v>
      </c>
      <c r="N72" s="73">
        <v>0</v>
      </c>
      <c r="O72" s="146"/>
    </row>
    <row r="73" spans="1:15" s="190" customFormat="1" ht="23.25" thickBot="1">
      <c r="A73" s="81">
        <v>42</v>
      </c>
      <c r="B73" s="143"/>
      <c r="C73" s="83" t="s">
        <v>96</v>
      </c>
      <c r="D73" s="84" t="s">
        <v>27</v>
      </c>
      <c r="E73" s="85" t="s">
        <v>28</v>
      </c>
      <c r="F73" s="87">
        <v>300000</v>
      </c>
      <c r="G73" s="87">
        <v>0</v>
      </c>
      <c r="H73" s="163">
        <f>I73+J73</f>
        <v>300000</v>
      </c>
      <c r="I73" s="163">
        <v>300000</v>
      </c>
      <c r="J73" s="128">
        <v>0</v>
      </c>
      <c r="K73" s="189">
        <f>L73-H73</f>
        <v>0</v>
      </c>
      <c r="L73" s="269">
        <f>M73+N73</f>
        <v>300000</v>
      </c>
      <c r="M73" s="270">
        <v>300000</v>
      </c>
      <c r="N73" s="73">
        <v>0</v>
      </c>
      <c r="O73" s="146">
        <f>F73-(G73+H73)</f>
        <v>0</v>
      </c>
    </row>
    <row r="74" spans="1:15" s="188" customFormat="1" ht="33" customHeight="1" thickBot="1">
      <c r="A74" s="172"/>
      <c r="B74" s="132" t="s">
        <v>97</v>
      </c>
      <c r="C74" s="132" t="s">
        <v>98</v>
      </c>
      <c r="D74" s="132"/>
      <c r="E74" s="112"/>
      <c r="F74" s="31">
        <f aca="true" t="shared" si="22" ref="F74:O74">SUBTOTAL(9,F76:F78)</f>
        <v>16619000</v>
      </c>
      <c r="G74" s="31">
        <f t="shared" si="22"/>
        <v>55000</v>
      </c>
      <c r="H74" s="31">
        <f t="shared" si="22"/>
        <v>2700000</v>
      </c>
      <c r="I74" s="31">
        <f t="shared" si="22"/>
        <v>2700000</v>
      </c>
      <c r="J74" s="31">
        <f t="shared" si="22"/>
        <v>0</v>
      </c>
      <c r="K74" s="32">
        <f t="shared" si="22"/>
        <v>0</v>
      </c>
      <c r="L74" s="26">
        <f t="shared" si="22"/>
        <v>2700000</v>
      </c>
      <c r="M74" s="32">
        <f t="shared" si="22"/>
        <v>2700000</v>
      </c>
      <c r="N74" s="33">
        <f t="shared" si="22"/>
        <v>0</v>
      </c>
      <c r="O74" s="34" t="e">
        <f t="shared" si="22"/>
        <v>#REF!</v>
      </c>
    </row>
    <row r="75" spans="1:15" s="123" customFormat="1" ht="33.75" customHeight="1">
      <c r="A75" s="134"/>
      <c r="B75" s="115" t="s">
        <v>99</v>
      </c>
      <c r="C75" s="116" t="s">
        <v>100</v>
      </c>
      <c r="D75" s="116"/>
      <c r="E75" s="117"/>
      <c r="F75" s="118">
        <f aca="true" t="shared" si="23" ref="F75:O75">SUBTOTAL(9,F76:F78)</f>
        <v>16619000</v>
      </c>
      <c r="G75" s="118">
        <f t="shared" si="23"/>
        <v>55000</v>
      </c>
      <c r="H75" s="118">
        <f t="shared" si="23"/>
        <v>2700000</v>
      </c>
      <c r="I75" s="118">
        <f t="shared" si="23"/>
        <v>2700000</v>
      </c>
      <c r="J75" s="118">
        <f t="shared" si="23"/>
        <v>0</v>
      </c>
      <c r="K75" s="119">
        <f t="shared" si="23"/>
        <v>0</v>
      </c>
      <c r="L75" s="120">
        <f t="shared" si="23"/>
        <v>2700000</v>
      </c>
      <c r="M75" s="119">
        <f t="shared" si="23"/>
        <v>2700000</v>
      </c>
      <c r="N75" s="121">
        <f t="shared" si="23"/>
        <v>0</v>
      </c>
      <c r="O75" s="122" t="e">
        <f t="shared" si="23"/>
        <v>#REF!</v>
      </c>
    </row>
    <row r="76" spans="1:15" s="142" customFormat="1" ht="22.5">
      <c r="A76" s="62">
        <v>43</v>
      </c>
      <c r="B76" s="125"/>
      <c r="C76" s="127" t="s">
        <v>101</v>
      </c>
      <c r="D76" s="65" t="s">
        <v>27</v>
      </c>
      <c r="E76" s="66" t="s">
        <v>102</v>
      </c>
      <c r="F76" s="67">
        <v>16419000</v>
      </c>
      <c r="G76" s="68">
        <v>55000</v>
      </c>
      <c r="H76" s="67">
        <f>I76+J76</f>
        <v>2500000</v>
      </c>
      <c r="I76" s="67">
        <v>2500000</v>
      </c>
      <c r="J76" s="69">
        <v>0</v>
      </c>
      <c r="K76" s="191">
        <f>L76-H76</f>
        <v>0</v>
      </c>
      <c r="L76" s="71">
        <f>M76+N76</f>
        <v>2500000</v>
      </c>
      <c r="M76" s="72">
        <v>2500000</v>
      </c>
      <c r="N76" s="73">
        <v>0</v>
      </c>
      <c r="O76" s="146">
        <f>F76-(G76+H76)</f>
        <v>13864000</v>
      </c>
    </row>
    <row r="77" spans="1:15" s="142" customFormat="1" ht="22.5">
      <c r="A77" s="62">
        <v>44</v>
      </c>
      <c r="B77" s="125"/>
      <c r="C77" s="64" t="s">
        <v>103</v>
      </c>
      <c r="D77" s="65" t="s">
        <v>27</v>
      </c>
      <c r="E77" s="66" t="s">
        <v>28</v>
      </c>
      <c r="F77" s="67">
        <v>100000</v>
      </c>
      <c r="G77" s="192">
        <v>0</v>
      </c>
      <c r="H77" s="67">
        <f>I77+J77</f>
        <v>100000</v>
      </c>
      <c r="I77" s="67">
        <v>100000</v>
      </c>
      <c r="J77" s="69">
        <v>0</v>
      </c>
      <c r="K77" s="145">
        <f>L77-H77</f>
        <v>0</v>
      </c>
      <c r="L77" s="71">
        <f>M77+N77</f>
        <v>100000</v>
      </c>
      <c r="M77" s="72">
        <v>100000</v>
      </c>
      <c r="N77" s="73">
        <v>0</v>
      </c>
      <c r="O77" s="146"/>
    </row>
    <row r="78" spans="1:15" s="61" customFormat="1" ht="57" thickBot="1">
      <c r="A78" s="62">
        <v>45</v>
      </c>
      <c r="B78" s="125"/>
      <c r="C78" s="64" t="s">
        <v>104</v>
      </c>
      <c r="D78" s="65" t="s">
        <v>27</v>
      </c>
      <c r="E78" s="66" t="s">
        <v>28</v>
      </c>
      <c r="F78" s="67">
        <v>100000</v>
      </c>
      <c r="G78" s="68">
        <v>0</v>
      </c>
      <c r="H78" s="67">
        <f>I78+J78</f>
        <v>100000</v>
      </c>
      <c r="I78" s="67">
        <v>100000</v>
      </c>
      <c r="J78" s="69">
        <v>0</v>
      </c>
      <c r="K78" s="145">
        <f>L78-H78</f>
        <v>0</v>
      </c>
      <c r="L78" s="71">
        <f>M78+N78</f>
        <v>100000</v>
      </c>
      <c r="M78" s="72">
        <v>100000</v>
      </c>
      <c r="N78" s="73">
        <v>0</v>
      </c>
      <c r="O78" s="146" t="e">
        <f>#REF!-#REF!-L78</f>
        <v>#REF!</v>
      </c>
    </row>
    <row r="79" spans="1:15" s="35" customFormat="1" ht="28.5" customHeight="1" thickBot="1">
      <c r="A79" s="342" t="s">
        <v>105</v>
      </c>
      <c r="B79" s="343"/>
      <c r="C79" s="344"/>
      <c r="D79" s="36"/>
      <c r="E79" s="37"/>
      <c r="F79" s="38">
        <f aca="true" t="shared" si="24" ref="F79:N79">SUBTOTAL(9,F82:F103)</f>
        <v>12385000</v>
      </c>
      <c r="G79" s="38">
        <f t="shared" si="24"/>
        <v>0</v>
      </c>
      <c r="H79" s="38">
        <f t="shared" si="24"/>
        <v>10385000</v>
      </c>
      <c r="I79" s="38">
        <f t="shared" si="24"/>
        <v>10385000</v>
      </c>
      <c r="J79" s="38">
        <f t="shared" si="24"/>
        <v>0</v>
      </c>
      <c r="K79" s="39">
        <f t="shared" si="24"/>
        <v>115000</v>
      </c>
      <c r="L79" s="39">
        <f t="shared" si="24"/>
        <v>10500000</v>
      </c>
      <c r="M79" s="39">
        <f t="shared" si="24"/>
        <v>10500000</v>
      </c>
      <c r="N79" s="40">
        <f t="shared" si="24"/>
        <v>0</v>
      </c>
      <c r="O79" s="193">
        <f>SUBTOTAL(9,O82:O99)</f>
        <v>-100000</v>
      </c>
    </row>
    <row r="80" spans="1:15" s="113" customFormat="1" ht="27.75" customHeight="1" thickBot="1">
      <c r="A80" s="109"/>
      <c r="B80" s="132" t="s">
        <v>60</v>
      </c>
      <c r="C80" s="111" t="s">
        <v>61</v>
      </c>
      <c r="D80" s="111"/>
      <c r="E80" s="112"/>
      <c r="F80" s="31">
        <f aca="true" t="shared" si="25" ref="F80:O80">SUBTOTAL(9,F82)</f>
        <v>4900000</v>
      </c>
      <c r="G80" s="31">
        <f t="shared" si="25"/>
        <v>0</v>
      </c>
      <c r="H80" s="31">
        <f t="shared" si="25"/>
        <v>2900000</v>
      </c>
      <c r="I80" s="31">
        <f t="shared" si="25"/>
        <v>2900000</v>
      </c>
      <c r="J80" s="31">
        <f t="shared" si="25"/>
        <v>0</v>
      </c>
      <c r="K80" s="32">
        <f t="shared" si="25"/>
        <v>0</v>
      </c>
      <c r="L80" s="26">
        <f t="shared" si="25"/>
        <v>2900000</v>
      </c>
      <c r="M80" s="32">
        <f t="shared" si="25"/>
        <v>2900000</v>
      </c>
      <c r="N80" s="33">
        <f t="shared" si="25"/>
        <v>0</v>
      </c>
      <c r="O80" s="34">
        <f t="shared" si="25"/>
        <v>0</v>
      </c>
    </row>
    <row r="81" spans="1:15" s="123" customFormat="1" ht="29.25" customHeight="1">
      <c r="A81" s="114"/>
      <c r="B81" s="115" t="s">
        <v>106</v>
      </c>
      <c r="C81" s="116" t="s">
        <v>107</v>
      </c>
      <c r="D81" s="116"/>
      <c r="E81" s="117"/>
      <c r="F81" s="118">
        <f aca="true" t="shared" si="26" ref="F81:O81">SUBTOTAL(9,F82)</f>
        <v>4900000</v>
      </c>
      <c r="G81" s="118">
        <f t="shared" si="26"/>
        <v>0</v>
      </c>
      <c r="H81" s="118">
        <f t="shared" si="26"/>
        <v>2900000</v>
      </c>
      <c r="I81" s="118">
        <f t="shared" si="26"/>
        <v>2900000</v>
      </c>
      <c r="J81" s="118">
        <f t="shared" si="26"/>
        <v>0</v>
      </c>
      <c r="K81" s="119">
        <f t="shared" si="26"/>
        <v>0</v>
      </c>
      <c r="L81" s="120">
        <f t="shared" si="26"/>
        <v>2900000</v>
      </c>
      <c r="M81" s="119">
        <f t="shared" si="26"/>
        <v>2900000</v>
      </c>
      <c r="N81" s="121">
        <f t="shared" si="26"/>
        <v>0</v>
      </c>
      <c r="O81" s="122">
        <f t="shared" si="26"/>
        <v>0</v>
      </c>
    </row>
    <row r="82" spans="1:15" s="198" customFormat="1" ht="23.25" customHeight="1">
      <c r="A82" s="194">
        <v>46</v>
      </c>
      <c r="B82" s="195"/>
      <c r="C82" s="64" t="s">
        <v>108</v>
      </c>
      <c r="D82" s="65" t="s">
        <v>109</v>
      </c>
      <c r="E82" s="66" t="s">
        <v>28</v>
      </c>
      <c r="F82" s="67">
        <v>4900000</v>
      </c>
      <c r="G82" s="176">
        <v>0</v>
      </c>
      <c r="H82" s="67">
        <f>I82+J82</f>
        <v>2900000</v>
      </c>
      <c r="I82" s="67">
        <v>2900000</v>
      </c>
      <c r="J82" s="69">
        <v>0</v>
      </c>
      <c r="K82" s="196">
        <f>L82-H82</f>
        <v>0</v>
      </c>
      <c r="L82" s="71">
        <f>SUM(M82:N82)</f>
        <v>2900000</v>
      </c>
      <c r="M82" s="72">
        <v>2900000</v>
      </c>
      <c r="N82" s="73">
        <v>0</v>
      </c>
      <c r="O82" s="197"/>
    </row>
    <row r="83" spans="1:15" s="123" customFormat="1" ht="29.25" customHeight="1">
      <c r="A83" s="199"/>
      <c r="B83" s="200" t="s">
        <v>110</v>
      </c>
      <c r="C83" s="201" t="s">
        <v>111</v>
      </c>
      <c r="D83" s="201"/>
      <c r="E83" s="202"/>
      <c r="F83" s="203">
        <f aca="true" t="shared" si="27" ref="F83:O83">SUBTOTAL(9,F84:F85)</f>
        <v>185000</v>
      </c>
      <c r="G83" s="203">
        <f t="shared" si="27"/>
        <v>0</v>
      </c>
      <c r="H83" s="203">
        <f t="shared" si="27"/>
        <v>185000</v>
      </c>
      <c r="I83" s="203">
        <f t="shared" si="27"/>
        <v>185000</v>
      </c>
      <c r="J83" s="203">
        <f t="shared" si="27"/>
        <v>0</v>
      </c>
      <c r="K83" s="203">
        <f t="shared" si="27"/>
        <v>15000</v>
      </c>
      <c r="L83" s="268">
        <f t="shared" si="27"/>
        <v>200000</v>
      </c>
      <c r="M83" s="203">
        <f t="shared" si="27"/>
        <v>200000</v>
      </c>
      <c r="N83" s="292">
        <f t="shared" si="27"/>
        <v>0</v>
      </c>
      <c r="O83" s="285">
        <f t="shared" si="27"/>
        <v>0</v>
      </c>
    </row>
    <row r="84" spans="1:15" s="123" customFormat="1" ht="29.25" customHeight="1">
      <c r="A84" s="204">
        <v>47</v>
      </c>
      <c r="B84" s="205"/>
      <c r="C84" s="206" t="s">
        <v>142</v>
      </c>
      <c r="D84" s="207" t="s">
        <v>112</v>
      </c>
      <c r="E84" s="66" t="s">
        <v>28</v>
      </c>
      <c r="F84" s="68">
        <v>65000</v>
      </c>
      <c r="G84" s="68">
        <v>0</v>
      </c>
      <c r="H84" s="67">
        <f>I84+J84</f>
        <v>65000</v>
      </c>
      <c r="I84" s="67">
        <v>65000</v>
      </c>
      <c r="J84" s="69">
        <v>0</v>
      </c>
      <c r="K84" s="208">
        <f>L84-H84</f>
        <v>15000</v>
      </c>
      <c r="L84" s="71">
        <f>SUM(M84:N84)</f>
        <v>80000</v>
      </c>
      <c r="M84" s="72">
        <v>80000</v>
      </c>
      <c r="N84" s="73">
        <v>0</v>
      </c>
      <c r="O84" s="209"/>
    </row>
    <row r="85" spans="1:15" s="123" customFormat="1" ht="29.25" customHeight="1" thickBot="1">
      <c r="A85" s="204">
        <v>48</v>
      </c>
      <c r="B85" s="205"/>
      <c r="C85" s="206" t="s">
        <v>113</v>
      </c>
      <c r="D85" s="65" t="s">
        <v>27</v>
      </c>
      <c r="E85" s="66" t="s">
        <v>28</v>
      </c>
      <c r="F85" s="68">
        <v>120000</v>
      </c>
      <c r="G85" s="68">
        <v>0</v>
      </c>
      <c r="H85" s="67">
        <f>I85+J85</f>
        <v>120000</v>
      </c>
      <c r="I85" s="67">
        <v>120000</v>
      </c>
      <c r="J85" s="69">
        <v>0</v>
      </c>
      <c r="K85" s="208">
        <f>L85-H85</f>
        <v>0</v>
      </c>
      <c r="L85" s="71">
        <f>SUM(M85:N85)</f>
        <v>120000</v>
      </c>
      <c r="M85" s="72">
        <v>120000</v>
      </c>
      <c r="N85" s="73">
        <v>0</v>
      </c>
      <c r="O85" s="209"/>
    </row>
    <row r="86" spans="1:15" s="174" customFormat="1" ht="27.75" customHeight="1" thickBot="1">
      <c r="A86" s="172"/>
      <c r="B86" s="132" t="s">
        <v>80</v>
      </c>
      <c r="C86" s="111" t="s">
        <v>81</v>
      </c>
      <c r="D86" s="111"/>
      <c r="E86" s="112"/>
      <c r="F86" s="31">
        <f aca="true" t="shared" si="28" ref="F86:O86">SUBTOTAL(9,F88:F88)</f>
        <v>300000</v>
      </c>
      <c r="G86" s="31">
        <f t="shared" si="28"/>
        <v>0</v>
      </c>
      <c r="H86" s="31">
        <f t="shared" si="28"/>
        <v>300000</v>
      </c>
      <c r="I86" s="31">
        <f t="shared" si="28"/>
        <v>300000</v>
      </c>
      <c r="J86" s="31">
        <f t="shared" si="28"/>
        <v>0</v>
      </c>
      <c r="K86" s="31">
        <f t="shared" si="28"/>
        <v>100000</v>
      </c>
      <c r="L86" s="25">
        <f t="shared" si="28"/>
        <v>400000</v>
      </c>
      <c r="M86" s="31">
        <f t="shared" si="28"/>
        <v>400000</v>
      </c>
      <c r="N86" s="288">
        <f t="shared" si="28"/>
        <v>0</v>
      </c>
      <c r="O86" s="286">
        <f t="shared" si="28"/>
        <v>-100000</v>
      </c>
    </row>
    <row r="87" spans="1:15" s="123" customFormat="1" ht="29.25" customHeight="1">
      <c r="A87" s="134"/>
      <c r="B87" s="115" t="s">
        <v>82</v>
      </c>
      <c r="C87" s="116" t="s">
        <v>83</v>
      </c>
      <c r="D87" s="116"/>
      <c r="E87" s="117"/>
      <c r="F87" s="135">
        <f>SUBTOTAL(9,F88:F88)</f>
        <v>300000</v>
      </c>
      <c r="G87" s="135">
        <f>SUBTOTAL(9,G88:G88)</f>
        <v>0</v>
      </c>
      <c r="H87" s="135">
        <f>SUBTOTAL(9,H88:H88)</f>
        <v>300000</v>
      </c>
      <c r="I87" s="135">
        <f aca="true" t="shared" si="29" ref="I87:N87">SUBTOTAL(9,I88:I88)</f>
        <v>300000</v>
      </c>
      <c r="J87" s="135">
        <f t="shared" si="29"/>
        <v>0</v>
      </c>
      <c r="K87" s="135">
        <f t="shared" si="29"/>
        <v>100000</v>
      </c>
      <c r="L87" s="267">
        <f t="shared" si="29"/>
        <v>400000</v>
      </c>
      <c r="M87" s="135">
        <f t="shared" si="29"/>
        <v>400000</v>
      </c>
      <c r="N87" s="291">
        <f t="shared" si="29"/>
        <v>0</v>
      </c>
      <c r="O87" s="175">
        <f>SUBTOTAL(9,O88:O90)</f>
        <v>-100000</v>
      </c>
    </row>
    <row r="88" spans="1:15" s="61" customFormat="1" ht="18.75" customHeight="1" thickBot="1">
      <c r="A88" s="62">
        <v>49</v>
      </c>
      <c r="B88" s="125"/>
      <c r="C88" s="64" t="s">
        <v>114</v>
      </c>
      <c r="D88" s="65" t="s">
        <v>27</v>
      </c>
      <c r="E88" s="66" t="s">
        <v>28</v>
      </c>
      <c r="F88" s="67">
        <v>300000</v>
      </c>
      <c r="G88" s="68">
        <v>0</v>
      </c>
      <c r="H88" s="67">
        <f>I88+J88</f>
        <v>300000</v>
      </c>
      <c r="I88" s="67">
        <v>300000</v>
      </c>
      <c r="J88" s="69">
        <v>0</v>
      </c>
      <c r="K88" s="145">
        <f>L88-H88</f>
        <v>100000</v>
      </c>
      <c r="L88" s="71">
        <f>M88+N88</f>
        <v>400000</v>
      </c>
      <c r="M88" s="72">
        <v>400000</v>
      </c>
      <c r="N88" s="73">
        <v>0</v>
      </c>
      <c r="O88" s="146">
        <f>F88-G88-L88</f>
        <v>-100000</v>
      </c>
    </row>
    <row r="89" spans="1:15" s="113" customFormat="1" ht="27.75" customHeight="1" thickBot="1">
      <c r="A89" s="109"/>
      <c r="B89" s="132" t="s">
        <v>91</v>
      </c>
      <c r="C89" s="111" t="s">
        <v>92</v>
      </c>
      <c r="D89" s="111"/>
      <c r="E89" s="112"/>
      <c r="F89" s="31">
        <f aca="true" t="shared" si="30" ref="F89:O89">SUBTOTAL(9,F91)</f>
        <v>7000000</v>
      </c>
      <c r="G89" s="31">
        <f t="shared" si="30"/>
        <v>0</v>
      </c>
      <c r="H89" s="31">
        <f t="shared" si="30"/>
        <v>7000000</v>
      </c>
      <c r="I89" s="31">
        <f t="shared" si="30"/>
        <v>7000000</v>
      </c>
      <c r="J89" s="31">
        <f t="shared" si="30"/>
        <v>0</v>
      </c>
      <c r="K89" s="32">
        <f t="shared" si="30"/>
        <v>0</v>
      </c>
      <c r="L89" s="26">
        <f t="shared" si="30"/>
        <v>7000000</v>
      </c>
      <c r="M89" s="32">
        <f t="shared" si="30"/>
        <v>7000000</v>
      </c>
      <c r="N89" s="33">
        <f t="shared" si="30"/>
        <v>0</v>
      </c>
      <c r="O89" s="34">
        <f t="shared" si="30"/>
        <v>0</v>
      </c>
    </row>
    <row r="90" spans="1:15" s="123" customFormat="1" ht="29.25" customHeight="1" thickBot="1">
      <c r="A90" s="210"/>
      <c r="B90" s="211" t="s">
        <v>115</v>
      </c>
      <c r="C90" s="212" t="s">
        <v>116</v>
      </c>
      <c r="D90" s="212"/>
      <c r="E90" s="30"/>
      <c r="F90" s="31">
        <f aca="true" t="shared" si="31" ref="F90:O90">SUBTOTAL(9,F91)</f>
        <v>7000000</v>
      </c>
      <c r="G90" s="31">
        <f t="shared" si="31"/>
        <v>0</v>
      </c>
      <c r="H90" s="31">
        <f t="shared" si="31"/>
        <v>7000000</v>
      </c>
      <c r="I90" s="31">
        <f t="shared" si="31"/>
        <v>7000000</v>
      </c>
      <c r="J90" s="31">
        <f t="shared" si="31"/>
        <v>0</v>
      </c>
      <c r="K90" s="32">
        <f t="shared" si="31"/>
        <v>0</v>
      </c>
      <c r="L90" s="26">
        <f t="shared" si="31"/>
        <v>7000000</v>
      </c>
      <c r="M90" s="32">
        <f t="shared" si="31"/>
        <v>7000000</v>
      </c>
      <c r="N90" s="33">
        <f t="shared" si="31"/>
        <v>0</v>
      </c>
      <c r="O90" s="122">
        <f t="shared" si="31"/>
        <v>0</v>
      </c>
    </row>
    <row r="91" spans="1:15" s="198" customFormat="1" ht="58.5" customHeight="1" thickBot="1">
      <c r="A91" s="213">
        <v>50</v>
      </c>
      <c r="B91" s="214"/>
      <c r="C91" s="103" t="s">
        <v>117</v>
      </c>
      <c r="D91" s="104" t="s">
        <v>118</v>
      </c>
      <c r="E91" s="105" t="s">
        <v>28</v>
      </c>
      <c r="F91" s="106">
        <v>7000000</v>
      </c>
      <c r="G91" s="107">
        <v>0</v>
      </c>
      <c r="H91" s="106">
        <f>I91+J91</f>
        <v>7000000</v>
      </c>
      <c r="I91" s="106">
        <v>7000000</v>
      </c>
      <c r="J91" s="108">
        <v>0</v>
      </c>
      <c r="K91" s="272">
        <f>L91-H91</f>
        <v>0</v>
      </c>
      <c r="L91" s="269">
        <f>SUM(M91:N91)</f>
        <v>7000000</v>
      </c>
      <c r="M91" s="270">
        <v>7000000</v>
      </c>
      <c r="N91" s="273">
        <v>0</v>
      </c>
      <c r="O91" s="197"/>
    </row>
    <row r="92" spans="1:15" s="174" customFormat="1" ht="27.75" customHeight="1" hidden="1" thickBot="1">
      <c r="A92" s="215"/>
      <c r="B92" s="216" t="s">
        <v>80</v>
      </c>
      <c r="C92" s="217" t="s">
        <v>81</v>
      </c>
      <c r="D92" s="217"/>
      <c r="E92" s="218"/>
      <c r="F92" s="219">
        <f aca="true" t="shared" si="32" ref="F92:O92">SUBTOTAL(9,F94:F99)</f>
        <v>0</v>
      </c>
      <c r="G92" s="219">
        <f t="shared" si="32"/>
        <v>0</v>
      </c>
      <c r="H92" s="219">
        <f t="shared" si="32"/>
        <v>0</v>
      </c>
      <c r="I92" s="219">
        <f t="shared" si="32"/>
        <v>0</v>
      </c>
      <c r="J92" s="219">
        <f t="shared" si="32"/>
        <v>0</v>
      </c>
      <c r="K92" s="32">
        <f t="shared" si="32"/>
        <v>0</v>
      </c>
      <c r="L92" s="26">
        <f t="shared" si="32"/>
        <v>0</v>
      </c>
      <c r="M92" s="32">
        <f t="shared" si="32"/>
        <v>0</v>
      </c>
      <c r="N92" s="33">
        <f t="shared" si="32"/>
        <v>0</v>
      </c>
      <c r="O92" s="220">
        <f t="shared" si="32"/>
        <v>0</v>
      </c>
    </row>
    <row r="93" spans="1:15" s="123" customFormat="1" ht="29.25" customHeight="1" hidden="1">
      <c r="A93" s="221"/>
      <c r="B93" s="222" t="s">
        <v>82</v>
      </c>
      <c r="C93" s="223" t="s">
        <v>83</v>
      </c>
      <c r="D93" s="223"/>
      <c r="E93" s="224"/>
      <c r="F93" s="225">
        <f aca="true" t="shared" si="33" ref="F93:O93">SUBTOTAL(9,F94:F95)</f>
        <v>0</v>
      </c>
      <c r="G93" s="225">
        <f t="shared" si="33"/>
        <v>0</v>
      </c>
      <c r="H93" s="225">
        <f t="shared" si="33"/>
        <v>0</v>
      </c>
      <c r="I93" s="225">
        <f t="shared" si="33"/>
        <v>0</v>
      </c>
      <c r="J93" s="225">
        <f t="shared" si="33"/>
        <v>0</v>
      </c>
      <c r="K93" s="177">
        <f t="shared" si="33"/>
        <v>0</v>
      </c>
      <c r="L93" s="178">
        <f t="shared" si="33"/>
        <v>0</v>
      </c>
      <c r="M93" s="177">
        <f t="shared" si="33"/>
        <v>0</v>
      </c>
      <c r="N93" s="179">
        <f t="shared" si="33"/>
        <v>0</v>
      </c>
      <c r="O93" s="226">
        <f t="shared" si="33"/>
        <v>0</v>
      </c>
    </row>
    <row r="94" spans="1:15" s="229" customFormat="1" ht="22.5" customHeight="1" hidden="1">
      <c r="A94" s="227">
        <v>51</v>
      </c>
      <c r="B94" s="125"/>
      <c r="C94" s="64" t="s">
        <v>119</v>
      </c>
      <c r="D94" s="64"/>
      <c r="E94" s="66"/>
      <c r="F94" s="67"/>
      <c r="G94" s="68"/>
      <c r="H94" s="67">
        <f>I94+J94</f>
        <v>0</v>
      </c>
      <c r="I94" s="67"/>
      <c r="J94" s="228"/>
      <c r="K94" s="196"/>
      <c r="L94" s="71"/>
      <c r="M94" s="72"/>
      <c r="N94" s="73"/>
      <c r="O94" s="197"/>
    </row>
    <row r="95" spans="1:15" s="229" customFormat="1" ht="23.25" customHeight="1" hidden="1" thickBot="1">
      <c r="A95" s="230">
        <v>52</v>
      </c>
      <c r="B95" s="169"/>
      <c r="C95" s="64" t="s">
        <v>119</v>
      </c>
      <c r="D95" s="64"/>
      <c r="E95" s="66"/>
      <c r="F95" s="67"/>
      <c r="G95" s="176"/>
      <c r="H95" s="67">
        <f>I95+J95</f>
        <v>0</v>
      </c>
      <c r="I95" s="67"/>
      <c r="J95" s="228"/>
      <c r="K95" s="196"/>
      <c r="L95" s="71"/>
      <c r="M95" s="72"/>
      <c r="N95" s="73"/>
      <c r="O95" s="197"/>
    </row>
    <row r="96" spans="1:15" s="123" customFormat="1" ht="29.25" customHeight="1" hidden="1">
      <c r="A96" s="231"/>
      <c r="B96" s="115" t="s">
        <v>120</v>
      </c>
      <c r="C96" s="116" t="s">
        <v>121</v>
      </c>
      <c r="D96" s="116"/>
      <c r="E96" s="117"/>
      <c r="F96" s="118">
        <f aca="true" t="shared" si="34" ref="F96:O96">SUBTOTAL(9,F97)</f>
        <v>0</v>
      </c>
      <c r="G96" s="118">
        <f t="shared" si="34"/>
        <v>0</v>
      </c>
      <c r="H96" s="118">
        <f t="shared" si="34"/>
        <v>0</v>
      </c>
      <c r="I96" s="118">
        <f t="shared" si="34"/>
        <v>0</v>
      </c>
      <c r="J96" s="118">
        <f t="shared" si="34"/>
        <v>0</v>
      </c>
      <c r="K96" s="119">
        <f t="shared" si="34"/>
        <v>0</v>
      </c>
      <c r="L96" s="120">
        <f t="shared" si="34"/>
        <v>0</v>
      </c>
      <c r="M96" s="119">
        <f t="shared" si="34"/>
        <v>0</v>
      </c>
      <c r="N96" s="121">
        <f t="shared" si="34"/>
        <v>0</v>
      </c>
      <c r="O96" s="122">
        <f t="shared" si="34"/>
        <v>0</v>
      </c>
    </row>
    <row r="97" spans="1:15" s="229" customFormat="1" ht="12.75" customHeight="1" hidden="1">
      <c r="A97" s="230">
        <v>53</v>
      </c>
      <c r="B97" s="169"/>
      <c r="C97" s="232" t="s">
        <v>122</v>
      </c>
      <c r="D97" s="232"/>
      <c r="E97" s="66"/>
      <c r="F97" s="67"/>
      <c r="G97" s="176"/>
      <c r="H97" s="67">
        <f>I97+J97</f>
        <v>0</v>
      </c>
      <c r="I97" s="67"/>
      <c r="J97" s="228"/>
      <c r="K97" s="196"/>
      <c r="L97" s="71"/>
      <c r="M97" s="72"/>
      <c r="N97" s="73"/>
      <c r="O97" s="197"/>
    </row>
    <row r="98" spans="1:15" s="123" customFormat="1" ht="29.25" customHeight="1" hidden="1">
      <c r="A98" s="221"/>
      <c r="B98" s="222" t="s">
        <v>87</v>
      </c>
      <c r="C98" s="223" t="s">
        <v>88</v>
      </c>
      <c r="D98" s="223"/>
      <c r="E98" s="224" t="s">
        <v>123</v>
      </c>
      <c r="F98" s="225">
        <f aca="true" t="shared" si="35" ref="F98:O98">SUBTOTAL(9,F99:F99)</f>
        <v>0</v>
      </c>
      <c r="G98" s="225">
        <f t="shared" si="35"/>
        <v>0</v>
      </c>
      <c r="H98" s="225">
        <f t="shared" si="35"/>
        <v>0</v>
      </c>
      <c r="I98" s="225">
        <f t="shared" si="35"/>
        <v>0</v>
      </c>
      <c r="J98" s="225">
        <f t="shared" si="35"/>
        <v>0</v>
      </c>
      <c r="K98" s="177">
        <f t="shared" si="35"/>
        <v>0</v>
      </c>
      <c r="L98" s="178">
        <f t="shared" si="35"/>
        <v>0</v>
      </c>
      <c r="M98" s="177">
        <f t="shared" si="35"/>
        <v>0</v>
      </c>
      <c r="N98" s="179">
        <f t="shared" si="35"/>
        <v>0</v>
      </c>
      <c r="O98" s="226">
        <f t="shared" si="35"/>
        <v>0</v>
      </c>
    </row>
    <row r="99" spans="1:15" s="229" customFormat="1" ht="13.5" customHeight="1" hidden="1" thickBot="1">
      <c r="A99" s="230"/>
      <c r="B99" s="169"/>
      <c r="C99" s="76"/>
      <c r="D99" s="76"/>
      <c r="E99" s="77"/>
      <c r="F99" s="78"/>
      <c r="G99" s="79"/>
      <c r="H99" s="78">
        <f>SUM(I99:J99)</f>
        <v>0</v>
      </c>
      <c r="I99" s="78"/>
      <c r="J99" s="233">
        <v>0</v>
      </c>
      <c r="K99" s="234">
        <f>L99-H99</f>
        <v>0</v>
      </c>
      <c r="L99" s="138">
        <f>SUM(M99:N99)</f>
        <v>0</v>
      </c>
      <c r="M99" s="139"/>
      <c r="N99" s="168">
        <v>0</v>
      </c>
      <c r="O99" s="197"/>
    </row>
    <row r="100" spans="1:15" s="174" customFormat="1" ht="27.75" customHeight="1" hidden="1" thickBot="1">
      <c r="A100" s="235"/>
      <c r="B100" s="132" t="s">
        <v>97</v>
      </c>
      <c r="C100" s="111" t="s">
        <v>98</v>
      </c>
      <c r="D100" s="111"/>
      <c r="E100" s="112"/>
      <c r="F100" s="31">
        <f>SUBTOTAL(9,F102:F103)</f>
        <v>0</v>
      </c>
      <c r="G100" s="31">
        <f>SUBTOTAL(9,G102:G103)</f>
        <v>0</v>
      </c>
      <c r="H100" s="31">
        <f>SUBTOTAL(9,H102:H103)</f>
        <v>0</v>
      </c>
      <c r="I100" s="31">
        <f aca="true" t="shared" si="36" ref="I100:N100">SUBTOTAL(9,I102:I103)</f>
        <v>0</v>
      </c>
      <c r="J100" s="31">
        <f t="shared" si="36"/>
        <v>0</v>
      </c>
      <c r="K100" s="31">
        <f t="shared" si="36"/>
        <v>0</v>
      </c>
      <c r="L100" s="31">
        <f t="shared" si="36"/>
        <v>0</v>
      </c>
      <c r="M100" s="31">
        <f t="shared" si="36"/>
        <v>0</v>
      </c>
      <c r="N100" s="288">
        <f t="shared" si="36"/>
        <v>0</v>
      </c>
      <c r="O100" s="220"/>
    </row>
    <row r="101" spans="1:15" s="123" customFormat="1" ht="29.25" customHeight="1" hidden="1">
      <c r="A101" s="231"/>
      <c r="B101" s="115" t="s">
        <v>99</v>
      </c>
      <c r="C101" s="116" t="s">
        <v>100</v>
      </c>
      <c r="D101" s="116"/>
      <c r="E101" s="117"/>
      <c r="F101" s="225">
        <f aca="true" t="shared" si="37" ref="F101:N101">SUBTOTAL(9,F102:F103)</f>
        <v>0</v>
      </c>
      <c r="G101" s="225">
        <f t="shared" si="37"/>
        <v>0</v>
      </c>
      <c r="H101" s="225">
        <f t="shared" si="37"/>
        <v>0</v>
      </c>
      <c r="I101" s="225">
        <f t="shared" si="37"/>
        <v>0</v>
      </c>
      <c r="J101" s="225">
        <f t="shared" si="37"/>
        <v>0</v>
      </c>
      <c r="K101" s="119">
        <f t="shared" si="37"/>
        <v>0</v>
      </c>
      <c r="L101" s="120">
        <f t="shared" si="37"/>
        <v>0</v>
      </c>
      <c r="M101" s="119">
        <f t="shared" si="37"/>
        <v>0</v>
      </c>
      <c r="N101" s="121">
        <f t="shared" si="37"/>
        <v>0</v>
      </c>
      <c r="O101" s="122"/>
    </row>
    <row r="102" spans="1:15" s="61" customFormat="1" ht="12.75" customHeight="1" hidden="1">
      <c r="A102" s="227">
        <v>54</v>
      </c>
      <c r="B102" s="124"/>
      <c r="C102" s="127"/>
      <c r="D102" s="127"/>
      <c r="E102" s="66"/>
      <c r="F102" s="67"/>
      <c r="G102" s="68"/>
      <c r="H102" s="67">
        <f>I102+J102</f>
        <v>0</v>
      </c>
      <c r="I102" s="67"/>
      <c r="J102" s="69">
        <v>0</v>
      </c>
      <c r="K102" s="236">
        <f>L102-H102</f>
        <v>0</v>
      </c>
      <c r="L102" s="71">
        <f>M102+N102</f>
        <v>0</v>
      </c>
      <c r="M102" s="72">
        <v>0</v>
      </c>
      <c r="N102" s="73">
        <v>0</v>
      </c>
      <c r="O102" s="74"/>
    </row>
    <row r="103" spans="1:15" s="247" customFormat="1" ht="12" customHeight="1" hidden="1" thickBot="1">
      <c r="A103" s="237">
        <v>55</v>
      </c>
      <c r="B103" s="238"/>
      <c r="C103" s="239"/>
      <c r="D103" s="239"/>
      <c r="E103" s="239"/>
      <c r="F103" s="240"/>
      <c r="G103" s="241"/>
      <c r="H103" s="242">
        <f>I103+J103</f>
        <v>0</v>
      </c>
      <c r="I103" s="242"/>
      <c r="J103" s="242">
        <v>0</v>
      </c>
      <c r="K103" s="243">
        <f>L103-H103</f>
        <v>0</v>
      </c>
      <c r="L103" s="244">
        <f>M103+N103</f>
        <v>0</v>
      </c>
      <c r="M103" s="245">
        <v>0</v>
      </c>
      <c r="N103" s="246">
        <v>0</v>
      </c>
      <c r="O103" s="24"/>
    </row>
    <row r="104" spans="1:15" s="123" customFormat="1" ht="29.25" customHeight="1" thickBot="1">
      <c r="A104" s="330" t="s">
        <v>124</v>
      </c>
      <c r="B104" s="331"/>
      <c r="C104" s="332"/>
      <c r="D104" s="53"/>
      <c r="E104" s="37"/>
      <c r="F104" s="38">
        <f>SUBTOTAL(9,F107:F110)</f>
        <v>550000</v>
      </c>
      <c r="G104" s="38">
        <f>SUBTOTAL(9,G107:G110)</f>
        <v>450000</v>
      </c>
      <c r="H104" s="38">
        <f>SUBTOTAL(9,H107:H113)</f>
        <v>100000</v>
      </c>
      <c r="I104" s="38">
        <f aca="true" t="shared" si="38" ref="I104:N104">SUBTOTAL(9,I107:I113)</f>
        <v>100000</v>
      </c>
      <c r="J104" s="38">
        <f t="shared" si="38"/>
        <v>0</v>
      </c>
      <c r="K104" s="38">
        <f t="shared" si="38"/>
        <v>1800</v>
      </c>
      <c r="L104" s="38">
        <f t="shared" si="38"/>
        <v>101800</v>
      </c>
      <c r="M104" s="38">
        <f t="shared" si="38"/>
        <v>101800</v>
      </c>
      <c r="N104" s="293">
        <f t="shared" si="38"/>
        <v>0</v>
      </c>
      <c r="O104" s="248">
        <f>SUBTOTAL(9,O107:O110)</f>
        <v>0</v>
      </c>
    </row>
    <row r="105" spans="1:15" s="174" customFormat="1" ht="27.75" customHeight="1" hidden="1" thickBot="1">
      <c r="A105" s="235"/>
      <c r="B105" s="132" t="s">
        <v>22</v>
      </c>
      <c r="C105" s="111" t="s">
        <v>23</v>
      </c>
      <c r="D105" s="111"/>
      <c r="E105" s="112"/>
      <c r="F105" s="31">
        <f aca="true" t="shared" si="39" ref="F105:O105">SUBTOTAL(9,F107)</f>
        <v>0</v>
      </c>
      <c r="G105" s="31">
        <f t="shared" si="39"/>
        <v>0</v>
      </c>
      <c r="H105" s="31">
        <f t="shared" si="39"/>
        <v>0</v>
      </c>
      <c r="I105" s="31">
        <f t="shared" si="39"/>
        <v>0</v>
      </c>
      <c r="J105" s="31">
        <f t="shared" si="39"/>
        <v>0</v>
      </c>
      <c r="K105" s="32">
        <f t="shared" si="39"/>
        <v>0</v>
      </c>
      <c r="L105" s="26">
        <f t="shared" si="39"/>
        <v>0</v>
      </c>
      <c r="M105" s="32">
        <f t="shared" si="39"/>
        <v>0</v>
      </c>
      <c r="N105" s="33">
        <f t="shared" si="39"/>
        <v>0</v>
      </c>
      <c r="O105" s="34">
        <f t="shared" si="39"/>
        <v>0</v>
      </c>
    </row>
    <row r="106" spans="1:15" s="123" customFormat="1" ht="55.5" customHeight="1" hidden="1">
      <c r="A106" s="199"/>
      <c r="B106" s="200" t="s">
        <v>24</v>
      </c>
      <c r="C106" s="201" t="s">
        <v>125</v>
      </c>
      <c r="D106" s="201"/>
      <c r="E106" s="202"/>
      <c r="F106" s="203">
        <f aca="true" t="shared" si="40" ref="F106:O106">SUBTOTAL(9,F107)</f>
        <v>0</v>
      </c>
      <c r="G106" s="203">
        <f t="shared" si="40"/>
        <v>0</v>
      </c>
      <c r="H106" s="203">
        <f t="shared" si="40"/>
        <v>0</v>
      </c>
      <c r="I106" s="203">
        <f t="shared" si="40"/>
        <v>0</v>
      </c>
      <c r="J106" s="203">
        <f t="shared" si="40"/>
        <v>0</v>
      </c>
      <c r="K106" s="249">
        <f t="shared" si="40"/>
        <v>0</v>
      </c>
      <c r="L106" s="250">
        <f t="shared" si="40"/>
        <v>0</v>
      </c>
      <c r="M106" s="249">
        <f t="shared" si="40"/>
        <v>0</v>
      </c>
      <c r="N106" s="251">
        <f t="shared" si="40"/>
        <v>0</v>
      </c>
      <c r="O106" s="209">
        <f t="shared" si="40"/>
        <v>0</v>
      </c>
    </row>
    <row r="107" spans="1:15" s="229" customFormat="1" ht="13.5" customHeight="1" hidden="1" thickBot="1">
      <c r="A107" s="252"/>
      <c r="B107" s="253"/>
      <c r="C107" s="64"/>
      <c r="D107" s="64"/>
      <c r="E107" s="66"/>
      <c r="F107" s="67"/>
      <c r="G107" s="176"/>
      <c r="H107" s="67">
        <f>I107+J107</f>
        <v>0</v>
      </c>
      <c r="I107" s="67"/>
      <c r="J107" s="228">
        <v>0</v>
      </c>
      <c r="K107" s="196">
        <f>L107-H107</f>
        <v>0</v>
      </c>
      <c r="L107" s="71">
        <f>M107+N107</f>
        <v>0</v>
      </c>
      <c r="M107" s="72"/>
      <c r="N107" s="168">
        <v>0</v>
      </c>
      <c r="O107" s="197">
        <f>F107-G107-L107</f>
        <v>0</v>
      </c>
    </row>
    <row r="108" spans="1:15" s="113" customFormat="1" ht="29.25" customHeight="1" thickBot="1">
      <c r="A108" s="254"/>
      <c r="B108" s="110" t="s">
        <v>42</v>
      </c>
      <c r="C108" s="111" t="s">
        <v>43</v>
      </c>
      <c r="D108" s="111"/>
      <c r="E108" s="112"/>
      <c r="F108" s="31">
        <f aca="true" t="shared" si="41" ref="F108:O108">SUBTOTAL(9,F110)</f>
        <v>550000</v>
      </c>
      <c r="G108" s="31">
        <f t="shared" si="41"/>
        <v>450000</v>
      </c>
      <c r="H108" s="31">
        <f t="shared" si="41"/>
        <v>100000</v>
      </c>
      <c r="I108" s="31">
        <f t="shared" si="41"/>
        <v>100000</v>
      </c>
      <c r="J108" s="31">
        <f t="shared" si="41"/>
        <v>0</v>
      </c>
      <c r="K108" s="32">
        <f t="shared" si="41"/>
        <v>0</v>
      </c>
      <c r="L108" s="26">
        <f t="shared" si="41"/>
        <v>100000</v>
      </c>
      <c r="M108" s="32">
        <f t="shared" si="41"/>
        <v>100000</v>
      </c>
      <c r="N108" s="33">
        <f t="shared" si="41"/>
        <v>0</v>
      </c>
      <c r="O108" s="34">
        <f t="shared" si="41"/>
        <v>0</v>
      </c>
    </row>
    <row r="109" spans="1:15" s="123" customFormat="1" ht="29.25" customHeight="1">
      <c r="A109" s="231"/>
      <c r="B109" s="115" t="s">
        <v>126</v>
      </c>
      <c r="C109" s="116" t="s">
        <v>127</v>
      </c>
      <c r="D109" s="116"/>
      <c r="E109" s="117"/>
      <c r="F109" s="118">
        <f>SUBTOTAL(9,F110)</f>
        <v>550000</v>
      </c>
      <c r="G109" s="118">
        <f>SUBTOTAL(9,G110)</f>
        <v>450000</v>
      </c>
      <c r="H109" s="118">
        <f>SUBTOTAL(9,H110)</f>
        <v>100000</v>
      </c>
      <c r="I109" s="118">
        <f aca="true" t="shared" si="42" ref="I109:N109">SUBTOTAL(9,I110)</f>
        <v>100000</v>
      </c>
      <c r="J109" s="118">
        <f t="shared" si="42"/>
        <v>0</v>
      </c>
      <c r="K109" s="118">
        <f t="shared" si="42"/>
        <v>0</v>
      </c>
      <c r="L109" s="266">
        <f t="shared" si="42"/>
        <v>100000</v>
      </c>
      <c r="M109" s="118">
        <f t="shared" si="42"/>
        <v>100000</v>
      </c>
      <c r="N109" s="290">
        <f t="shared" si="42"/>
        <v>0</v>
      </c>
      <c r="O109" s="122">
        <f>SUBTOTAL(9,O110)</f>
        <v>0</v>
      </c>
    </row>
    <row r="110" spans="1:15" s="61" customFormat="1" ht="57" thickBot="1">
      <c r="A110" s="230">
        <v>51</v>
      </c>
      <c r="B110" s="63"/>
      <c r="C110" s="274" t="s">
        <v>143</v>
      </c>
      <c r="D110" s="263" t="s">
        <v>27</v>
      </c>
      <c r="E110" s="77" t="s">
        <v>39</v>
      </c>
      <c r="F110" s="78">
        <v>550000</v>
      </c>
      <c r="G110" s="79">
        <v>450000</v>
      </c>
      <c r="H110" s="78">
        <f>I110+J110</f>
        <v>100000</v>
      </c>
      <c r="I110" s="78">
        <v>100000</v>
      </c>
      <c r="J110" s="80">
        <v>0</v>
      </c>
      <c r="K110" s="275">
        <f>L110-H110</f>
        <v>0</v>
      </c>
      <c r="L110" s="138">
        <f>M110+N110</f>
        <v>100000</v>
      </c>
      <c r="M110" s="139">
        <v>100000</v>
      </c>
      <c r="N110" s="140">
        <v>0</v>
      </c>
      <c r="O110" s="74">
        <f>F110-G110-L110</f>
        <v>0</v>
      </c>
    </row>
    <row r="111" spans="1:15" s="61" customFormat="1" ht="13.5" thickBot="1">
      <c r="A111" s="109"/>
      <c r="B111" s="132" t="s">
        <v>134</v>
      </c>
      <c r="C111" s="111" t="s">
        <v>135</v>
      </c>
      <c r="D111" s="111"/>
      <c r="E111" s="112"/>
      <c r="F111" s="31" t="e">
        <f>SUBTOTAL(9,#REF!)</f>
        <v>#REF!</v>
      </c>
      <c r="G111" s="31" t="e">
        <f>SUBTOTAL(9,#REF!)</f>
        <v>#REF!</v>
      </c>
      <c r="H111" s="31">
        <f aca="true" t="shared" si="43" ref="H111:N111">SUBTOTAL(9,H113)</f>
        <v>0</v>
      </c>
      <c r="I111" s="31">
        <f t="shared" si="43"/>
        <v>0</v>
      </c>
      <c r="J111" s="31">
        <f t="shared" si="43"/>
        <v>0</v>
      </c>
      <c r="K111" s="32">
        <f t="shared" si="43"/>
        <v>1800</v>
      </c>
      <c r="L111" s="26">
        <f t="shared" si="43"/>
        <v>1800</v>
      </c>
      <c r="M111" s="32">
        <f t="shared" si="43"/>
        <v>1800</v>
      </c>
      <c r="N111" s="33">
        <f t="shared" si="43"/>
        <v>0</v>
      </c>
      <c r="O111" s="279"/>
    </row>
    <row r="112" spans="1:15" s="61" customFormat="1" ht="25.5">
      <c r="A112" s="231"/>
      <c r="B112" s="115" t="s">
        <v>110</v>
      </c>
      <c r="C112" s="201" t="s">
        <v>111</v>
      </c>
      <c r="D112" s="201"/>
      <c r="E112" s="202"/>
      <c r="F112" s="203">
        <f>SUBTOTAL(9,F113:F113)</f>
        <v>0</v>
      </c>
      <c r="G112" s="203">
        <f>SUBTOTAL(9,G113:G113)</f>
        <v>0</v>
      </c>
      <c r="H112" s="203">
        <f>SUBTOTAL(9,H113)</f>
        <v>0</v>
      </c>
      <c r="I112" s="203">
        <f aca="true" t="shared" si="44" ref="I112:N112">SUBTOTAL(9,I113)</f>
        <v>0</v>
      </c>
      <c r="J112" s="203">
        <f t="shared" si="44"/>
        <v>0</v>
      </c>
      <c r="K112" s="203">
        <f t="shared" si="44"/>
        <v>1800</v>
      </c>
      <c r="L112" s="268">
        <f t="shared" si="44"/>
        <v>1800</v>
      </c>
      <c r="M112" s="203">
        <f t="shared" si="44"/>
        <v>1800</v>
      </c>
      <c r="N112" s="292">
        <f t="shared" si="44"/>
        <v>0</v>
      </c>
      <c r="O112" s="279"/>
    </row>
    <row r="113" spans="1:15" ht="57" thickBot="1">
      <c r="A113" s="237">
        <v>52</v>
      </c>
      <c r="B113" s="280"/>
      <c r="C113" s="83" t="s">
        <v>117</v>
      </c>
      <c r="D113" s="294" t="s">
        <v>118</v>
      </c>
      <c r="E113" s="276"/>
      <c r="F113" s="277"/>
      <c r="G113" s="278"/>
      <c r="H113" s="86">
        <f>I113+J113</f>
        <v>0</v>
      </c>
      <c r="I113" s="86">
        <v>0</v>
      </c>
      <c r="J113" s="88">
        <v>0</v>
      </c>
      <c r="K113" s="255">
        <f>L113-H113</f>
        <v>1800</v>
      </c>
      <c r="L113" s="166">
        <f>M113+N113</f>
        <v>1800</v>
      </c>
      <c r="M113" s="167">
        <v>1800</v>
      </c>
      <c r="N113" s="168">
        <v>0</v>
      </c>
      <c r="O113" s="259"/>
    </row>
    <row r="114" spans="1:15" s="7" customFormat="1" ht="40.5" customHeight="1">
      <c r="A114" s="333" t="s">
        <v>123</v>
      </c>
      <c r="B114" s="333"/>
      <c r="C114" s="333"/>
      <c r="D114" s="333"/>
      <c r="E114" s="333"/>
      <c r="F114" s="333"/>
      <c r="G114" s="333"/>
      <c r="H114" s="333"/>
      <c r="I114" s="333"/>
      <c r="J114" s="333"/>
      <c r="K114" s="333"/>
      <c r="L114" s="333"/>
      <c r="M114" s="333"/>
      <c r="N114" s="333"/>
      <c r="O114" s="333"/>
    </row>
    <row r="115" spans="1:25" s="7" customFormat="1" ht="45.75" customHeight="1">
      <c r="A115" s="8"/>
      <c r="B115" s="8"/>
      <c r="C115" s="8"/>
      <c r="D115" s="8"/>
      <c r="E115" s="8"/>
      <c r="F115" s="8"/>
      <c r="G115" s="8"/>
      <c r="H115" s="260"/>
      <c r="J115" s="334"/>
      <c r="K115" s="334"/>
      <c r="L115" s="334"/>
      <c r="M115" s="334"/>
      <c r="N115" s="335"/>
      <c r="O115" s="335"/>
      <c r="P115" s="335"/>
      <c r="Q115" s="335"/>
      <c r="R115" s="335"/>
      <c r="S115" s="335"/>
      <c r="T115" s="335"/>
      <c r="U115" s="335"/>
      <c r="V115" s="335"/>
      <c r="W115" s="335"/>
      <c r="X115" s="335"/>
      <c r="Y115" s="335"/>
    </row>
    <row r="116" spans="7:15" ht="12.75">
      <c r="G116" s="257"/>
      <c r="K116" s="258"/>
      <c r="O116" s="259"/>
    </row>
    <row r="117" spans="7:15" ht="12.75">
      <c r="G117" s="257"/>
      <c r="K117" s="258"/>
      <c r="O117" s="259"/>
    </row>
    <row r="118" spans="7:15" ht="12.75">
      <c r="G118" s="257"/>
      <c r="K118" s="258"/>
      <c r="O118" s="259"/>
    </row>
    <row r="119" spans="7:15" ht="12.75">
      <c r="G119" s="257"/>
      <c r="K119" s="258"/>
      <c r="O119" s="259"/>
    </row>
    <row r="120" spans="7:15" ht="12.75">
      <c r="G120" s="257"/>
      <c r="K120" s="258"/>
      <c r="O120" s="259"/>
    </row>
    <row r="121" spans="7:15" ht="12.75">
      <c r="G121" s="257"/>
      <c r="K121" s="258"/>
      <c r="O121" s="259"/>
    </row>
    <row r="122" spans="7:15" ht="12.75">
      <c r="G122" s="257"/>
      <c r="K122" s="258"/>
      <c r="O122" s="259"/>
    </row>
    <row r="123" spans="7:15" ht="12.75">
      <c r="G123" s="257"/>
      <c r="K123" s="258"/>
      <c r="O123" s="259"/>
    </row>
    <row r="124" spans="7:15" ht="12.75">
      <c r="G124" s="257"/>
      <c r="K124" s="258"/>
      <c r="O124" s="259"/>
    </row>
    <row r="125" spans="7:15" ht="12.75">
      <c r="G125" s="257"/>
      <c r="K125" s="258"/>
      <c r="O125" s="259"/>
    </row>
    <row r="126" spans="7:15" ht="12.75">
      <c r="G126" s="257"/>
      <c r="K126" s="258"/>
      <c r="O126" s="259"/>
    </row>
    <row r="127" spans="7:15" ht="12.75">
      <c r="G127" s="257"/>
      <c r="K127" s="258"/>
      <c r="O127" s="259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1" ht="12.75">
      <c r="G199" s="257"/>
      <c r="K199" s="258"/>
    </row>
    <row r="200" spans="7:11" ht="12.75">
      <c r="G200" s="257"/>
      <c r="K200" s="258"/>
    </row>
    <row r="201" spans="7:11" ht="12.75">
      <c r="G201" s="257"/>
      <c r="K201" s="258"/>
    </row>
    <row r="202" spans="7:11" ht="12.75">
      <c r="G202" s="257"/>
      <c r="K202" s="258"/>
    </row>
    <row r="203" spans="7:11" ht="12.75">
      <c r="G203" s="257"/>
      <c r="K203" s="258"/>
    </row>
    <row r="204" spans="7:11" ht="12.75">
      <c r="G204" s="257"/>
      <c r="K204" s="258"/>
    </row>
    <row r="205" spans="7:11" ht="12.75">
      <c r="G205" s="257"/>
      <c r="K205" s="258"/>
    </row>
    <row r="206" spans="7:11" ht="12.75">
      <c r="G206" s="257"/>
      <c r="K206" s="258"/>
    </row>
    <row r="207" spans="7:11" ht="12.75">
      <c r="G207" s="257"/>
      <c r="K207" s="258"/>
    </row>
    <row r="208" spans="7:11" ht="12.75">
      <c r="G208" s="257"/>
      <c r="K208" s="258"/>
    </row>
    <row r="209" spans="7:11" ht="12.75">
      <c r="G209" s="257"/>
      <c r="K209" s="258"/>
    </row>
    <row r="210" spans="7:11" ht="12.75">
      <c r="G210" s="257"/>
      <c r="K210" s="258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ht="12.75">
      <c r="G216" s="257"/>
    </row>
    <row r="217" ht="12.75">
      <c r="G217" s="257"/>
    </row>
    <row r="218" ht="12.75">
      <c r="G218" s="257"/>
    </row>
    <row r="219" ht="12.75">
      <c r="G219" s="257"/>
    </row>
    <row r="220" ht="12.75">
      <c r="G220" s="257"/>
    </row>
    <row r="221" ht="12.75">
      <c r="G221" s="257"/>
    </row>
    <row r="222" ht="12.75">
      <c r="G222" s="257"/>
    </row>
    <row r="223" ht="12.75">
      <c r="G223" s="257"/>
    </row>
    <row r="224" ht="12.75">
      <c r="G224" s="257"/>
    </row>
    <row r="225" ht="12.75">
      <c r="G225" s="257"/>
    </row>
    <row r="226" ht="12.75">
      <c r="G226" s="257"/>
    </row>
    <row r="227" ht="12.75">
      <c r="G227" s="257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</sheetData>
  <mergeCells count="27">
    <mergeCell ref="A3:N3"/>
    <mergeCell ref="I4:J4"/>
    <mergeCell ref="K4:N4"/>
    <mergeCell ref="O4:AB4"/>
    <mergeCell ref="A5:A7"/>
    <mergeCell ref="B5:B7"/>
    <mergeCell ref="C5:C7"/>
    <mergeCell ref="D5:D7"/>
    <mergeCell ref="F5:F7"/>
    <mergeCell ref="G5:G7"/>
    <mergeCell ref="H5:J5"/>
    <mergeCell ref="K5:K7"/>
    <mergeCell ref="O5:O7"/>
    <mergeCell ref="H6:H7"/>
    <mergeCell ref="I6:J6"/>
    <mergeCell ref="L6:L7"/>
    <mergeCell ref="M6:N6"/>
    <mergeCell ref="L2:N2"/>
    <mergeCell ref="A104:C104"/>
    <mergeCell ref="A114:O114"/>
    <mergeCell ref="J115:M115"/>
    <mergeCell ref="N115:Y115"/>
    <mergeCell ref="A9:E9"/>
    <mergeCell ref="A10:C10"/>
    <mergeCell ref="A11:C11"/>
    <mergeCell ref="A79:C79"/>
    <mergeCell ref="L5:N5"/>
  </mergeCells>
  <printOptions/>
  <pageMargins left="0.75" right="0.75" top="1" bottom="1" header="0.5" footer="0.5"/>
  <pageSetup fitToHeight="8" fitToWidth="1" horizontalDpi="600" verticalDpi="600" orientation="landscape" paperSize="9" scale="85" r:id="rId3"/>
  <headerFooter alignWithMargins="0">
    <oddHeader xml:space="preserve">&amp;R. </oddHeader>
    <oddFooter>&amp;CStrona &amp;P z &amp;N</oddFooter>
  </headerFooter>
  <rowBreaks count="4" manualBreakCount="4">
    <brk id="17" max="14" man="1"/>
    <brk id="48" max="14" man="1"/>
    <brk id="61" max="14" man="1"/>
    <brk id="85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4"/>
  <sheetViews>
    <sheetView view="pageBreakPreview" zoomScaleSheetLayoutView="100" workbookViewId="0" topLeftCell="D1">
      <selection activeCell="P3" sqref="P3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ht="12.75">
      <c r="A1" s="1"/>
    </row>
    <row r="2" spans="1:14" ht="40.5" customHeight="1">
      <c r="A2" s="1"/>
      <c r="L2" s="329" t="s">
        <v>159</v>
      </c>
      <c r="M2" s="329"/>
      <c r="N2" s="329"/>
    </row>
    <row r="3" spans="1:15" s="7" customFormat="1" ht="40.5" customHeight="1">
      <c r="A3" s="333" t="s">
        <v>0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379" t="s">
        <v>1</v>
      </c>
      <c r="J4" s="379"/>
      <c r="K4" s="380"/>
      <c r="L4" s="381"/>
      <c r="M4" s="381"/>
      <c r="N4" s="381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</row>
    <row r="5" spans="1:15" s="10" customFormat="1" ht="24.75" customHeight="1">
      <c r="A5" s="368" t="s">
        <v>2</v>
      </c>
      <c r="B5" s="371" t="s">
        <v>3</v>
      </c>
      <c r="C5" s="373" t="s">
        <v>4</v>
      </c>
      <c r="D5" s="375" t="s">
        <v>5</v>
      </c>
      <c r="E5" s="9" t="s">
        <v>6</v>
      </c>
      <c r="F5" s="358" t="s">
        <v>7</v>
      </c>
      <c r="G5" s="361" t="s">
        <v>8</v>
      </c>
      <c r="H5" s="345" t="s">
        <v>9</v>
      </c>
      <c r="I5" s="346"/>
      <c r="J5" s="364"/>
      <c r="K5" s="365" t="s">
        <v>10</v>
      </c>
      <c r="L5" s="345" t="s">
        <v>129</v>
      </c>
      <c r="M5" s="346"/>
      <c r="N5" s="347"/>
      <c r="O5" s="348" t="s">
        <v>11</v>
      </c>
    </row>
    <row r="6" spans="1:15" s="10" customFormat="1" ht="16.5" customHeight="1">
      <c r="A6" s="369"/>
      <c r="B6" s="372"/>
      <c r="C6" s="374"/>
      <c r="D6" s="376"/>
      <c r="E6" s="11" t="s">
        <v>12</v>
      </c>
      <c r="F6" s="359"/>
      <c r="G6" s="362"/>
      <c r="H6" s="351" t="s">
        <v>13</v>
      </c>
      <c r="I6" s="353" t="s">
        <v>14</v>
      </c>
      <c r="J6" s="354"/>
      <c r="K6" s="366"/>
      <c r="L6" s="355" t="s">
        <v>13</v>
      </c>
      <c r="M6" s="353" t="s">
        <v>14</v>
      </c>
      <c r="N6" s="357"/>
      <c r="O6" s="349"/>
    </row>
    <row r="7" spans="1:15" s="10" customFormat="1" ht="40.5" customHeight="1" thickBot="1">
      <c r="A7" s="370"/>
      <c r="B7" s="372"/>
      <c r="C7" s="374"/>
      <c r="D7" s="377"/>
      <c r="E7" s="12" t="s">
        <v>15</v>
      </c>
      <c r="F7" s="360"/>
      <c r="G7" s="363"/>
      <c r="H7" s="352"/>
      <c r="I7" s="13" t="s">
        <v>16</v>
      </c>
      <c r="J7" s="13" t="s">
        <v>17</v>
      </c>
      <c r="K7" s="367"/>
      <c r="L7" s="356"/>
      <c r="M7" s="13" t="s">
        <v>16</v>
      </c>
      <c r="N7" s="14" t="s">
        <v>18</v>
      </c>
      <c r="O7" s="350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8</v>
      </c>
      <c r="I8" s="18">
        <v>9</v>
      </c>
      <c r="J8" s="18">
        <v>10</v>
      </c>
      <c r="K8" s="19">
        <v>7</v>
      </c>
      <c r="L8" s="20">
        <v>8</v>
      </c>
      <c r="M8" s="21">
        <v>9</v>
      </c>
      <c r="N8" s="22">
        <v>10</v>
      </c>
      <c r="O8" s="23">
        <v>10</v>
      </c>
    </row>
    <row r="9" spans="1:15" s="28" customFormat="1" ht="29.25" customHeight="1" thickBot="1">
      <c r="A9" s="336" t="s">
        <v>19</v>
      </c>
      <c r="B9" s="337"/>
      <c r="C9" s="337"/>
      <c r="D9" s="337"/>
      <c r="E9" s="338"/>
      <c r="F9" s="25">
        <f>SUBTOTAL(9,F15:F113)</f>
        <v>73732941.92</v>
      </c>
      <c r="G9" s="25">
        <f>SUBTOTAL(9,G15:G113)</f>
        <v>24686685.860000003</v>
      </c>
      <c r="H9" s="25">
        <f aca="true" t="shared" si="0" ref="H9:N9">SUBTOTAL(9,H15:H116)</f>
        <v>30307256</v>
      </c>
      <c r="I9" s="25">
        <f t="shared" si="0"/>
        <v>29410342.7</v>
      </c>
      <c r="J9" s="25">
        <f t="shared" si="0"/>
        <v>896913.3</v>
      </c>
      <c r="K9" s="25">
        <f t="shared" si="0"/>
        <v>91680</v>
      </c>
      <c r="L9" s="25">
        <f t="shared" si="0"/>
        <v>30398936</v>
      </c>
      <c r="M9" s="25">
        <f t="shared" si="0"/>
        <v>27996023</v>
      </c>
      <c r="N9" s="287">
        <f t="shared" si="0"/>
        <v>2402913</v>
      </c>
      <c r="O9" s="27" t="e">
        <f>SUBTOTAL(9,O15:O113)</f>
        <v>#REF!</v>
      </c>
    </row>
    <row r="10" spans="1:15" s="35" customFormat="1" ht="28.5" customHeight="1" thickBot="1">
      <c r="A10" s="339" t="s">
        <v>20</v>
      </c>
      <c r="B10" s="340"/>
      <c r="C10" s="341"/>
      <c r="D10" s="29"/>
      <c r="E10" s="30"/>
      <c r="F10" s="31">
        <f aca="true" t="shared" si="1" ref="F10:N10">SUBTOTAL(9,F15:F106)</f>
        <v>73182941.92</v>
      </c>
      <c r="G10" s="31">
        <f t="shared" si="1"/>
        <v>24236685.860000003</v>
      </c>
      <c r="H10" s="31">
        <f t="shared" si="1"/>
        <v>30207256</v>
      </c>
      <c r="I10" s="31">
        <f t="shared" si="1"/>
        <v>29310342.7</v>
      </c>
      <c r="J10" s="31">
        <f t="shared" si="1"/>
        <v>896913.3</v>
      </c>
      <c r="K10" s="32">
        <f t="shared" si="1"/>
        <v>89880</v>
      </c>
      <c r="L10" s="26">
        <f t="shared" si="1"/>
        <v>30297136</v>
      </c>
      <c r="M10" s="32">
        <f t="shared" si="1"/>
        <v>27894223</v>
      </c>
      <c r="N10" s="33">
        <f t="shared" si="1"/>
        <v>2402913</v>
      </c>
      <c r="O10" s="34" t="e">
        <f>SUBTOTAL(9,O15:O102)</f>
        <v>#REF!</v>
      </c>
    </row>
    <row r="11" spans="1:15" s="35" customFormat="1" ht="28.5" customHeight="1" thickBot="1">
      <c r="A11" s="342" t="s">
        <v>21</v>
      </c>
      <c r="B11" s="343"/>
      <c r="C11" s="344"/>
      <c r="D11" s="36"/>
      <c r="E11" s="37"/>
      <c r="F11" s="38">
        <f aca="true" t="shared" si="2" ref="F11:O11">SUBTOTAL(9,F15:F78)</f>
        <v>60797941.92</v>
      </c>
      <c r="G11" s="38">
        <f t="shared" si="2"/>
        <v>24236685.860000003</v>
      </c>
      <c r="H11" s="38">
        <f t="shared" si="2"/>
        <v>19822256</v>
      </c>
      <c r="I11" s="38">
        <f t="shared" si="2"/>
        <v>18925342.7</v>
      </c>
      <c r="J11" s="38">
        <f t="shared" si="2"/>
        <v>896913.3</v>
      </c>
      <c r="K11" s="39">
        <f t="shared" si="2"/>
        <v>-30000</v>
      </c>
      <c r="L11" s="39">
        <f t="shared" si="2"/>
        <v>19792256</v>
      </c>
      <c r="M11" s="39">
        <f t="shared" si="2"/>
        <v>17389343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 aca="true" t="shared" si="3" ref="H12:N12">SUBTOTAL(9,H15:H27)</f>
        <v>5332826</v>
      </c>
      <c r="I12" s="31">
        <f t="shared" si="3"/>
        <v>4435912.7</v>
      </c>
      <c r="J12" s="31">
        <f t="shared" si="3"/>
        <v>896913.3</v>
      </c>
      <c r="K12" s="31">
        <f t="shared" si="3"/>
        <v>-215000</v>
      </c>
      <c r="L12" s="25">
        <f t="shared" si="3"/>
        <v>5117826</v>
      </c>
      <c r="M12" s="31">
        <f t="shared" si="3"/>
        <v>2714913</v>
      </c>
      <c r="N12" s="288">
        <f t="shared" si="3"/>
        <v>2402913</v>
      </c>
      <c r="O12" s="34" t="e">
        <f>SUBTOTAL(9,O14:O118)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 aca="true" t="shared" si="4" ref="H13:N13">SUBTOTAL(9,H15:H27)</f>
        <v>5332826</v>
      </c>
      <c r="I13" s="31">
        <f t="shared" si="4"/>
        <v>4435912.7</v>
      </c>
      <c r="J13" s="31">
        <f t="shared" si="4"/>
        <v>896913.3</v>
      </c>
      <c r="K13" s="31">
        <f t="shared" si="4"/>
        <v>-215000</v>
      </c>
      <c r="L13" s="25">
        <f t="shared" si="4"/>
        <v>5117826</v>
      </c>
      <c r="M13" s="31">
        <f t="shared" si="4"/>
        <v>2714913</v>
      </c>
      <c r="N13" s="288">
        <f t="shared" si="4"/>
        <v>2402913</v>
      </c>
      <c r="O13" s="52" t="e">
        <f>SUBTOTAL(9,O14:O118)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630000</v>
      </c>
      <c r="I14" s="31">
        <f t="shared" si="5"/>
        <v>630000</v>
      </c>
      <c r="J14" s="31">
        <f t="shared" si="5"/>
        <v>0</v>
      </c>
      <c r="K14" s="59">
        <f t="shared" si="5"/>
        <v>-290000</v>
      </c>
      <c r="L14" s="60">
        <f t="shared" si="5"/>
        <v>340000</v>
      </c>
      <c r="M14" s="59">
        <f t="shared" si="5"/>
        <v>340000</v>
      </c>
      <c r="N14" s="289">
        <f t="shared" si="5"/>
        <v>0</v>
      </c>
      <c r="O14" s="34" t="e">
        <f>SUBTOTAL(9,O15:O118)</f>
        <v>#REF!</v>
      </c>
    </row>
    <row r="15" spans="1:15" s="61" customFormat="1" ht="24">
      <c r="A15" s="62">
        <v>1</v>
      </c>
      <c r="B15" s="63"/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0</v>
      </c>
      <c r="L15" s="71">
        <f>M15+N15</f>
        <v>300000</v>
      </c>
      <c r="M15" s="72">
        <v>300000</v>
      </c>
      <c r="N15" s="73">
        <v>0</v>
      </c>
      <c r="O15" s="74"/>
    </row>
    <row r="16" spans="1:15" s="61" customFormat="1" ht="36">
      <c r="A16" s="62">
        <v>2</v>
      </c>
      <c r="B16" s="124"/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61" customFormat="1" ht="48.75" thickBot="1">
      <c r="A17" s="81">
        <v>3</v>
      </c>
      <c r="B17" s="82"/>
      <c r="C17" s="83" t="s">
        <v>30</v>
      </c>
      <c r="D17" s="84" t="s">
        <v>27</v>
      </c>
      <c r="E17" s="85" t="s">
        <v>31</v>
      </c>
      <c r="F17" s="86">
        <v>545000</v>
      </c>
      <c r="G17" s="87">
        <v>245000</v>
      </c>
      <c r="H17" s="86">
        <f>I17+J17</f>
        <v>300000</v>
      </c>
      <c r="I17" s="86">
        <v>300000</v>
      </c>
      <c r="J17" s="88">
        <v>0</v>
      </c>
      <c r="K17" s="70">
        <f>L17-H17</f>
        <v>-290000</v>
      </c>
      <c r="L17" s="71">
        <f>M17+N17</f>
        <v>10000</v>
      </c>
      <c r="M17" s="72">
        <v>10000</v>
      </c>
      <c r="N17" s="73">
        <v>0</v>
      </c>
      <c r="O17" s="74">
        <f>F17-G17-L17</f>
        <v>290000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4702826</v>
      </c>
      <c r="I18" s="93">
        <f t="shared" si="6"/>
        <v>3805912.7</v>
      </c>
      <c r="J18" s="93">
        <f t="shared" si="6"/>
        <v>896913.3</v>
      </c>
      <c r="K18" s="94">
        <f t="shared" si="6"/>
        <v>75000</v>
      </c>
      <c r="L18" s="95">
        <f t="shared" si="6"/>
        <v>4777826</v>
      </c>
      <c r="M18" s="96">
        <f t="shared" si="6"/>
        <v>2374913</v>
      </c>
      <c r="N18" s="97">
        <f t="shared" si="6"/>
        <v>2402913</v>
      </c>
      <c r="O18" s="98" t="e">
        <f>SUBTOTAL(9,O19:O118)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7">I19+J19</f>
        <v>3299826</v>
      </c>
      <c r="I19" s="106">
        <v>2402912.7</v>
      </c>
      <c r="J19" s="108">
        <v>896913.3</v>
      </c>
      <c r="K19" s="70">
        <f aca="true" t="shared" si="8" ref="K19:K27">L19-H19</f>
        <v>0</v>
      </c>
      <c r="L19" s="71">
        <f aca="true" t="shared" si="9" ref="L19:L27"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t="shared" si="8"/>
        <v>0</v>
      </c>
      <c r="L20" s="71">
        <f t="shared" si="9"/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f t="shared" si="7"/>
        <v>243000</v>
      </c>
      <c r="I22" s="67">
        <v>243000</v>
      </c>
      <c r="J22" s="69">
        <v>0</v>
      </c>
      <c r="K22" s="70">
        <f t="shared" si="8"/>
        <v>0</v>
      </c>
      <c r="L22" s="71">
        <f t="shared" si="9"/>
        <v>243000</v>
      </c>
      <c r="M22" s="72">
        <v>243000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f t="shared" si="7"/>
        <v>30000</v>
      </c>
      <c r="I23" s="67">
        <v>30000</v>
      </c>
      <c r="J23" s="69"/>
      <c r="K23" s="70">
        <f t="shared" si="8"/>
        <v>0</v>
      </c>
      <c r="L23" s="71">
        <f t="shared" si="9"/>
        <v>30000</v>
      </c>
      <c r="M23" s="72">
        <v>30000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f t="shared" si="7"/>
        <v>550000</v>
      </c>
      <c r="I24" s="67">
        <v>550000</v>
      </c>
      <c r="J24" s="69">
        <v>0</v>
      </c>
      <c r="K24" s="70">
        <f t="shared" si="8"/>
        <v>0</v>
      </c>
      <c r="L24" s="71">
        <f t="shared" si="9"/>
        <v>550000</v>
      </c>
      <c r="M24" s="72">
        <v>550000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30000</v>
      </c>
      <c r="I25" s="67">
        <v>30000</v>
      </c>
      <c r="J25" s="69">
        <v>0</v>
      </c>
      <c r="K25" s="262">
        <f t="shared" si="8"/>
        <v>30000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0</v>
      </c>
      <c r="I26" s="67">
        <v>0</v>
      </c>
      <c r="J26" s="69">
        <v>0</v>
      </c>
      <c r="K26" s="262">
        <f t="shared" si="8"/>
        <v>30000</v>
      </c>
      <c r="L26" s="71">
        <f t="shared" si="9"/>
        <v>30000</v>
      </c>
      <c r="M26" s="72">
        <v>30000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 t="shared" si="7"/>
        <v>0</v>
      </c>
      <c r="I27" s="67">
        <v>0</v>
      </c>
      <c r="J27" s="69">
        <v>0</v>
      </c>
      <c r="K27" s="262">
        <f t="shared" si="8"/>
        <v>15000</v>
      </c>
      <c r="L27" s="71">
        <f t="shared" si="9"/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 aca="true" t="shared" si="10" ref="H28:N28">SUBTOTAL(9,H30:H48)</f>
        <v>4365000</v>
      </c>
      <c r="I28" s="31">
        <f t="shared" si="10"/>
        <v>4365000</v>
      </c>
      <c r="J28" s="31">
        <f t="shared" si="10"/>
        <v>0</v>
      </c>
      <c r="K28" s="31">
        <f t="shared" si="10"/>
        <v>180000</v>
      </c>
      <c r="L28" s="25">
        <f t="shared" si="10"/>
        <v>4545000</v>
      </c>
      <c r="M28" s="31">
        <f t="shared" si="10"/>
        <v>4545000</v>
      </c>
      <c r="N28" s="288">
        <f t="shared" si="10"/>
        <v>0</v>
      </c>
      <c r="O28" s="34">
        <f>SUBTOTAL(9,O30:O43)</f>
        <v>875000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 aca="true" t="shared" si="11" ref="H29:N29">SUBTOTAL(9,H30:H48)</f>
        <v>4365000</v>
      </c>
      <c r="I29" s="118">
        <f t="shared" si="11"/>
        <v>4365000</v>
      </c>
      <c r="J29" s="118">
        <f t="shared" si="11"/>
        <v>0</v>
      </c>
      <c r="K29" s="118">
        <f t="shared" si="11"/>
        <v>180000</v>
      </c>
      <c r="L29" s="266">
        <f t="shared" si="11"/>
        <v>4545000</v>
      </c>
      <c r="M29" s="118">
        <f t="shared" si="11"/>
        <v>4545000</v>
      </c>
      <c r="N29" s="290">
        <f t="shared" si="11"/>
        <v>0</v>
      </c>
      <c r="O29" s="122">
        <f>SUBTOTAL(9,O30:O43)</f>
        <v>875000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8">I30+J30</f>
        <v>90000</v>
      </c>
      <c r="I30" s="67">
        <v>90000</v>
      </c>
      <c r="J30" s="69">
        <v>0</v>
      </c>
      <c r="K30" s="236">
        <f aca="true" t="shared" si="13" ref="K30:K48">L30-H30</f>
        <v>0</v>
      </c>
      <c r="L30" s="71">
        <f aca="true" t="shared" si="14" ref="L30:L48"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t="shared" si="13"/>
        <v>0</v>
      </c>
      <c r="L31" s="71">
        <f t="shared" si="14"/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0</v>
      </c>
      <c r="L33" s="71">
        <f t="shared" si="14"/>
        <v>100000</v>
      </c>
      <c r="M33" s="72">
        <v>100000</v>
      </c>
      <c r="N33" s="73">
        <v>0</v>
      </c>
      <c r="O33" s="74"/>
    </row>
    <row r="34" spans="1:15" s="61" customFormat="1" ht="4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850000</v>
      </c>
      <c r="I34" s="67">
        <v>850000</v>
      </c>
      <c r="J34" s="69">
        <v>0</v>
      </c>
      <c r="K34" s="70">
        <f t="shared" si="13"/>
        <v>0</v>
      </c>
      <c r="L34" s="71">
        <f t="shared" si="14"/>
        <v>850000</v>
      </c>
      <c r="M34" s="72">
        <v>850000</v>
      </c>
      <c r="N34" s="73">
        <v>0</v>
      </c>
      <c r="O34" s="74">
        <f>F34-G34-L34</f>
        <v>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 t="shared" si="12"/>
        <v>100000</v>
      </c>
      <c r="I35" s="67">
        <v>100000</v>
      </c>
      <c r="J35" s="69">
        <v>0</v>
      </c>
      <c r="K35" s="70">
        <f t="shared" si="13"/>
        <v>0</v>
      </c>
      <c r="L35" s="71">
        <f t="shared" si="14"/>
        <v>100000</v>
      </c>
      <c r="M35" s="72">
        <v>100000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0</v>
      </c>
      <c r="L36" s="71">
        <f t="shared" si="14"/>
        <v>150000</v>
      </c>
      <c r="M36" s="72">
        <v>150000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0</v>
      </c>
      <c r="L37" s="71">
        <f t="shared" si="14"/>
        <v>30000</v>
      </c>
      <c r="M37" s="72">
        <v>30000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f t="shared" si="12"/>
        <v>30000</v>
      </c>
      <c r="I41" s="67">
        <v>30000</v>
      </c>
      <c r="J41" s="69">
        <v>0</v>
      </c>
      <c r="K41" s="70">
        <f t="shared" si="13"/>
        <v>0</v>
      </c>
      <c r="L41" s="71">
        <f t="shared" si="14"/>
        <v>30000</v>
      </c>
      <c r="M41" s="72">
        <v>30000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f t="shared" si="12"/>
        <v>1800000</v>
      </c>
      <c r="I43" s="67">
        <v>1800000</v>
      </c>
      <c r="J43" s="69">
        <v>0</v>
      </c>
      <c r="K43" s="70">
        <f t="shared" si="13"/>
        <v>0</v>
      </c>
      <c r="L43" s="71">
        <f t="shared" si="14"/>
        <v>1800000</v>
      </c>
      <c r="M43" s="72">
        <v>1800000</v>
      </c>
      <c r="N43" s="73">
        <v>0</v>
      </c>
      <c r="O43" s="129">
        <f>F43-G43-L43</f>
        <v>0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 t="shared" si="12"/>
        <v>0</v>
      </c>
      <c r="I44" s="67">
        <v>0</v>
      </c>
      <c r="J44" s="69">
        <v>0</v>
      </c>
      <c r="K44" s="70">
        <f t="shared" si="13"/>
        <v>50000</v>
      </c>
      <c r="L44" s="71">
        <f t="shared" si="14"/>
        <v>50000</v>
      </c>
      <c r="M44" s="72">
        <v>50000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 t="shared" si="12"/>
        <v>0</v>
      </c>
      <c r="I45" s="67">
        <v>0</v>
      </c>
      <c r="J45" s="69">
        <v>0</v>
      </c>
      <c r="K45" s="70">
        <f t="shared" si="13"/>
        <v>30000</v>
      </c>
      <c r="L45" s="71">
        <f t="shared" si="14"/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f t="shared" si="12"/>
        <v>0</v>
      </c>
      <c r="I46" s="67">
        <v>0</v>
      </c>
      <c r="J46" s="69">
        <v>0</v>
      </c>
      <c r="K46" s="70">
        <f t="shared" si="13"/>
        <v>30000</v>
      </c>
      <c r="L46" s="71">
        <f t="shared" si="14"/>
        <v>30000</v>
      </c>
      <c r="M46" s="72">
        <v>30000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 t="shared" si="12"/>
        <v>0</v>
      </c>
      <c r="I47" s="67">
        <v>0</v>
      </c>
      <c r="J47" s="69">
        <v>0</v>
      </c>
      <c r="K47" s="70">
        <f t="shared" si="13"/>
        <v>50000</v>
      </c>
      <c r="L47" s="71">
        <f t="shared" si="14"/>
        <v>50000</v>
      </c>
      <c r="M47" s="72">
        <v>50000</v>
      </c>
      <c r="N47" s="73">
        <v>0</v>
      </c>
      <c r="O47" s="129"/>
    </row>
    <row r="48" spans="1:15" s="130" customFormat="1" ht="38.25" customHeight="1" thickBot="1">
      <c r="A48" s="62">
        <v>32</v>
      </c>
      <c r="B48" s="126"/>
      <c r="C48" s="127" t="s">
        <v>141</v>
      </c>
      <c r="D48" s="65" t="s">
        <v>27</v>
      </c>
      <c r="E48" s="66"/>
      <c r="F48" s="67"/>
      <c r="G48" s="68"/>
      <c r="H48" s="67">
        <f t="shared" si="12"/>
        <v>0</v>
      </c>
      <c r="I48" s="67">
        <v>0</v>
      </c>
      <c r="J48" s="69">
        <v>0</v>
      </c>
      <c r="K48" s="70">
        <f t="shared" si="13"/>
        <v>20000</v>
      </c>
      <c r="L48" s="71">
        <f t="shared" si="14"/>
        <v>20000</v>
      </c>
      <c r="M48" s="72">
        <v>20000</v>
      </c>
      <c r="N48" s="73">
        <v>0</v>
      </c>
      <c r="O48" s="129"/>
    </row>
    <row r="49" spans="1:15" s="113" customFormat="1" ht="27" customHeight="1" thickBot="1">
      <c r="A49" s="131"/>
      <c r="B49" s="132" t="s">
        <v>60</v>
      </c>
      <c r="C49" s="111" t="s">
        <v>61</v>
      </c>
      <c r="D49" s="111"/>
      <c r="E49" s="112"/>
      <c r="F49" s="31">
        <f aca="true" t="shared" si="15" ref="F49:N49">SUBTOTAL(9,F51:F52)</f>
        <v>2718000</v>
      </c>
      <c r="G49" s="31">
        <f t="shared" si="15"/>
        <v>118000</v>
      </c>
      <c r="H49" s="31">
        <f t="shared" si="15"/>
        <v>600000</v>
      </c>
      <c r="I49" s="31">
        <f t="shared" si="15"/>
        <v>600000</v>
      </c>
      <c r="J49" s="31">
        <f t="shared" si="15"/>
        <v>0</v>
      </c>
      <c r="K49" s="31">
        <f t="shared" si="15"/>
        <v>0</v>
      </c>
      <c r="L49" s="25">
        <f t="shared" si="15"/>
        <v>600000</v>
      </c>
      <c r="M49" s="31">
        <f t="shared" si="15"/>
        <v>600000</v>
      </c>
      <c r="N49" s="288">
        <f t="shared" si="15"/>
        <v>0</v>
      </c>
      <c r="O49" s="133">
        <f>SUBTOTAL(9,O51)</f>
        <v>2000000</v>
      </c>
    </row>
    <row r="50" spans="1:15" s="123" customFormat="1" ht="36.75" customHeight="1">
      <c r="A50" s="134"/>
      <c r="B50" s="115" t="s">
        <v>62</v>
      </c>
      <c r="C50" s="116" t="s">
        <v>63</v>
      </c>
      <c r="D50" s="116"/>
      <c r="E50" s="117"/>
      <c r="F50" s="135">
        <f aca="true" t="shared" si="16" ref="F50:N50">SUBTOTAL(9,F51:F52)</f>
        <v>2718000</v>
      </c>
      <c r="G50" s="135">
        <f t="shared" si="16"/>
        <v>118000</v>
      </c>
      <c r="H50" s="135">
        <f t="shared" si="16"/>
        <v>600000</v>
      </c>
      <c r="I50" s="135">
        <f t="shared" si="16"/>
        <v>600000</v>
      </c>
      <c r="J50" s="135">
        <f t="shared" si="16"/>
        <v>0</v>
      </c>
      <c r="K50" s="135">
        <f t="shared" si="16"/>
        <v>0</v>
      </c>
      <c r="L50" s="267">
        <f t="shared" si="16"/>
        <v>600000</v>
      </c>
      <c r="M50" s="135">
        <f t="shared" si="16"/>
        <v>600000</v>
      </c>
      <c r="N50" s="291">
        <f t="shared" si="16"/>
        <v>0</v>
      </c>
      <c r="O50" s="136">
        <f>SUBTOTAL(9,O51)</f>
        <v>2000000</v>
      </c>
    </row>
    <row r="51" spans="1:15" s="142" customFormat="1" ht="30.75" customHeight="1">
      <c r="A51" s="62">
        <v>33</v>
      </c>
      <c r="B51" s="125"/>
      <c r="C51" s="64" t="s">
        <v>64</v>
      </c>
      <c r="D51" s="65" t="s">
        <v>27</v>
      </c>
      <c r="E51" s="66" t="s">
        <v>34</v>
      </c>
      <c r="F51" s="67">
        <v>2618000</v>
      </c>
      <c r="G51" s="68">
        <v>118000</v>
      </c>
      <c r="H51" s="67">
        <f>I51+J51</f>
        <v>500000</v>
      </c>
      <c r="I51" s="67">
        <v>500000</v>
      </c>
      <c r="J51" s="69">
        <v>0</v>
      </c>
      <c r="K51" s="191">
        <f>L51-H51</f>
        <v>0</v>
      </c>
      <c r="L51" s="71">
        <f>M51+N51</f>
        <v>500000</v>
      </c>
      <c r="M51" s="72">
        <v>500000</v>
      </c>
      <c r="N51" s="73">
        <v>0</v>
      </c>
      <c r="O51" s="141">
        <f>F51-(G51+H51)</f>
        <v>2000000</v>
      </c>
    </row>
    <row r="52" spans="1:15" s="130" customFormat="1" ht="45.75" thickBot="1">
      <c r="A52" s="81">
        <v>34</v>
      </c>
      <c r="B52" s="143"/>
      <c r="C52" s="83" t="s">
        <v>149</v>
      </c>
      <c r="D52" s="84" t="s">
        <v>27</v>
      </c>
      <c r="E52" s="85" t="s">
        <v>28</v>
      </c>
      <c r="F52" s="86">
        <v>100000</v>
      </c>
      <c r="G52" s="144">
        <v>0</v>
      </c>
      <c r="H52" s="86">
        <f>I52+J52</f>
        <v>100000</v>
      </c>
      <c r="I52" s="86">
        <v>100000</v>
      </c>
      <c r="J52" s="88">
        <v>0</v>
      </c>
      <c r="K52" s="145">
        <f>L52-H52</f>
        <v>0</v>
      </c>
      <c r="L52" s="71">
        <f>M52+N52</f>
        <v>100000</v>
      </c>
      <c r="M52" s="72">
        <v>100000</v>
      </c>
      <c r="N52" s="73">
        <v>0</v>
      </c>
      <c r="O52" s="146">
        <f>F52-G52-L52</f>
        <v>0</v>
      </c>
    </row>
    <row r="53" spans="1:15" s="142" customFormat="1" ht="26.25" hidden="1" thickBot="1">
      <c r="A53" s="147"/>
      <c r="B53" s="148" t="s">
        <v>65</v>
      </c>
      <c r="C53" s="149" t="s">
        <v>66</v>
      </c>
      <c r="D53" s="149"/>
      <c r="E53" s="150"/>
      <c r="F53" s="31">
        <f aca="true" t="shared" si="17" ref="F53:N53">SUBTOTAL(9,F55)</f>
        <v>0</v>
      </c>
      <c r="G53" s="31">
        <f t="shared" si="17"/>
        <v>0</v>
      </c>
      <c r="H53" s="31">
        <f t="shared" si="17"/>
        <v>0</v>
      </c>
      <c r="I53" s="31">
        <f t="shared" si="17"/>
        <v>0</v>
      </c>
      <c r="J53" s="31">
        <f t="shared" si="17"/>
        <v>0</v>
      </c>
      <c r="K53" s="151">
        <f t="shared" si="17"/>
        <v>0</v>
      </c>
      <c r="L53" s="152">
        <f t="shared" si="17"/>
        <v>0</v>
      </c>
      <c r="M53" s="153">
        <f t="shared" si="17"/>
        <v>0</v>
      </c>
      <c r="N53" s="154">
        <f t="shared" si="17"/>
        <v>0</v>
      </c>
      <c r="O53" s="155"/>
    </row>
    <row r="54" spans="1:15" s="142" customFormat="1" ht="12.75" hidden="1">
      <c r="A54" s="156"/>
      <c r="B54" s="157" t="s">
        <v>67</v>
      </c>
      <c r="C54" s="158" t="s">
        <v>68</v>
      </c>
      <c r="D54" s="158"/>
      <c r="E54" s="159"/>
      <c r="F54" s="135">
        <f aca="true" t="shared" si="18" ref="F54:N54">SUBTOTAL(9,F55)</f>
        <v>0</v>
      </c>
      <c r="G54" s="135">
        <f t="shared" si="18"/>
        <v>0</v>
      </c>
      <c r="H54" s="135">
        <f t="shared" si="18"/>
        <v>0</v>
      </c>
      <c r="I54" s="135">
        <f t="shared" si="18"/>
        <v>0</v>
      </c>
      <c r="J54" s="135">
        <f t="shared" si="18"/>
        <v>0</v>
      </c>
      <c r="K54" s="160">
        <f t="shared" si="18"/>
        <v>0</v>
      </c>
      <c r="L54" s="161">
        <f t="shared" si="18"/>
        <v>0</v>
      </c>
      <c r="M54" s="160">
        <f t="shared" si="18"/>
        <v>0</v>
      </c>
      <c r="N54" s="162">
        <f t="shared" si="18"/>
        <v>0</v>
      </c>
      <c r="O54" s="155"/>
    </row>
    <row r="55" spans="1:15" s="142" customFormat="1" ht="13.5" hidden="1" thickBot="1">
      <c r="A55" s="81"/>
      <c r="B55" s="143"/>
      <c r="C55" s="83"/>
      <c r="D55" s="83"/>
      <c r="E55" s="85"/>
      <c r="F55" s="163"/>
      <c r="G55" s="164"/>
      <c r="H55" s="163">
        <f>I55+J55</f>
        <v>0</v>
      </c>
      <c r="I55" s="163"/>
      <c r="J55" s="128">
        <v>0</v>
      </c>
      <c r="K55" s="165">
        <f>L55-H55</f>
        <v>0</v>
      </c>
      <c r="L55" s="166">
        <f>M55+N55</f>
        <v>0</v>
      </c>
      <c r="M55" s="167"/>
      <c r="N55" s="168">
        <v>0</v>
      </c>
      <c r="O55" s="155"/>
    </row>
    <row r="56" spans="1:15" s="113" customFormat="1" ht="22.5" customHeight="1" thickBot="1">
      <c r="A56" s="131"/>
      <c r="B56" s="132" t="s">
        <v>69</v>
      </c>
      <c r="C56" s="111" t="s">
        <v>70</v>
      </c>
      <c r="D56" s="111"/>
      <c r="E56" s="112"/>
      <c r="F56" s="31">
        <f>SUBTOTAL(9,F58:F58)</f>
        <v>50000</v>
      </c>
      <c r="G56" s="31">
        <f>SUBTOTAL(9,G58:G58)</f>
        <v>0</v>
      </c>
      <c r="H56" s="31">
        <f>SUBTOTAL(9,H58:H58)</f>
        <v>50000</v>
      </c>
      <c r="I56" s="31">
        <f>SUBTOTAL(9,I58:I58)</f>
        <v>50000</v>
      </c>
      <c r="J56" s="31">
        <f>SUBTOTAL(9,J58:J58)</f>
        <v>0</v>
      </c>
      <c r="K56" s="32">
        <f>SUBTOTAL(9,K58)</f>
        <v>0</v>
      </c>
      <c r="L56" s="26">
        <f>SUBTOTAL(9,L58)</f>
        <v>50000</v>
      </c>
      <c r="M56" s="32">
        <f>SUBTOTAL(9,M58)</f>
        <v>50000</v>
      </c>
      <c r="N56" s="33">
        <f>SUBTOTAL(9,N58)</f>
        <v>0</v>
      </c>
      <c r="O56" s="133">
        <f>SUBTOTAL(9,O58)</f>
        <v>0</v>
      </c>
    </row>
    <row r="57" spans="1:15" s="123" customFormat="1" ht="35.25" customHeight="1">
      <c r="A57" s="134"/>
      <c r="B57" s="115" t="s">
        <v>71</v>
      </c>
      <c r="C57" s="116" t="s">
        <v>72</v>
      </c>
      <c r="D57" s="116"/>
      <c r="E57" s="117"/>
      <c r="F57" s="135">
        <f>SUBTOTAL(9,F58:F58)</f>
        <v>50000</v>
      </c>
      <c r="G57" s="135">
        <f>SUBTOTAL(9,G58:G58)</f>
        <v>0</v>
      </c>
      <c r="H57" s="135">
        <f>SUBTOTAL(9,H58:H58)</f>
        <v>50000</v>
      </c>
      <c r="I57" s="135">
        <f>SUBTOTAL(9,I58:I58)</f>
        <v>50000</v>
      </c>
      <c r="J57" s="135">
        <f>SUBTOTAL(9,J58:J58)</f>
        <v>0</v>
      </c>
      <c r="K57" s="119">
        <f>SUBTOTAL(9,K58)</f>
        <v>0</v>
      </c>
      <c r="L57" s="120">
        <f>SUBTOTAL(9,L58)</f>
        <v>50000</v>
      </c>
      <c r="M57" s="119">
        <f>SUBTOTAL(9,M58)</f>
        <v>50000</v>
      </c>
      <c r="N57" s="121">
        <f>SUBTOTAL(9,N58)</f>
        <v>0</v>
      </c>
      <c r="O57" s="136">
        <f>SUBTOTAL(9,O58)</f>
        <v>0</v>
      </c>
    </row>
    <row r="58" spans="1:15" s="142" customFormat="1" ht="30.75" customHeight="1" thickBot="1">
      <c r="A58" s="75">
        <v>35</v>
      </c>
      <c r="B58" s="169"/>
      <c r="C58" s="76" t="s">
        <v>73</v>
      </c>
      <c r="D58" s="65" t="s">
        <v>74</v>
      </c>
      <c r="E58" s="77" t="s">
        <v>28</v>
      </c>
      <c r="F58" s="78">
        <v>50000</v>
      </c>
      <c r="G58" s="68">
        <v>0</v>
      </c>
      <c r="H58" s="78">
        <f>I58+J58</f>
        <v>50000</v>
      </c>
      <c r="I58" s="78">
        <v>50000</v>
      </c>
      <c r="J58" s="80">
        <v>0</v>
      </c>
      <c r="K58" s="137">
        <f>L58-H58</f>
        <v>0</v>
      </c>
      <c r="L58" s="138">
        <f>M58+N58</f>
        <v>50000</v>
      </c>
      <c r="M58" s="139">
        <v>50000</v>
      </c>
      <c r="N58" s="140">
        <v>0</v>
      </c>
      <c r="O58" s="141">
        <f>F58-(G58+H58)</f>
        <v>0</v>
      </c>
    </row>
    <row r="59" spans="1:15" s="113" customFormat="1" ht="25.5" customHeight="1" thickBot="1">
      <c r="A59" s="131"/>
      <c r="B59" s="132" t="s">
        <v>75</v>
      </c>
      <c r="C59" s="111" t="s">
        <v>76</v>
      </c>
      <c r="D59" s="111"/>
      <c r="E59" s="112"/>
      <c r="F59" s="31">
        <f>SUBTOTAL(9,F61:F61)</f>
        <v>600000</v>
      </c>
      <c r="G59" s="31">
        <f>SUBTOTAL(9,G61:G61)</f>
        <v>0</v>
      </c>
      <c r="H59" s="31">
        <f>SUBTOTAL(9,H61:H61)</f>
        <v>600000</v>
      </c>
      <c r="I59" s="31">
        <f>SUBTOTAL(9,I61:I61)</f>
        <v>600000</v>
      </c>
      <c r="J59" s="31">
        <f>SUBTOTAL(9,J61:J61)</f>
        <v>0</v>
      </c>
      <c r="K59" s="32">
        <f>SUBTOTAL(9,K61)</f>
        <v>0</v>
      </c>
      <c r="L59" s="26">
        <f>SUBTOTAL(9,L61)</f>
        <v>600000</v>
      </c>
      <c r="M59" s="32">
        <f>SUBTOTAL(9,M61)</f>
        <v>600000</v>
      </c>
      <c r="N59" s="33">
        <f>SUBTOTAL(9,N61)</f>
        <v>0</v>
      </c>
      <c r="O59" s="133">
        <f>SUBTOTAL(9,O61)</f>
        <v>0</v>
      </c>
    </row>
    <row r="60" spans="1:15" s="123" customFormat="1" ht="26.25" customHeight="1">
      <c r="A60" s="134"/>
      <c r="B60" s="115" t="s">
        <v>77</v>
      </c>
      <c r="C60" s="116" t="s">
        <v>78</v>
      </c>
      <c r="D60" s="116"/>
      <c r="E60" s="117"/>
      <c r="F60" s="135">
        <f>SUBTOTAL(9,F61:F61)</f>
        <v>600000</v>
      </c>
      <c r="G60" s="135">
        <f>SUBTOTAL(9,G61:G61)</f>
        <v>0</v>
      </c>
      <c r="H60" s="135">
        <f>SUBTOTAL(9,H61:H61)</f>
        <v>600000</v>
      </c>
      <c r="I60" s="135">
        <f>SUBTOTAL(9,I61:I61)</f>
        <v>600000</v>
      </c>
      <c r="J60" s="135">
        <f>SUBTOTAL(9,J61:J61)</f>
        <v>0</v>
      </c>
      <c r="K60" s="119">
        <f>SUBTOTAL(9,K61)</f>
        <v>0</v>
      </c>
      <c r="L60" s="120">
        <f>SUBTOTAL(9,L61)</f>
        <v>600000</v>
      </c>
      <c r="M60" s="119">
        <f>SUBTOTAL(9,M61)</f>
        <v>600000</v>
      </c>
      <c r="N60" s="121">
        <f>SUBTOTAL(9,N61)</f>
        <v>0</v>
      </c>
      <c r="O60" s="136">
        <f>SUBTOTAL(9,O61)</f>
        <v>0</v>
      </c>
    </row>
    <row r="61" spans="1:15" s="142" customFormat="1" ht="24.75" customHeight="1" thickBot="1">
      <c r="A61" s="81">
        <v>36</v>
      </c>
      <c r="B61" s="143"/>
      <c r="C61" s="83" t="s">
        <v>79</v>
      </c>
      <c r="D61" s="84" t="s">
        <v>27</v>
      </c>
      <c r="E61" s="85" t="s">
        <v>28</v>
      </c>
      <c r="F61" s="86">
        <v>600000</v>
      </c>
      <c r="G61" s="87">
        <v>0</v>
      </c>
      <c r="H61" s="86">
        <f>I61+J61</f>
        <v>600000</v>
      </c>
      <c r="I61" s="86">
        <v>600000</v>
      </c>
      <c r="J61" s="170">
        <v>0</v>
      </c>
      <c r="K61" s="171">
        <f>L61-H61</f>
        <v>0</v>
      </c>
      <c r="L61" s="138">
        <f>M61+N61</f>
        <v>600000</v>
      </c>
      <c r="M61" s="139">
        <v>600000</v>
      </c>
      <c r="N61" s="140">
        <v>0</v>
      </c>
      <c r="O61" s="141">
        <f>F61-(G61+H61)</f>
        <v>0</v>
      </c>
    </row>
    <row r="62" spans="1:15" s="174" customFormat="1" ht="21" customHeight="1" thickBot="1">
      <c r="A62" s="172"/>
      <c r="B62" s="132" t="s">
        <v>80</v>
      </c>
      <c r="C62" s="111" t="s">
        <v>81</v>
      </c>
      <c r="D62" s="111"/>
      <c r="E62" s="112"/>
      <c r="F62" s="31">
        <f aca="true" t="shared" si="19" ref="F62:O62">SUBTOTAL(9,F64:F69)</f>
        <v>5976080</v>
      </c>
      <c r="G62" s="31">
        <f t="shared" si="19"/>
        <v>141650</v>
      </c>
      <c r="H62" s="31">
        <f t="shared" si="19"/>
        <v>5834430</v>
      </c>
      <c r="I62" s="31">
        <f t="shared" si="19"/>
        <v>5834430</v>
      </c>
      <c r="J62" s="31">
        <f t="shared" si="19"/>
        <v>0</v>
      </c>
      <c r="K62" s="32">
        <f t="shared" si="19"/>
        <v>5000</v>
      </c>
      <c r="L62" s="26">
        <f t="shared" si="19"/>
        <v>5839430</v>
      </c>
      <c r="M62" s="32">
        <f t="shared" si="19"/>
        <v>5839430</v>
      </c>
      <c r="N62" s="33">
        <f t="shared" si="19"/>
        <v>0</v>
      </c>
      <c r="O62" s="173">
        <f t="shared" si="19"/>
        <v>0</v>
      </c>
    </row>
    <row r="63" spans="1:15" s="123" customFormat="1" ht="24" customHeight="1">
      <c r="A63" s="134"/>
      <c r="B63" s="115" t="s">
        <v>82</v>
      </c>
      <c r="C63" s="116" t="s">
        <v>83</v>
      </c>
      <c r="D63" s="116"/>
      <c r="E63" s="117"/>
      <c r="F63" s="135">
        <f>SUBTOTAL(9,F64:F66)</f>
        <v>5926080</v>
      </c>
      <c r="G63" s="135">
        <f>SUBTOTAL(9,G64:G66)</f>
        <v>141650</v>
      </c>
      <c r="H63" s="135">
        <f aca="true" t="shared" si="20" ref="H63:N63">SUBTOTAL(9,H64:H67)</f>
        <v>5784430</v>
      </c>
      <c r="I63" s="135">
        <f t="shared" si="20"/>
        <v>5784430</v>
      </c>
      <c r="J63" s="135">
        <f t="shared" si="20"/>
        <v>0</v>
      </c>
      <c r="K63" s="135">
        <f t="shared" si="20"/>
        <v>5000</v>
      </c>
      <c r="L63" s="267">
        <f t="shared" si="20"/>
        <v>5789430</v>
      </c>
      <c r="M63" s="135">
        <f t="shared" si="20"/>
        <v>5789430</v>
      </c>
      <c r="N63" s="291">
        <f t="shared" si="20"/>
        <v>0</v>
      </c>
      <c r="O63" s="175">
        <f>SUBTOTAL(9,O64:O66)</f>
        <v>0</v>
      </c>
    </row>
    <row r="64" spans="1:15" s="61" customFormat="1" ht="86.25" customHeight="1">
      <c r="A64" s="62">
        <v>37</v>
      </c>
      <c r="B64" s="125"/>
      <c r="C64" s="64" t="s">
        <v>84</v>
      </c>
      <c r="D64" s="65" t="s">
        <v>27</v>
      </c>
      <c r="E64" s="66" t="s">
        <v>49</v>
      </c>
      <c r="F64" s="67">
        <v>4726080</v>
      </c>
      <c r="G64" s="68">
        <v>104150</v>
      </c>
      <c r="H64" s="67">
        <f>I64+J64</f>
        <v>4621930</v>
      </c>
      <c r="I64" s="67">
        <v>4621930</v>
      </c>
      <c r="J64" s="69">
        <v>0</v>
      </c>
      <c r="K64" s="145">
        <f>L64-H64</f>
        <v>0</v>
      </c>
      <c r="L64" s="71">
        <f>M64+N64</f>
        <v>4621930</v>
      </c>
      <c r="M64" s="72">
        <v>4621930</v>
      </c>
      <c r="N64" s="73">
        <v>0</v>
      </c>
      <c r="O64" s="146">
        <f>F64-G64-L64</f>
        <v>0</v>
      </c>
    </row>
    <row r="65" spans="1:15" s="61" customFormat="1" ht="22.5">
      <c r="A65" s="62">
        <v>38</v>
      </c>
      <c r="B65" s="125"/>
      <c r="C65" s="64" t="s">
        <v>85</v>
      </c>
      <c r="D65" s="65" t="s">
        <v>27</v>
      </c>
      <c r="E65" s="66" t="s">
        <v>39</v>
      </c>
      <c r="F65" s="67">
        <v>500000</v>
      </c>
      <c r="G65" s="176">
        <v>21500</v>
      </c>
      <c r="H65" s="67">
        <f>I65+J65</f>
        <v>478500</v>
      </c>
      <c r="I65" s="67">
        <v>478500</v>
      </c>
      <c r="J65" s="69">
        <v>0</v>
      </c>
      <c r="K65" s="145">
        <f>L65-H65</f>
        <v>0</v>
      </c>
      <c r="L65" s="71">
        <f>M65+N65</f>
        <v>478500</v>
      </c>
      <c r="M65" s="72">
        <v>478500</v>
      </c>
      <c r="N65" s="73">
        <v>0</v>
      </c>
      <c r="O65" s="146"/>
    </row>
    <row r="66" spans="1:15" s="61" customFormat="1" ht="22.5">
      <c r="A66" s="62">
        <v>39</v>
      </c>
      <c r="B66" s="125"/>
      <c r="C66" s="64" t="s">
        <v>86</v>
      </c>
      <c r="D66" s="65" t="s">
        <v>27</v>
      </c>
      <c r="E66" s="66" t="s">
        <v>39</v>
      </c>
      <c r="F66" s="67">
        <v>700000</v>
      </c>
      <c r="G66" s="176">
        <v>16000</v>
      </c>
      <c r="H66" s="67">
        <f>I66+J66</f>
        <v>684000</v>
      </c>
      <c r="I66" s="67">
        <v>684000</v>
      </c>
      <c r="J66" s="69">
        <v>0</v>
      </c>
      <c r="K66" s="145">
        <f>L66-H66</f>
        <v>0</v>
      </c>
      <c r="L66" s="71">
        <f>M66+N66</f>
        <v>684000</v>
      </c>
      <c r="M66" s="72">
        <v>684000</v>
      </c>
      <c r="N66" s="73">
        <v>0</v>
      </c>
      <c r="O66" s="146"/>
    </row>
    <row r="67" spans="1:15" s="61" customFormat="1" ht="34.5" thickBot="1">
      <c r="A67" s="75">
        <v>40</v>
      </c>
      <c r="B67" s="169"/>
      <c r="C67" s="76" t="s">
        <v>133</v>
      </c>
      <c r="D67" s="263"/>
      <c r="E67" s="77"/>
      <c r="F67" s="78"/>
      <c r="G67" s="264"/>
      <c r="H67" s="67">
        <f>I67+J67</f>
        <v>0</v>
      </c>
      <c r="I67" s="67">
        <v>0</v>
      </c>
      <c r="J67" s="69">
        <v>0</v>
      </c>
      <c r="K67" s="145">
        <f>L67-H67</f>
        <v>5000</v>
      </c>
      <c r="L67" s="71">
        <f>M67+N67</f>
        <v>5000</v>
      </c>
      <c r="M67" s="72">
        <v>5000</v>
      </c>
      <c r="N67" s="73">
        <v>0</v>
      </c>
      <c r="O67" s="265"/>
    </row>
    <row r="68" spans="1:15" s="123" customFormat="1" ht="29.25" customHeight="1">
      <c r="A68" s="283"/>
      <c r="B68" s="222" t="s">
        <v>87</v>
      </c>
      <c r="C68" s="223" t="s">
        <v>88</v>
      </c>
      <c r="D68" s="223"/>
      <c r="E68" s="224"/>
      <c r="F68" s="284">
        <f aca="true" t="shared" si="21" ref="F68:O68">SUBTOTAL(9,F69)</f>
        <v>50000</v>
      </c>
      <c r="G68" s="284">
        <f t="shared" si="21"/>
        <v>0</v>
      </c>
      <c r="H68" s="225">
        <f t="shared" si="21"/>
        <v>50000</v>
      </c>
      <c r="I68" s="225">
        <f t="shared" si="21"/>
        <v>50000</v>
      </c>
      <c r="J68" s="225">
        <f t="shared" si="21"/>
        <v>0</v>
      </c>
      <c r="K68" s="177">
        <f t="shared" si="21"/>
        <v>0</v>
      </c>
      <c r="L68" s="178">
        <f t="shared" si="21"/>
        <v>50000</v>
      </c>
      <c r="M68" s="177">
        <f t="shared" si="21"/>
        <v>50000</v>
      </c>
      <c r="N68" s="179">
        <f t="shared" si="21"/>
        <v>0</v>
      </c>
      <c r="O68" s="180">
        <f t="shared" si="21"/>
        <v>0</v>
      </c>
    </row>
    <row r="69" spans="1:15" s="61" customFormat="1" ht="57" thickBot="1">
      <c r="A69" s="156">
        <v>41</v>
      </c>
      <c r="B69" s="181"/>
      <c r="C69" s="182" t="s">
        <v>89</v>
      </c>
      <c r="D69" s="183" t="s">
        <v>27</v>
      </c>
      <c r="E69" s="184" t="s">
        <v>90</v>
      </c>
      <c r="F69" s="176">
        <v>50000</v>
      </c>
      <c r="G69" s="185">
        <v>0</v>
      </c>
      <c r="H69" s="185">
        <f>I69+J69</f>
        <v>50000</v>
      </c>
      <c r="I69" s="186">
        <v>50000</v>
      </c>
      <c r="J69" s="187">
        <v>0</v>
      </c>
      <c r="K69" s="164">
        <f>L69-H69</f>
        <v>0</v>
      </c>
      <c r="L69" s="281">
        <f>M69+N69</f>
        <v>50000</v>
      </c>
      <c r="M69" s="282">
        <v>50000</v>
      </c>
      <c r="N69" s="273">
        <v>0</v>
      </c>
      <c r="O69" s="146">
        <f>F69-G69-L69</f>
        <v>0</v>
      </c>
    </row>
    <row r="70" spans="1:15" s="188" customFormat="1" ht="33" customHeight="1" thickBot="1">
      <c r="A70" s="172"/>
      <c r="B70" s="132" t="s">
        <v>91</v>
      </c>
      <c r="C70" s="111" t="s">
        <v>92</v>
      </c>
      <c r="D70" s="111"/>
      <c r="E70" s="112"/>
      <c r="F70" s="31">
        <f>SUBTOTAL(9,F72:F73)</f>
        <v>370000</v>
      </c>
      <c r="G70" s="31">
        <f>SUBTOTAL(9,G72:G73)</f>
        <v>30000</v>
      </c>
      <c r="H70" s="31">
        <f>SUBTOTAL(9,H72:H73)</f>
        <v>340000</v>
      </c>
      <c r="I70" s="31">
        <f>SUBTOTAL(9,I72:I73)</f>
        <v>340000</v>
      </c>
      <c r="J70" s="31">
        <f>SUBTOTAL(9,J72:J73)</f>
        <v>0</v>
      </c>
      <c r="K70" s="32">
        <f>SUBTOTAL(9,K73:K73)</f>
        <v>0</v>
      </c>
      <c r="L70" s="26">
        <f>SUBTOTAL(9,L73:L73)</f>
        <v>300000</v>
      </c>
      <c r="M70" s="32">
        <f>SUBTOTAL(9,M73:M73)</f>
        <v>300000</v>
      </c>
      <c r="N70" s="33">
        <f>SUBTOTAL(9,N73:N73)</f>
        <v>0</v>
      </c>
      <c r="O70" s="34">
        <f>SUBTOTAL(9,O73:O73)</f>
        <v>0</v>
      </c>
    </row>
    <row r="71" spans="1:15" s="123" customFormat="1" ht="29.25" customHeight="1">
      <c r="A71" s="134"/>
      <c r="B71" s="115" t="s">
        <v>93</v>
      </c>
      <c r="C71" s="116" t="s">
        <v>94</v>
      </c>
      <c r="D71" s="116"/>
      <c r="E71" s="117"/>
      <c r="F71" s="135">
        <f>SUBTOTAL(9,F72:F73)</f>
        <v>370000</v>
      </c>
      <c r="G71" s="135">
        <f>SUBTOTAL(9,G72:G73)</f>
        <v>30000</v>
      </c>
      <c r="H71" s="135">
        <f>SUBTOTAL(9,H72:H73)</f>
        <v>340000</v>
      </c>
      <c r="I71" s="135">
        <f>SUBTOTAL(9,I72:I73)</f>
        <v>340000</v>
      </c>
      <c r="J71" s="135">
        <f>SUBTOTAL(9,J72:J73)</f>
        <v>0</v>
      </c>
      <c r="K71" s="119">
        <f>SUBTOTAL(9,K73:K73)</f>
        <v>0</v>
      </c>
      <c r="L71" s="120">
        <f>SUBTOTAL(9,L73:L73)</f>
        <v>300000</v>
      </c>
      <c r="M71" s="119">
        <f>SUBTOTAL(9,M73:M73)</f>
        <v>300000</v>
      </c>
      <c r="N71" s="121">
        <f>SUBTOTAL(9,N73:N73)</f>
        <v>0</v>
      </c>
      <c r="O71" s="122">
        <f>SUBTOTAL(9,O73:O73)</f>
        <v>0</v>
      </c>
    </row>
    <row r="72" spans="1:15" s="190" customFormat="1" ht="22.5">
      <c r="A72" s="62">
        <v>42</v>
      </c>
      <c r="B72" s="125"/>
      <c r="C72" s="64" t="s">
        <v>95</v>
      </c>
      <c r="D72" s="65" t="s">
        <v>27</v>
      </c>
      <c r="E72" s="66" t="s">
        <v>39</v>
      </c>
      <c r="F72" s="68">
        <v>70000</v>
      </c>
      <c r="G72" s="176">
        <v>30000</v>
      </c>
      <c r="H72" s="67">
        <f>I72+J72</f>
        <v>40000</v>
      </c>
      <c r="I72" s="67">
        <v>40000</v>
      </c>
      <c r="J72" s="69">
        <v>0</v>
      </c>
      <c r="K72" s="271">
        <f>L72-H72</f>
        <v>0</v>
      </c>
      <c r="L72" s="71">
        <f>M72+N72</f>
        <v>40000</v>
      </c>
      <c r="M72" s="72">
        <v>40000</v>
      </c>
      <c r="N72" s="73">
        <v>0</v>
      </c>
      <c r="O72" s="146"/>
    </row>
    <row r="73" spans="1:15" s="190" customFormat="1" ht="23.25" thickBot="1">
      <c r="A73" s="81">
        <v>43</v>
      </c>
      <c r="B73" s="143"/>
      <c r="C73" s="83" t="s">
        <v>96</v>
      </c>
      <c r="D73" s="84" t="s">
        <v>27</v>
      </c>
      <c r="E73" s="85" t="s">
        <v>28</v>
      </c>
      <c r="F73" s="87">
        <v>300000</v>
      </c>
      <c r="G73" s="87">
        <v>0</v>
      </c>
      <c r="H73" s="163">
        <f>I73+J73</f>
        <v>300000</v>
      </c>
      <c r="I73" s="163">
        <v>300000</v>
      </c>
      <c r="J73" s="128">
        <v>0</v>
      </c>
      <c r="K73" s="189">
        <f>L73-H73</f>
        <v>0</v>
      </c>
      <c r="L73" s="269">
        <f>M73+N73</f>
        <v>300000</v>
      </c>
      <c r="M73" s="270">
        <v>300000</v>
      </c>
      <c r="N73" s="73">
        <v>0</v>
      </c>
      <c r="O73" s="146">
        <f>F73-(G73+H73)</f>
        <v>0</v>
      </c>
    </row>
    <row r="74" spans="1:15" s="188" customFormat="1" ht="33" customHeight="1" thickBot="1">
      <c r="A74" s="172"/>
      <c r="B74" s="132" t="s">
        <v>97</v>
      </c>
      <c r="C74" s="132" t="s">
        <v>98</v>
      </c>
      <c r="D74" s="132"/>
      <c r="E74" s="112"/>
      <c r="F74" s="31">
        <f aca="true" t="shared" si="22" ref="F74:O74">SUBTOTAL(9,F76:F78)</f>
        <v>16619000</v>
      </c>
      <c r="G74" s="31">
        <f t="shared" si="22"/>
        <v>55000</v>
      </c>
      <c r="H74" s="31">
        <f t="shared" si="22"/>
        <v>2700000</v>
      </c>
      <c r="I74" s="31">
        <f t="shared" si="22"/>
        <v>2700000</v>
      </c>
      <c r="J74" s="31">
        <f t="shared" si="22"/>
        <v>0</v>
      </c>
      <c r="K74" s="32">
        <f t="shared" si="22"/>
        <v>0</v>
      </c>
      <c r="L74" s="26">
        <f t="shared" si="22"/>
        <v>2700000</v>
      </c>
      <c r="M74" s="32">
        <f t="shared" si="22"/>
        <v>2700000</v>
      </c>
      <c r="N74" s="33">
        <f t="shared" si="22"/>
        <v>0</v>
      </c>
      <c r="O74" s="34" t="e">
        <f t="shared" si="22"/>
        <v>#REF!</v>
      </c>
    </row>
    <row r="75" spans="1:15" s="123" customFormat="1" ht="27" customHeight="1">
      <c r="A75" s="134"/>
      <c r="B75" s="115" t="s">
        <v>99</v>
      </c>
      <c r="C75" s="116" t="s">
        <v>100</v>
      </c>
      <c r="D75" s="116"/>
      <c r="E75" s="117"/>
      <c r="F75" s="118">
        <f aca="true" t="shared" si="23" ref="F75:O75">SUBTOTAL(9,F76:F78)</f>
        <v>16619000</v>
      </c>
      <c r="G75" s="118">
        <f t="shared" si="23"/>
        <v>55000</v>
      </c>
      <c r="H75" s="118">
        <f t="shared" si="23"/>
        <v>2700000</v>
      </c>
      <c r="I75" s="118">
        <f t="shared" si="23"/>
        <v>2700000</v>
      </c>
      <c r="J75" s="118">
        <f t="shared" si="23"/>
        <v>0</v>
      </c>
      <c r="K75" s="119">
        <f t="shared" si="23"/>
        <v>0</v>
      </c>
      <c r="L75" s="120">
        <f t="shared" si="23"/>
        <v>2700000</v>
      </c>
      <c r="M75" s="119">
        <f t="shared" si="23"/>
        <v>2700000</v>
      </c>
      <c r="N75" s="121">
        <f t="shared" si="23"/>
        <v>0</v>
      </c>
      <c r="O75" s="122" t="e">
        <f t="shared" si="23"/>
        <v>#REF!</v>
      </c>
    </row>
    <row r="76" spans="1:15" s="142" customFormat="1" ht="22.5">
      <c r="A76" s="62">
        <v>44</v>
      </c>
      <c r="B76" s="125"/>
      <c r="C76" s="127" t="s">
        <v>101</v>
      </c>
      <c r="D76" s="65" t="s">
        <v>27</v>
      </c>
      <c r="E76" s="66" t="s">
        <v>102</v>
      </c>
      <c r="F76" s="67">
        <v>16419000</v>
      </c>
      <c r="G76" s="68">
        <v>55000</v>
      </c>
      <c r="H76" s="67">
        <f>I76+J76</f>
        <v>2500000</v>
      </c>
      <c r="I76" s="67">
        <v>2500000</v>
      </c>
      <c r="J76" s="69">
        <v>0</v>
      </c>
      <c r="K76" s="191">
        <f>L76-H76</f>
        <v>0</v>
      </c>
      <c r="L76" s="71">
        <f>M76+N76</f>
        <v>2500000</v>
      </c>
      <c r="M76" s="72">
        <v>2500000</v>
      </c>
      <c r="N76" s="73">
        <v>0</v>
      </c>
      <c r="O76" s="146">
        <f>F76-(G76+H76)</f>
        <v>13864000</v>
      </c>
    </row>
    <row r="77" spans="1:15" s="142" customFormat="1" ht="22.5">
      <c r="A77" s="62">
        <v>45</v>
      </c>
      <c r="B77" s="125"/>
      <c r="C77" s="64" t="s">
        <v>103</v>
      </c>
      <c r="D77" s="65" t="s">
        <v>27</v>
      </c>
      <c r="E77" s="66" t="s">
        <v>28</v>
      </c>
      <c r="F77" s="67">
        <v>100000</v>
      </c>
      <c r="G77" s="192">
        <v>0</v>
      </c>
      <c r="H77" s="67">
        <f>I77+J77</f>
        <v>100000</v>
      </c>
      <c r="I77" s="67">
        <v>100000</v>
      </c>
      <c r="J77" s="69">
        <v>0</v>
      </c>
      <c r="K77" s="145">
        <f>L77-H77</f>
        <v>0</v>
      </c>
      <c r="L77" s="71">
        <f>M77+N77</f>
        <v>100000</v>
      </c>
      <c r="M77" s="72">
        <v>100000</v>
      </c>
      <c r="N77" s="73">
        <v>0</v>
      </c>
      <c r="O77" s="146"/>
    </row>
    <row r="78" spans="1:15" s="61" customFormat="1" ht="48.75" customHeight="1" thickBot="1">
      <c r="A78" s="62">
        <v>46</v>
      </c>
      <c r="B78" s="125"/>
      <c r="C78" s="64" t="s">
        <v>104</v>
      </c>
      <c r="D78" s="65" t="s">
        <v>27</v>
      </c>
      <c r="E78" s="66" t="s">
        <v>28</v>
      </c>
      <c r="F78" s="67">
        <v>100000</v>
      </c>
      <c r="G78" s="68">
        <v>0</v>
      </c>
      <c r="H78" s="67">
        <f>I78+J78</f>
        <v>100000</v>
      </c>
      <c r="I78" s="67">
        <v>100000</v>
      </c>
      <c r="J78" s="69">
        <v>0</v>
      </c>
      <c r="K78" s="145">
        <f>L78-H78</f>
        <v>0</v>
      </c>
      <c r="L78" s="71">
        <f>M78+N78</f>
        <v>100000</v>
      </c>
      <c r="M78" s="72">
        <v>100000</v>
      </c>
      <c r="N78" s="73">
        <v>0</v>
      </c>
      <c r="O78" s="146" t="e">
        <f>#REF!-#REF!-L78</f>
        <v>#REF!</v>
      </c>
    </row>
    <row r="79" spans="1:15" s="35" customFormat="1" ht="28.5" customHeight="1" thickBot="1">
      <c r="A79" s="342" t="s">
        <v>105</v>
      </c>
      <c r="B79" s="343"/>
      <c r="C79" s="344"/>
      <c r="D79" s="36"/>
      <c r="E79" s="37"/>
      <c r="F79" s="38">
        <f aca="true" t="shared" si="24" ref="F79:N79">SUBTOTAL(9,F82:F106)</f>
        <v>12385000</v>
      </c>
      <c r="G79" s="38">
        <f t="shared" si="24"/>
        <v>0</v>
      </c>
      <c r="H79" s="38">
        <f t="shared" si="24"/>
        <v>10385000</v>
      </c>
      <c r="I79" s="38">
        <f t="shared" si="24"/>
        <v>10385000</v>
      </c>
      <c r="J79" s="38">
        <f t="shared" si="24"/>
        <v>0</v>
      </c>
      <c r="K79" s="39">
        <f t="shared" si="24"/>
        <v>119880</v>
      </c>
      <c r="L79" s="39">
        <f t="shared" si="24"/>
        <v>10504880</v>
      </c>
      <c r="M79" s="39">
        <f t="shared" si="24"/>
        <v>10504880</v>
      </c>
      <c r="N79" s="40">
        <f t="shared" si="24"/>
        <v>0</v>
      </c>
      <c r="O79" s="193">
        <f>SUBTOTAL(9,O82:O102)</f>
        <v>-100000</v>
      </c>
    </row>
    <row r="80" spans="1:15" s="113" customFormat="1" ht="21.75" customHeight="1" thickBot="1">
      <c r="A80" s="109"/>
      <c r="B80" s="132" t="s">
        <v>60</v>
      </c>
      <c r="C80" s="111" t="s">
        <v>61</v>
      </c>
      <c r="D80" s="111"/>
      <c r="E80" s="112"/>
      <c r="F80" s="31">
        <f aca="true" t="shared" si="25" ref="F80:O80">SUBTOTAL(9,F82)</f>
        <v>4900000</v>
      </c>
      <c r="G80" s="31">
        <f t="shared" si="25"/>
        <v>0</v>
      </c>
      <c r="H80" s="31">
        <f t="shared" si="25"/>
        <v>2900000</v>
      </c>
      <c r="I80" s="31">
        <f t="shared" si="25"/>
        <v>2900000</v>
      </c>
      <c r="J80" s="31">
        <f t="shared" si="25"/>
        <v>0</v>
      </c>
      <c r="K80" s="32">
        <f t="shared" si="25"/>
        <v>0</v>
      </c>
      <c r="L80" s="26">
        <f t="shared" si="25"/>
        <v>2900000</v>
      </c>
      <c r="M80" s="32">
        <f t="shared" si="25"/>
        <v>2900000</v>
      </c>
      <c r="N80" s="33">
        <f t="shared" si="25"/>
        <v>0</v>
      </c>
      <c r="O80" s="34">
        <f t="shared" si="25"/>
        <v>0</v>
      </c>
    </row>
    <row r="81" spans="1:15" s="123" customFormat="1" ht="29.25" customHeight="1">
      <c r="A81" s="114"/>
      <c r="B81" s="115" t="s">
        <v>106</v>
      </c>
      <c r="C81" s="116" t="s">
        <v>107</v>
      </c>
      <c r="D81" s="116"/>
      <c r="E81" s="117"/>
      <c r="F81" s="118">
        <f aca="true" t="shared" si="26" ref="F81:O81">SUBTOTAL(9,F82)</f>
        <v>4900000</v>
      </c>
      <c r="G81" s="118">
        <f t="shared" si="26"/>
        <v>0</v>
      </c>
      <c r="H81" s="118">
        <f t="shared" si="26"/>
        <v>2900000</v>
      </c>
      <c r="I81" s="118">
        <f t="shared" si="26"/>
        <v>2900000</v>
      </c>
      <c r="J81" s="118">
        <f t="shared" si="26"/>
        <v>0</v>
      </c>
      <c r="K81" s="119">
        <f t="shared" si="26"/>
        <v>0</v>
      </c>
      <c r="L81" s="120">
        <f t="shared" si="26"/>
        <v>2900000</v>
      </c>
      <c r="M81" s="119">
        <f t="shared" si="26"/>
        <v>2900000</v>
      </c>
      <c r="N81" s="121">
        <f t="shared" si="26"/>
        <v>0</v>
      </c>
      <c r="O81" s="122">
        <f t="shared" si="26"/>
        <v>0</v>
      </c>
    </row>
    <row r="82" spans="1:15" s="198" customFormat="1" ht="18" customHeight="1">
      <c r="A82" s="194">
        <v>47</v>
      </c>
      <c r="B82" s="195"/>
      <c r="C82" s="64" t="s">
        <v>108</v>
      </c>
      <c r="D82" s="65" t="s">
        <v>109</v>
      </c>
      <c r="E82" s="66" t="s">
        <v>28</v>
      </c>
      <c r="F82" s="67">
        <v>4900000</v>
      </c>
      <c r="G82" s="176">
        <v>0</v>
      </c>
      <c r="H82" s="67">
        <f>I82+J82</f>
        <v>2900000</v>
      </c>
      <c r="I82" s="67">
        <v>2900000</v>
      </c>
      <c r="J82" s="69">
        <v>0</v>
      </c>
      <c r="K82" s="196">
        <f>L82-H82</f>
        <v>0</v>
      </c>
      <c r="L82" s="71">
        <f>SUM(M82:N82)</f>
        <v>2900000</v>
      </c>
      <c r="M82" s="72">
        <v>2900000</v>
      </c>
      <c r="N82" s="73">
        <v>0</v>
      </c>
      <c r="O82" s="197"/>
    </row>
    <row r="83" spans="1:15" s="123" customFormat="1" ht="29.25" customHeight="1">
      <c r="A83" s="199"/>
      <c r="B83" s="200" t="s">
        <v>110</v>
      </c>
      <c r="C83" s="201" t="s">
        <v>111</v>
      </c>
      <c r="D83" s="201"/>
      <c r="E83" s="202"/>
      <c r="F83" s="203">
        <f aca="true" t="shared" si="27" ref="F83:O83">SUBTOTAL(9,F84:F85)</f>
        <v>185000</v>
      </c>
      <c r="G83" s="203">
        <f t="shared" si="27"/>
        <v>0</v>
      </c>
      <c r="H83" s="203">
        <f t="shared" si="27"/>
        <v>185000</v>
      </c>
      <c r="I83" s="203">
        <f t="shared" si="27"/>
        <v>185000</v>
      </c>
      <c r="J83" s="203">
        <f t="shared" si="27"/>
        <v>0</v>
      </c>
      <c r="K83" s="203">
        <f t="shared" si="27"/>
        <v>15000</v>
      </c>
      <c r="L83" s="268">
        <f t="shared" si="27"/>
        <v>200000</v>
      </c>
      <c r="M83" s="203">
        <f t="shared" si="27"/>
        <v>200000</v>
      </c>
      <c r="N83" s="292">
        <f t="shared" si="27"/>
        <v>0</v>
      </c>
      <c r="O83" s="285">
        <f t="shared" si="27"/>
        <v>0</v>
      </c>
    </row>
    <row r="84" spans="1:15" s="123" customFormat="1" ht="24" customHeight="1">
      <c r="A84" s="204">
        <v>48</v>
      </c>
      <c r="B84" s="205"/>
      <c r="C84" s="206" t="s">
        <v>142</v>
      </c>
      <c r="D84" s="207" t="s">
        <v>112</v>
      </c>
      <c r="E84" s="66" t="s">
        <v>28</v>
      </c>
      <c r="F84" s="68">
        <v>65000</v>
      </c>
      <c r="G84" s="68">
        <v>0</v>
      </c>
      <c r="H84" s="67">
        <f>I84+J84</f>
        <v>65000</v>
      </c>
      <c r="I84" s="67">
        <v>65000</v>
      </c>
      <c r="J84" s="69">
        <v>0</v>
      </c>
      <c r="K84" s="208">
        <f>L84-H84</f>
        <v>15000</v>
      </c>
      <c r="L84" s="71">
        <f>SUM(M84:N84)</f>
        <v>80000</v>
      </c>
      <c r="M84" s="72">
        <v>80000</v>
      </c>
      <c r="N84" s="73">
        <v>0</v>
      </c>
      <c r="O84" s="209"/>
    </row>
    <row r="85" spans="1:15" s="123" customFormat="1" ht="17.25" customHeight="1" thickBot="1">
      <c r="A85" s="204">
        <v>49</v>
      </c>
      <c r="B85" s="205"/>
      <c r="C85" s="206" t="s">
        <v>113</v>
      </c>
      <c r="D85" s="65" t="s">
        <v>27</v>
      </c>
      <c r="E85" s="66" t="s">
        <v>28</v>
      </c>
      <c r="F85" s="68">
        <v>120000</v>
      </c>
      <c r="G85" s="68">
        <v>0</v>
      </c>
      <c r="H85" s="67">
        <f>I85+J85</f>
        <v>120000</v>
      </c>
      <c r="I85" s="67">
        <v>120000</v>
      </c>
      <c r="J85" s="69">
        <v>0</v>
      </c>
      <c r="K85" s="208">
        <f>L85-H85</f>
        <v>0</v>
      </c>
      <c r="L85" s="71">
        <f>SUM(M85:N85)</f>
        <v>120000</v>
      </c>
      <c r="M85" s="72">
        <v>120000</v>
      </c>
      <c r="N85" s="73">
        <v>0</v>
      </c>
      <c r="O85" s="209"/>
    </row>
    <row r="86" spans="1:15" s="174" customFormat="1" ht="21" customHeight="1" thickBot="1">
      <c r="A86" s="172"/>
      <c r="B86" s="132" t="s">
        <v>80</v>
      </c>
      <c r="C86" s="111" t="s">
        <v>81</v>
      </c>
      <c r="D86" s="111"/>
      <c r="E86" s="112"/>
      <c r="F86" s="31">
        <f aca="true" t="shared" si="28" ref="F86:O86">SUBTOTAL(9,F88:F88)</f>
        <v>300000</v>
      </c>
      <c r="G86" s="31">
        <f t="shared" si="28"/>
        <v>0</v>
      </c>
      <c r="H86" s="31">
        <f t="shared" si="28"/>
        <v>300000</v>
      </c>
      <c r="I86" s="31">
        <f t="shared" si="28"/>
        <v>300000</v>
      </c>
      <c r="J86" s="31">
        <f t="shared" si="28"/>
        <v>0</v>
      </c>
      <c r="K86" s="31">
        <f t="shared" si="28"/>
        <v>100000</v>
      </c>
      <c r="L86" s="25">
        <f t="shared" si="28"/>
        <v>400000</v>
      </c>
      <c r="M86" s="31">
        <f t="shared" si="28"/>
        <v>400000</v>
      </c>
      <c r="N86" s="288">
        <f t="shared" si="28"/>
        <v>0</v>
      </c>
      <c r="O86" s="286">
        <f t="shared" si="28"/>
        <v>-100000</v>
      </c>
    </row>
    <row r="87" spans="1:15" s="123" customFormat="1" ht="21" customHeight="1">
      <c r="A87" s="134"/>
      <c r="B87" s="115" t="s">
        <v>82</v>
      </c>
      <c r="C87" s="116" t="s">
        <v>83</v>
      </c>
      <c r="D87" s="116"/>
      <c r="E87" s="117"/>
      <c r="F87" s="135">
        <f aca="true" t="shared" si="29" ref="F87:N87">SUBTOTAL(9,F88:F88)</f>
        <v>300000</v>
      </c>
      <c r="G87" s="135">
        <f t="shared" si="29"/>
        <v>0</v>
      </c>
      <c r="H87" s="135">
        <f t="shared" si="29"/>
        <v>300000</v>
      </c>
      <c r="I87" s="135">
        <f t="shared" si="29"/>
        <v>300000</v>
      </c>
      <c r="J87" s="135">
        <f t="shared" si="29"/>
        <v>0</v>
      </c>
      <c r="K87" s="135">
        <f t="shared" si="29"/>
        <v>100000</v>
      </c>
      <c r="L87" s="267">
        <f t="shared" si="29"/>
        <v>400000</v>
      </c>
      <c r="M87" s="135">
        <f t="shared" si="29"/>
        <v>400000</v>
      </c>
      <c r="N87" s="291">
        <f t="shared" si="29"/>
        <v>0</v>
      </c>
      <c r="O87" s="175">
        <f>SUBTOTAL(9,O88:O93)</f>
        <v>-100000</v>
      </c>
    </row>
    <row r="88" spans="1:15" s="61" customFormat="1" ht="18.75" customHeight="1" thickBot="1">
      <c r="A88" s="62">
        <v>50</v>
      </c>
      <c r="B88" s="125"/>
      <c r="C88" s="64" t="s">
        <v>114</v>
      </c>
      <c r="D88" s="65" t="s">
        <v>27</v>
      </c>
      <c r="E88" s="66" t="s">
        <v>28</v>
      </c>
      <c r="F88" s="67">
        <v>300000</v>
      </c>
      <c r="G88" s="68">
        <v>0</v>
      </c>
      <c r="H88" s="67">
        <f>I88+J88</f>
        <v>300000</v>
      </c>
      <c r="I88" s="67">
        <v>300000</v>
      </c>
      <c r="J88" s="69">
        <v>0</v>
      </c>
      <c r="K88" s="145">
        <f>L88-H88</f>
        <v>100000</v>
      </c>
      <c r="L88" s="71">
        <f>M88+N88</f>
        <v>400000</v>
      </c>
      <c r="M88" s="72">
        <v>400000</v>
      </c>
      <c r="N88" s="73">
        <v>0</v>
      </c>
      <c r="O88" s="146">
        <f>F88-G88-L88</f>
        <v>-100000</v>
      </c>
    </row>
    <row r="89" spans="1:15" s="113" customFormat="1" ht="18.75" customHeight="1" thickBot="1">
      <c r="A89" s="109"/>
      <c r="B89" s="132" t="s">
        <v>150</v>
      </c>
      <c r="C89" s="111" t="s">
        <v>151</v>
      </c>
      <c r="D89" s="111"/>
      <c r="E89" s="112"/>
      <c r="F89" s="31"/>
      <c r="G89" s="31"/>
      <c r="H89" s="31">
        <f aca="true" t="shared" si="30" ref="H89:N89">SUBTOTAL(9,H91)</f>
        <v>0</v>
      </c>
      <c r="I89" s="31">
        <f t="shared" si="30"/>
        <v>0</v>
      </c>
      <c r="J89" s="31">
        <f t="shared" si="30"/>
        <v>0</v>
      </c>
      <c r="K89" s="32">
        <f t="shared" si="30"/>
        <v>4880</v>
      </c>
      <c r="L89" s="26">
        <f t="shared" si="30"/>
        <v>4880</v>
      </c>
      <c r="M89" s="32">
        <f t="shared" si="30"/>
        <v>4880</v>
      </c>
      <c r="N89" s="33">
        <f t="shared" si="30"/>
        <v>0</v>
      </c>
      <c r="O89" s="34"/>
    </row>
    <row r="90" spans="1:15" s="123" customFormat="1" ht="18.75" customHeight="1" thickBot="1">
      <c r="A90" s="210"/>
      <c r="B90" s="211" t="s">
        <v>153</v>
      </c>
      <c r="C90" s="212" t="s">
        <v>152</v>
      </c>
      <c r="D90" s="212"/>
      <c r="E90" s="30"/>
      <c r="F90" s="31"/>
      <c r="G90" s="31"/>
      <c r="H90" s="302">
        <f>SUBTOTAL(9,H91)</f>
        <v>0</v>
      </c>
      <c r="I90" s="302">
        <f aca="true" t="shared" si="31" ref="I90:N90">SUBTOTAL(9,I91)</f>
        <v>0</v>
      </c>
      <c r="J90" s="302">
        <f t="shared" si="31"/>
        <v>0</v>
      </c>
      <c r="K90" s="302">
        <f t="shared" si="31"/>
        <v>4880</v>
      </c>
      <c r="L90" s="304">
        <f t="shared" si="31"/>
        <v>4880</v>
      </c>
      <c r="M90" s="302">
        <f t="shared" si="31"/>
        <v>4880</v>
      </c>
      <c r="N90" s="303">
        <f t="shared" si="31"/>
        <v>0</v>
      </c>
      <c r="O90" s="122"/>
    </row>
    <row r="91" spans="1:15" s="61" customFormat="1" ht="18.75" customHeight="1" thickBot="1">
      <c r="A91" s="156">
        <v>51</v>
      </c>
      <c r="B91" s="181"/>
      <c r="C91" s="295" t="s">
        <v>154</v>
      </c>
      <c r="D91" s="296" t="s">
        <v>155</v>
      </c>
      <c r="E91" s="159"/>
      <c r="F91" s="297"/>
      <c r="G91" s="264"/>
      <c r="H91" s="185">
        <f>I91+J91</f>
        <v>0</v>
      </c>
      <c r="I91" s="185">
        <v>0</v>
      </c>
      <c r="J91" s="299">
        <v>0</v>
      </c>
      <c r="K91" s="300">
        <f>L91-H91</f>
        <v>4880</v>
      </c>
      <c r="L91" s="269">
        <f>M91+N91</f>
        <v>4880</v>
      </c>
      <c r="M91" s="270">
        <v>4880</v>
      </c>
      <c r="N91" s="301">
        <v>0</v>
      </c>
      <c r="O91" s="298"/>
    </row>
    <row r="92" spans="1:15" s="113" customFormat="1" ht="27.75" customHeight="1" thickBot="1">
      <c r="A92" s="109"/>
      <c r="B92" s="132" t="s">
        <v>91</v>
      </c>
      <c r="C92" s="111" t="s">
        <v>92</v>
      </c>
      <c r="D92" s="111"/>
      <c r="E92" s="112"/>
      <c r="F92" s="31">
        <f aca="true" t="shared" si="32" ref="F92:O92">SUBTOTAL(9,F94)</f>
        <v>7000000</v>
      </c>
      <c r="G92" s="31">
        <f t="shared" si="32"/>
        <v>0</v>
      </c>
      <c r="H92" s="31">
        <f t="shared" si="32"/>
        <v>7000000</v>
      </c>
      <c r="I92" s="31">
        <f t="shared" si="32"/>
        <v>7000000</v>
      </c>
      <c r="J92" s="31">
        <f t="shared" si="32"/>
        <v>0</v>
      </c>
      <c r="K92" s="32">
        <f t="shared" si="32"/>
        <v>0</v>
      </c>
      <c r="L92" s="26">
        <f t="shared" si="32"/>
        <v>7000000</v>
      </c>
      <c r="M92" s="32">
        <f t="shared" si="32"/>
        <v>7000000</v>
      </c>
      <c r="N92" s="33">
        <f t="shared" si="32"/>
        <v>0</v>
      </c>
      <c r="O92" s="34">
        <f t="shared" si="32"/>
        <v>0</v>
      </c>
    </row>
    <row r="93" spans="1:15" s="123" customFormat="1" ht="30.75" customHeight="1" thickBot="1">
      <c r="A93" s="210"/>
      <c r="B93" s="211" t="s">
        <v>115</v>
      </c>
      <c r="C93" s="212" t="s">
        <v>116</v>
      </c>
      <c r="D93" s="212"/>
      <c r="E93" s="30"/>
      <c r="F93" s="31">
        <f aca="true" t="shared" si="33" ref="F93:O93">SUBTOTAL(9,F94)</f>
        <v>7000000</v>
      </c>
      <c r="G93" s="31">
        <f t="shared" si="33"/>
        <v>0</v>
      </c>
      <c r="H93" s="31">
        <f t="shared" si="33"/>
        <v>7000000</v>
      </c>
      <c r="I93" s="31">
        <f t="shared" si="33"/>
        <v>7000000</v>
      </c>
      <c r="J93" s="31">
        <f t="shared" si="33"/>
        <v>0</v>
      </c>
      <c r="K93" s="32">
        <f t="shared" si="33"/>
        <v>0</v>
      </c>
      <c r="L93" s="26">
        <f t="shared" si="33"/>
        <v>7000000</v>
      </c>
      <c r="M93" s="32">
        <f t="shared" si="33"/>
        <v>7000000</v>
      </c>
      <c r="N93" s="33">
        <f t="shared" si="33"/>
        <v>0</v>
      </c>
      <c r="O93" s="122">
        <f t="shared" si="33"/>
        <v>0</v>
      </c>
    </row>
    <row r="94" spans="1:15" s="198" customFormat="1" ht="51.75" customHeight="1" thickBot="1">
      <c r="A94" s="213">
        <v>52</v>
      </c>
      <c r="B94" s="214"/>
      <c r="C94" s="103" t="s">
        <v>117</v>
      </c>
      <c r="D94" s="104" t="s">
        <v>118</v>
      </c>
      <c r="E94" s="105" t="s">
        <v>28</v>
      </c>
      <c r="F94" s="106">
        <v>7000000</v>
      </c>
      <c r="G94" s="107">
        <v>0</v>
      </c>
      <c r="H94" s="106">
        <f>I94+J94</f>
        <v>7000000</v>
      </c>
      <c r="I94" s="106">
        <v>7000000</v>
      </c>
      <c r="J94" s="108">
        <v>0</v>
      </c>
      <c r="K94" s="272">
        <f>L94-H94</f>
        <v>0</v>
      </c>
      <c r="L94" s="269">
        <f>SUM(M94:N94)</f>
        <v>7000000</v>
      </c>
      <c r="M94" s="270">
        <v>7000000</v>
      </c>
      <c r="N94" s="273">
        <v>0</v>
      </c>
      <c r="O94" s="197"/>
    </row>
    <row r="95" spans="1:15" s="174" customFormat="1" ht="27.75" customHeight="1" hidden="1" thickBot="1">
      <c r="A95" s="215"/>
      <c r="B95" s="216" t="s">
        <v>80</v>
      </c>
      <c r="C95" s="217" t="s">
        <v>81</v>
      </c>
      <c r="D95" s="217"/>
      <c r="E95" s="218"/>
      <c r="F95" s="219">
        <f aca="true" t="shared" si="34" ref="F95:O95">SUBTOTAL(9,F97:F102)</f>
        <v>0</v>
      </c>
      <c r="G95" s="219">
        <f t="shared" si="34"/>
        <v>0</v>
      </c>
      <c r="H95" s="219">
        <f t="shared" si="34"/>
        <v>0</v>
      </c>
      <c r="I95" s="219">
        <f t="shared" si="34"/>
        <v>0</v>
      </c>
      <c r="J95" s="219">
        <f t="shared" si="34"/>
        <v>0</v>
      </c>
      <c r="K95" s="32">
        <f t="shared" si="34"/>
        <v>0</v>
      </c>
      <c r="L95" s="26">
        <f t="shared" si="34"/>
        <v>0</v>
      </c>
      <c r="M95" s="32">
        <f t="shared" si="34"/>
        <v>0</v>
      </c>
      <c r="N95" s="33">
        <f t="shared" si="34"/>
        <v>0</v>
      </c>
      <c r="O95" s="220">
        <f t="shared" si="34"/>
        <v>0</v>
      </c>
    </row>
    <row r="96" spans="1:15" s="123" customFormat="1" ht="29.25" customHeight="1" hidden="1">
      <c r="A96" s="221"/>
      <c r="B96" s="222" t="s">
        <v>82</v>
      </c>
      <c r="C96" s="223" t="s">
        <v>83</v>
      </c>
      <c r="D96" s="223"/>
      <c r="E96" s="224"/>
      <c r="F96" s="225">
        <f aca="true" t="shared" si="35" ref="F96:O96">SUBTOTAL(9,F97:F98)</f>
        <v>0</v>
      </c>
      <c r="G96" s="225">
        <f t="shared" si="35"/>
        <v>0</v>
      </c>
      <c r="H96" s="225">
        <f t="shared" si="35"/>
        <v>0</v>
      </c>
      <c r="I96" s="225">
        <f t="shared" si="35"/>
        <v>0</v>
      </c>
      <c r="J96" s="225">
        <f t="shared" si="35"/>
        <v>0</v>
      </c>
      <c r="K96" s="177">
        <f t="shared" si="35"/>
        <v>0</v>
      </c>
      <c r="L96" s="178">
        <f t="shared" si="35"/>
        <v>0</v>
      </c>
      <c r="M96" s="177">
        <f t="shared" si="35"/>
        <v>0</v>
      </c>
      <c r="N96" s="179">
        <f t="shared" si="35"/>
        <v>0</v>
      </c>
      <c r="O96" s="226">
        <f t="shared" si="35"/>
        <v>0</v>
      </c>
    </row>
    <row r="97" spans="1:15" s="229" customFormat="1" ht="22.5" customHeight="1" hidden="1">
      <c r="A97" s="227">
        <v>51</v>
      </c>
      <c r="B97" s="125"/>
      <c r="C97" s="64" t="s">
        <v>119</v>
      </c>
      <c r="D97" s="64"/>
      <c r="E97" s="66"/>
      <c r="F97" s="67"/>
      <c r="G97" s="68"/>
      <c r="H97" s="67">
        <f>I97+J97</f>
        <v>0</v>
      </c>
      <c r="I97" s="67"/>
      <c r="J97" s="228"/>
      <c r="K97" s="196"/>
      <c r="L97" s="71"/>
      <c r="M97" s="72"/>
      <c r="N97" s="73"/>
      <c r="O97" s="197"/>
    </row>
    <row r="98" spans="1:15" s="229" customFormat="1" ht="23.25" customHeight="1" hidden="1" thickBot="1">
      <c r="A98" s="230">
        <v>52</v>
      </c>
      <c r="B98" s="169"/>
      <c r="C98" s="64" t="s">
        <v>119</v>
      </c>
      <c r="D98" s="64"/>
      <c r="E98" s="66"/>
      <c r="F98" s="67"/>
      <c r="G98" s="176"/>
      <c r="H98" s="67">
        <f>I98+J98</f>
        <v>0</v>
      </c>
      <c r="I98" s="67"/>
      <c r="J98" s="228"/>
      <c r="K98" s="196"/>
      <c r="L98" s="71"/>
      <c r="M98" s="72"/>
      <c r="N98" s="73"/>
      <c r="O98" s="197"/>
    </row>
    <row r="99" spans="1:15" s="123" customFormat="1" ht="29.25" customHeight="1" hidden="1">
      <c r="A99" s="231"/>
      <c r="B99" s="115" t="s">
        <v>120</v>
      </c>
      <c r="C99" s="116" t="s">
        <v>121</v>
      </c>
      <c r="D99" s="116"/>
      <c r="E99" s="117"/>
      <c r="F99" s="118">
        <f aca="true" t="shared" si="36" ref="F99:O99">SUBTOTAL(9,F100)</f>
        <v>0</v>
      </c>
      <c r="G99" s="118">
        <f t="shared" si="36"/>
        <v>0</v>
      </c>
      <c r="H99" s="118">
        <f t="shared" si="36"/>
        <v>0</v>
      </c>
      <c r="I99" s="118">
        <f t="shared" si="36"/>
        <v>0</v>
      </c>
      <c r="J99" s="118">
        <f t="shared" si="36"/>
        <v>0</v>
      </c>
      <c r="K99" s="119">
        <f t="shared" si="36"/>
        <v>0</v>
      </c>
      <c r="L99" s="120">
        <f t="shared" si="36"/>
        <v>0</v>
      </c>
      <c r="M99" s="119">
        <f t="shared" si="36"/>
        <v>0</v>
      </c>
      <c r="N99" s="121">
        <f t="shared" si="36"/>
        <v>0</v>
      </c>
      <c r="O99" s="122">
        <f t="shared" si="36"/>
        <v>0</v>
      </c>
    </row>
    <row r="100" spans="1:15" s="229" customFormat="1" ht="12.75" customHeight="1" hidden="1">
      <c r="A100" s="230">
        <v>53</v>
      </c>
      <c r="B100" s="169"/>
      <c r="C100" s="232" t="s">
        <v>122</v>
      </c>
      <c r="D100" s="232"/>
      <c r="E100" s="66"/>
      <c r="F100" s="67"/>
      <c r="G100" s="176"/>
      <c r="H100" s="67">
        <f>I100+J100</f>
        <v>0</v>
      </c>
      <c r="I100" s="67"/>
      <c r="J100" s="228"/>
      <c r="K100" s="196"/>
      <c r="L100" s="71"/>
      <c r="M100" s="72"/>
      <c r="N100" s="73"/>
      <c r="O100" s="197"/>
    </row>
    <row r="101" spans="1:15" s="123" customFormat="1" ht="29.25" customHeight="1" hidden="1">
      <c r="A101" s="221"/>
      <c r="B101" s="222" t="s">
        <v>87</v>
      </c>
      <c r="C101" s="223" t="s">
        <v>88</v>
      </c>
      <c r="D101" s="223"/>
      <c r="E101" s="224" t="s">
        <v>123</v>
      </c>
      <c r="F101" s="225">
        <f aca="true" t="shared" si="37" ref="F101:O101">SUBTOTAL(9,F102:F102)</f>
        <v>0</v>
      </c>
      <c r="G101" s="225">
        <f t="shared" si="37"/>
        <v>0</v>
      </c>
      <c r="H101" s="225">
        <f t="shared" si="37"/>
        <v>0</v>
      </c>
      <c r="I101" s="225">
        <f t="shared" si="37"/>
        <v>0</v>
      </c>
      <c r="J101" s="225">
        <f t="shared" si="37"/>
        <v>0</v>
      </c>
      <c r="K101" s="177">
        <f t="shared" si="37"/>
        <v>0</v>
      </c>
      <c r="L101" s="178">
        <f t="shared" si="37"/>
        <v>0</v>
      </c>
      <c r="M101" s="177">
        <f t="shared" si="37"/>
        <v>0</v>
      </c>
      <c r="N101" s="179">
        <f t="shared" si="37"/>
        <v>0</v>
      </c>
      <c r="O101" s="226">
        <f t="shared" si="37"/>
        <v>0</v>
      </c>
    </row>
    <row r="102" spans="1:15" s="229" customFormat="1" ht="13.5" customHeight="1" hidden="1" thickBot="1">
      <c r="A102" s="230"/>
      <c r="B102" s="169"/>
      <c r="C102" s="76"/>
      <c r="D102" s="76"/>
      <c r="E102" s="77"/>
      <c r="F102" s="78"/>
      <c r="G102" s="79"/>
      <c r="H102" s="78">
        <f>SUM(I102:J102)</f>
        <v>0</v>
      </c>
      <c r="I102" s="78"/>
      <c r="J102" s="233">
        <v>0</v>
      </c>
      <c r="K102" s="234">
        <f>L102-H102</f>
        <v>0</v>
      </c>
      <c r="L102" s="138">
        <f>SUM(M102:N102)</f>
        <v>0</v>
      </c>
      <c r="M102" s="139"/>
      <c r="N102" s="168">
        <v>0</v>
      </c>
      <c r="O102" s="197"/>
    </row>
    <row r="103" spans="1:15" s="174" customFormat="1" ht="27.75" customHeight="1" hidden="1" thickBot="1">
      <c r="A103" s="235"/>
      <c r="B103" s="132" t="s">
        <v>97</v>
      </c>
      <c r="C103" s="111" t="s">
        <v>98</v>
      </c>
      <c r="D103" s="111"/>
      <c r="E103" s="112"/>
      <c r="F103" s="31">
        <f aca="true" t="shared" si="38" ref="F103:N103">SUBTOTAL(9,F105:F106)</f>
        <v>0</v>
      </c>
      <c r="G103" s="31">
        <f t="shared" si="38"/>
        <v>0</v>
      </c>
      <c r="H103" s="31">
        <f t="shared" si="38"/>
        <v>0</v>
      </c>
      <c r="I103" s="31">
        <f t="shared" si="38"/>
        <v>0</v>
      </c>
      <c r="J103" s="31">
        <f t="shared" si="38"/>
        <v>0</v>
      </c>
      <c r="K103" s="31">
        <f t="shared" si="38"/>
        <v>0</v>
      </c>
      <c r="L103" s="31">
        <f t="shared" si="38"/>
        <v>0</v>
      </c>
      <c r="M103" s="31">
        <f t="shared" si="38"/>
        <v>0</v>
      </c>
      <c r="N103" s="288">
        <f t="shared" si="38"/>
        <v>0</v>
      </c>
      <c r="O103" s="220"/>
    </row>
    <row r="104" spans="1:15" s="123" customFormat="1" ht="29.25" customHeight="1" hidden="1">
      <c r="A104" s="231"/>
      <c r="B104" s="115" t="s">
        <v>99</v>
      </c>
      <c r="C104" s="116" t="s">
        <v>100</v>
      </c>
      <c r="D104" s="116"/>
      <c r="E104" s="117"/>
      <c r="F104" s="225">
        <f aca="true" t="shared" si="39" ref="F104:N104">SUBTOTAL(9,F105:F106)</f>
        <v>0</v>
      </c>
      <c r="G104" s="225">
        <f t="shared" si="39"/>
        <v>0</v>
      </c>
      <c r="H104" s="225">
        <f t="shared" si="39"/>
        <v>0</v>
      </c>
      <c r="I104" s="225">
        <f t="shared" si="39"/>
        <v>0</v>
      </c>
      <c r="J104" s="225">
        <f t="shared" si="39"/>
        <v>0</v>
      </c>
      <c r="K104" s="119">
        <f t="shared" si="39"/>
        <v>0</v>
      </c>
      <c r="L104" s="120">
        <f t="shared" si="39"/>
        <v>0</v>
      </c>
      <c r="M104" s="119">
        <f t="shared" si="39"/>
        <v>0</v>
      </c>
      <c r="N104" s="121">
        <f t="shared" si="39"/>
        <v>0</v>
      </c>
      <c r="O104" s="122"/>
    </row>
    <row r="105" spans="1:15" s="61" customFormat="1" ht="12.75" customHeight="1" hidden="1">
      <c r="A105" s="227">
        <v>54</v>
      </c>
      <c r="B105" s="124"/>
      <c r="C105" s="127"/>
      <c r="D105" s="127"/>
      <c r="E105" s="66"/>
      <c r="F105" s="67"/>
      <c r="G105" s="68"/>
      <c r="H105" s="67">
        <f>I105+J105</f>
        <v>0</v>
      </c>
      <c r="I105" s="67"/>
      <c r="J105" s="69">
        <v>0</v>
      </c>
      <c r="K105" s="236">
        <f>L105-H105</f>
        <v>0</v>
      </c>
      <c r="L105" s="71">
        <f>M105+N105</f>
        <v>0</v>
      </c>
      <c r="M105" s="72">
        <v>0</v>
      </c>
      <c r="N105" s="73">
        <v>0</v>
      </c>
      <c r="O105" s="74"/>
    </row>
    <row r="106" spans="1:15" s="247" customFormat="1" ht="12" customHeight="1" hidden="1" thickBot="1">
      <c r="A106" s="237">
        <v>55</v>
      </c>
      <c r="B106" s="238"/>
      <c r="C106" s="239"/>
      <c r="D106" s="239"/>
      <c r="E106" s="239"/>
      <c r="F106" s="240"/>
      <c r="G106" s="241"/>
      <c r="H106" s="242">
        <f>I106+J106</f>
        <v>0</v>
      </c>
      <c r="I106" s="242"/>
      <c r="J106" s="242">
        <v>0</v>
      </c>
      <c r="K106" s="243">
        <f>L106-H106</f>
        <v>0</v>
      </c>
      <c r="L106" s="244">
        <f>M106+N106</f>
        <v>0</v>
      </c>
      <c r="M106" s="245">
        <v>0</v>
      </c>
      <c r="N106" s="246">
        <v>0</v>
      </c>
      <c r="O106" s="24"/>
    </row>
    <row r="107" spans="1:15" s="123" customFormat="1" ht="29.25" customHeight="1" thickBot="1">
      <c r="A107" s="330" t="s">
        <v>124</v>
      </c>
      <c r="B107" s="331"/>
      <c r="C107" s="332"/>
      <c r="D107" s="53"/>
      <c r="E107" s="37"/>
      <c r="F107" s="38">
        <f>SUBTOTAL(9,F110:F113)</f>
        <v>550000</v>
      </c>
      <c r="G107" s="38">
        <f>SUBTOTAL(9,G110:G113)</f>
        <v>450000</v>
      </c>
      <c r="H107" s="38">
        <f aca="true" t="shared" si="40" ref="H107:N107">SUBTOTAL(9,H110:H116)</f>
        <v>100000</v>
      </c>
      <c r="I107" s="38">
        <f t="shared" si="40"/>
        <v>100000</v>
      </c>
      <c r="J107" s="38">
        <f t="shared" si="40"/>
        <v>0</v>
      </c>
      <c r="K107" s="38">
        <f t="shared" si="40"/>
        <v>1800</v>
      </c>
      <c r="L107" s="38">
        <f t="shared" si="40"/>
        <v>101800</v>
      </c>
      <c r="M107" s="38">
        <f t="shared" si="40"/>
        <v>101800</v>
      </c>
      <c r="N107" s="293">
        <f t="shared" si="40"/>
        <v>0</v>
      </c>
      <c r="O107" s="248">
        <f>SUBTOTAL(9,O110:O113)</f>
        <v>0</v>
      </c>
    </row>
    <row r="108" spans="1:15" s="174" customFormat="1" ht="27.75" customHeight="1" hidden="1" thickBot="1">
      <c r="A108" s="235"/>
      <c r="B108" s="132" t="s">
        <v>22</v>
      </c>
      <c r="C108" s="111" t="s">
        <v>23</v>
      </c>
      <c r="D108" s="111"/>
      <c r="E108" s="112"/>
      <c r="F108" s="31">
        <f aca="true" t="shared" si="41" ref="F108:O108">SUBTOTAL(9,F110)</f>
        <v>0</v>
      </c>
      <c r="G108" s="31">
        <f t="shared" si="41"/>
        <v>0</v>
      </c>
      <c r="H108" s="31">
        <f t="shared" si="41"/>
        <v>0</v>
      </c>
      <c r="I108" s="31">
        <f t="shared" si="41"/>
        <v>0</v>
      </c>
      <c r="J108" s="31">
        <f t="shared" si="41"/>
        <v>0</v>
      </c>
      <c r="K108" s="32">
        <f t="shared" si="41"/>
        <v>0</v>
      </c>
      <c r="L108" s="26">
        <f t="shared" si="41"/>
        <v>0</v>
      </c>
      <c r="M108" s="32">
        <f t="shared" si="41"/>
        <v>0</v>
      </c>
      <c r="N108" s="33">
        <f t="shared" si="41"/>
        <v>0</v>
      </c>
      <c r="O108" s="34">
        <f t="shared" si="41"/>
        <v>0</v>
      </c>
    </row>
    <row r="109" spans="1:15" s="123" customFormat="1" ht="55.5" customHeight="1" hidden="1">
      <c r="A109" s="199"/>
      <c r="B109" s="200" t="s">
        <v>24</v>
      </c>
      <c r="C109" s="201" t="s">
        <v>125</v>
      </c>
      <c r="D109" s="201"/>
      <c r="E109" s="202"/>
      <c r="F109" s="203">
        <f aca="true" t="shared" si="42" ref="F109:O109">SUBTOTAL(9,F110)</f>
        <v>0</v>
      </c>
      <c r="G109" s="203">
        <f t="shared" si="42"/>
        <v>0</v>
      </c>
      <c r="H109" s="203">
        <f t="shared" si="42"/>
        <v>0</v>
      </c>
      <c r="I109" s="203">
        <f t="shared" si="42"/>
        <v>0</v>
      </c>
      <c r="J109" s="203">
        <f t="shared" si="42"/>
        <v>0</v>
      </c>
      <c r="K109" s="249">
        <f t="shared" si="42"/>
        <v>0</v>
      </c>
      <c r="L109" s="250">
        <f t="shared" si="42"/>
        <v>0</v>
      </c>
      <c r="M109" s="249">
        <f t="shared" si="42"/>
        <v>0</v>
      </c>
      <c r="N109" s="251">
        <f t="shared" si="42"/>
        <v>0</v>
      </c>
      <c r="O109" s="209">
        <f t="shared" si="42"/>
        <v>0</v>
      </c>
    </row>
    <row r="110" spans="1:15" s="229" customFormat="1" ht="13.5" customHeight="1" hidden="1" thickBot="1">
      <c r="A110" s="252"/>
      <c r="B110" s="253"/>
      <c r="C110" s="64"/>
      <c r="D110" s="64"/>
      <c r="E110" s="66"/>
      <c r="F110" s="67"/>
      <c r="G110" s="176"/>
      <c r="H110" s="67">
        <f>I110+J110</f>
        <v>0</v>
      </c>
      <c r="I110" s="67"/>
      <c r="J110" s="228">
        <v>0</v>
      </c>
      <c r="K110" s="196">
        <f>L110-H110</f>
        <v>0</v>
      </c>
      <c r="L110" s="71">
        <f>M110+N110</f>
        <v>0</v>
      </c>
      <c r="M110" s="72"/>
      <c r="N110" s="168">
        <v>0</v>
      </c>
      <c r="O110" s="197">
        <f>F110-G110-L110</f>
        <v>0</v>
      </c>
    </row>
    <row r="111" spans="1:15" s="113" customFormat="1" ht="29.25" customHeight="1" thickBot="1">
      <c r="A111" s="254"/>
      <c r="B111" s="110" t="s">
        <v>42</v>
      </c>
      <c r="C111" s="111" t="s">
        <v>43</v>
      </c>
      <c r="D111" s="111"/>
      <c r="E111" s="112"/>
      <c r="F111" s="31">
        <f aca="true" t="shared" si="43" ref="F111:O111">SUBTOTAL(9,F113)</f>
        <v>550000</v>
      </c>
      <c r="G111" s="31">
        <f t="shared" si="43"/>
        <v>450000</v>
      </c>
      <c r="H111" s="31">
        <f t="shared" si="43"/>
        <v>100000</v>
      </c>
      <c r="I111" s="31">
        <f t="shared" si="43"/>
        <v>100000</v>
      </c>
      <c r="J111" s="31">
        <f t="shared" si="43"/>
        <v>0</v>
      </c>
      <c r="K111" s="32">
        <f t="shared" si="43"/>
        <v>0</v>
      </c>
      <c r="L111" s="26">
        <f t="shared" si="43"/>
        <v>100000</v>
      </c>
      <c r="M111" s="32">
        <f t="shared" si="43"/>
        <v>100000</v>
      </c>
      <c r="N111" s="33">
        <f t="shared" si="43"/>
        <v>0</v>
      </c>
      <c r="O111" s="34">
        <f t="shared" si="43"/>
        <v>0</v>
      </c>
    </row>
    <row r="112" spans="1:15" s="123" customFormat="1" ht="29.25" customHeight="1">
      <c r="A112" s="231"/>
      <c r="B112" s="115" t="s">
        <v>126</v>
      </c>
      <c r="C112" s="116" t="s">
        <v>127</v>
      </c>
      <c r="D112" s="116"/>
      <c r="E112" s="117"/>
      <c r="F112" s="118">
        <f aca="true" t="shared" si="44" ref="F112:O112">SUBTOTAL(9,F113)</f>
        <v>550000</v>
      </c>
      <c r="G112" s="118">
        <f t="shared" si="44"/>
        <v>450000</v>
      </c>
      <c r="H112" s="118">
        <f t="shared" si="44"/>
        <v>100000</v>
      </c>
      <c r="I112" s="118">
        <f t="shared" si="44"/>
        <v>100000</v>
      </c>
      <c r="J112" s="118">
        <f t="shared" si="44"/>
        <v>0</v>
      </c>
      <c r="K112" s="118">
        <f t="shared" si="44"/>
        <v>0</v>
      </c>
      <c r="L112" s="266">
        <f t="shared" si="44"/>
        <v>100000</v>
      </c>
      <c r="M112" s="118">
        <f t="shared" si="44"/>
        <v>100000</v>
      </c>
      <c r="N112" s="290">
        <f t="shared" si="44"/>
        <v>0</v>
      </c>
      <c r="O112" s="122">
        <f t="shared" si="44"/>
        <v>0</v>
      </c>
    </row>
    <row r="113" spans="1:15" s="61" customFormat="1" ht="57" thickBot="1">
      <c r="A113" s="230">
        <v>53</v>
      </c>
      <c r="B113" s="63"/>
      <c r="C113" s="274" t="s">
        <v>143</v>
      </c>
      <c r="D113" s="263" t="s">
        <v>27</v>
      </c>
      <c r="E113" s="77" t="s">
        <v>39</v>
      </c>
      <c r="F113" s="78">
        <v>550000</v>
      </c>
      <c r="G113" s="79">
        <v>450000</v>
      </c>
      <c r="H113" s="78">
        <f>I113+J113</f>
        <v>100000</v>
      </c>
      <c r="I113" s="78">
        <v>100000</v>
      </c>
      <c r="J113" s="80">
        <v>0</v>
      </c>
      <c r="K113" s="275">
        <f>L113-H113</f>
        <v>0</v>
      </c>
      <c r="L113" s="138">
        <f>M113+N113</f>
        <v>100000</v>
      </c>
      <c r="M113" s="139">
        <v>100000</v>
      </c>
      <c r="N113" s="140">
        <v>0</v>
      </c>
      <c r="O113" s="74">
        <f>F113-G113-L113</f>
        <v>0</v>
      </c>
    </row>
    <row r="114" spans="1:15" s="61" customFormat="1" ht="13.5" thickBot="1">
      <c r="A114" s="109"/>
      <c r="B114" s="132" t="s">
        <v>134</v>
      </c>
      <c r="C114" s="111" t="s">
        <v>135</v>
      </c>
      <c r="D114" s="111"/>
      <c r="E114" s="112"/>
      <c r="F114" s="31" t="e">
        <f>SUBTOTAL(9,#REF!)</f>
        <v>#REF!</v>
      </c>
      <c r="G114" s="31" t="e">
        <f>SUBTOTAL(9,#REF!)</f>
        <v>#REF!</v>
      </c>
      <c r="H114" s="31">
        <f aca="true" t="shared" si="45" ref="H114:N114">SUBTOTAL(9,H116)</f>
        <v>0</v>
      </c>
      <c r="I114" s="31">
        <f t="shared" si="45"/>
        <v>0</v>
      </c>
      <c r="J114" s="31">
        <f t="shared" si="45"/>
        <v>0</v>
      </c>
      <c r="K114" s="32">
        <f t="shared" si="45"/>
        <v>1800</v>
      </c>
      <c r="L114" s="26">
        <f t="shared" si="45"/>
        <v>1800</v>
      </c>
      <c r="M114" s="32">
        <f t="shared" si="45"/>
        <v>1800</v>
      </c>
      <c r="N114" s="33">
        <f t="shared" si="45"/>
        <v>0</v>
      </c>
      <c r="O114" s="279"/>
    </row>
    <row r="115" spans="1:15" s="61" customFormat="1" ht="25.5">
      <c r="A115" s="231"/>
      <c r="B115" s="115" t="s">
        <v>110</v>
      </c>
      <c r="C115" s="201" t="s">
        <v>111</v>
      </c>
      <c r="D115" s="201"/>
      <c r="E115" s="202"/>
      <c r="F115" s="203">
        <f>SUBTOTAL(9,F116:F116)</f>
        <v>0</v>
      </c>
      <c r="G115" s="203">
        <f>SUBTOTAL(9,G116:G116)</f>
        <v>0</v>
      </c>
      <c r="H115" s="203">
        <f aca="true" t="shared" si="46" ref="H115:N115">SUBTOTAL(9,H116)</f>
        <v>0</v>
      </c>
      <c r="I115" s="203">
        <f t="shared" si="46"/>
        <v>0</v>
      </c>
      <c r="J115" s="203">
        <f t="shared" si="46"/>
        <v>0</v>
      </c>
      <c r="K115" s="203">
        <f t="shared" si="46"/>
        <v>1800</v>
      </c>
      <c r="L115" s="268">
        <f t="shared" si="46"/>
        <v>1800</v>
      </c>
      <c r="M115" s="203">
        <f t="shared" si="46"/>
        <v>1800</v>
      </c>
      <c r="N115" s="292">
        <f t="shared" si="46"/>
        <v>0</v>
      </c>
      <c r="O115" s="279"/>
    </row>
    <row r="116" spans="1:15" ht="57" thickBot="1">
      <c r="A116" s="237">
        <v>54</v>
      </c>
      <c r="B116" s="280"/>
      <c r="C116" s="83" t="s">
        <v>117</v>
      </c>
      <c r="D116" s="294" t="s">
        <v>118</v>
      </c>
      <c r="E116" s="276"/>
      <c r="F116" s="277"/>
      <c r="G116" s="278"/>
      <c r="H116" s="86">
        <f>I116+J116</f>
        <v>0</v>
      </c>
      <c r="I116" s="86">
        <v>0</v>
      </c>
      <c r="J116" s="88">
        <v>0</v>
      </c>
      <c r="K116" s="255">
        <f>L116-H116</f>
        <v>1800</v>
      </c>
      <c r="L116" s="166">
        <f>M116+N116</f>
        <v>1800</v>
      </c>
      <c r="M116" s="167">
        <v>1800</v>
      </c>
      <c r="N116" s="168">
        <v>0</v>
      </c>
      <c r="O116" s="259"/>
    </row>
    <row r="117" spans="1:15" s="7" customFormat="1" ht="40.5" customHeight="1">
      <c r="A117" s="333" t="s">
        <v>123</v>
      </c>
      <c r="B117" s="333"/>
      <c r="C117" s="333"/>
      <c r="D117" s="333"/>
      <c r="E117" s="333"/>
      <c r="F117" s="333"/>
      <c r="G117" s="333"/>
      <c r="H117" s="333"/>
      <c r="I117" s="333"/>
      <c r="J117" s="333"/>
      <c r="K117" s="333"/>
      <c r="L117" s="333"/>
      <c r="M117" s="333"/>
      <c r="N117" s="333"/>
      <c r="O117" s="333"/>
    </row>
    <row r="118" spans="1:25" s="7" customFormat="1" ht="45.75" customHeight="1">
      <c r="A118" s="8"/>
      <c r="B118" s="8"/>
      <c r="C118" s="8"/>
      <c r="D118" s="8"/>
      <c r="E118" s="8"/>
      <c r="F118" s="8"/>
      <c r="G118" s="8"/>
      <c r="H118" s="260"/>
      <c r="J118" s="334"/>
      <c r="K118" s="334"/>
      <c r="L118" s="334"/>
      <c r="M118" s="334"/>
      <c r="N118" s="335"/>
      <c r="O118" s="335"/>
      <c r="P118" s="335"/>
      <c r="Q118" s="335"/>
      <c r="R118" s="335"/>
      <c r="S118" s="335"/>
      <c r="T118" s="335"/>
      <c r="U118" s="335"/>
      <c r="V118" s="335"/>
      <c r="W118" s="335"/>
      <c r="X118" s="335"/>
      <c r="Y118" s="335"/>
    </row>
    <row r="119" spans="7:15" ht="12.75">
      <c r="G119" s="257"/>
      <c r="K119" s="258"/>
      <c r="O119" s="259"/>
    </row>
    <row r="120" spans="7:15" ht="12.75">
      <c r="G120" s="257"/>
      <c r="K120" s="258"/>
      <c r="O120" s="259"/>
    </row>
    <row r="121" spans="7:15" ht="12.75">
      <c r="G121" s="257"/>
      <c r="K121" s="258"/>
      <c r="O121" s="259"/>
    </row>
    <row r="122" spans="7:15" ht="12.75">
      <c r="G122" s="257"/>
      <c r="K122" s="258"/>
      <c r="O122" s="259"/>
    </row>
    <row r="123" spans="7:15" ht="12.75">
      <c r="G123" s="257"/>
      <c r="K123" s="258"/>
      <c r="O123" s="259"/>
    </row>
    <row r="124" spans="7:15" ht="12.75">
      <c r="G124" s="257"/>
      <c r="K124" s="258"/>
      <c r="O124" s="259"/>
    </row>
    <row r="125" spans="7:15" ht="12.75">
      <c r="G125" s="257"/>
      <c r="K125" s="258"/>
      <c r="O125" s="259"/>
    </row>
    <row r="126" spans="7:15" ht="12.75">
      <c r="G126" s="257"/>
      <c r="K126" s="258"/>
      <c r="O126" s="259"/>
    </row>
    <row r="127" spans="7:15" ht="12.75">
      <c r="G127" s="257"/>
      <c r="K127" s="258"/>
      <c r="O127" s="259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5" ht="12.75">
      <c r="G199" s="257"/>
      <c r="K199" s="258"/>
      <c r="O199" s="259"/>
    </row>
    <row r="200" spans="7:15" ht="12.75">
      <c r="G200" s="257"/>
      <c r="K200" s="258"/>
      <c r="O200" s="259"/>
    </row>
    <row r="201" spans="7:15" ht="12.75">
      <c r="G201" s="257"/>
      <c r="K201" s="258"/>
      <c r="O201" s="259"/>
    </row>
    <row r="202" spans="7:11" ht="12.75">
      <c r="G202" s="257"/>
      <c r="K202" s="258"/>
    </row>
    <row r="203" spans="7:11" ht="12.75">
      <c r="G203" s="257"/>
      <c r="K203" s="258"/>
    </row>
    <row r="204" spans="7:11" ht="12.75">
      <c r="G204" s="257"/>
      <c r="K204" s="258"/>
    </row>
    <row r="205" spans="7:11" ht="12.75">
      <c r="G205" s="257"/>
      <c r="K205" s="258"/>
    </row>
    <row r="206" spans="7:11" ht="12.75">
      <c r="G206" s="257"/>
      <c r="K206" s="258"/>
    </row>
    <row r="207" spans="7:11" ht="12.75">
      <c r="G207" s="257"/>
      <c r="K207" s="258"/>
    </row>
    <row r="208" spans="7:11" ht="12.75">
      <c r="G208" s="257"/>
      <c r="K208" s="258"/>
    </row>
    <row r="209" spans="7:11" ht="12.75">
      <c r="G209" s="257"/>
      <c r="K209" s="258"/>
    </row>
    <row r="210" spans="7:11" ht="12.75">
      <c r="G210" s="257"/>
      <c r="K210" s="258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spans="7:11" ht="12.75">
      <c r="G216" s="257"/>
      <c r="K216" s="258"/>
    </row>
    <row r="217" spans="7:11" ht="12.75">
      <c r="G217" s="257"/>
      <c r="K217" s="258"/>
    </row>
    <row r="218" spans="7:11" ht="12.75">
      <c r="G218" s="257"/>
      <c r="K218" s="258"/>
    </row>
    <row r="219" ht="12.75">
      <c r="G219" s="257"/>
    </row>
    <row r="220" ht="12.75">
      <c r="G220" s="257"/>
    </row>
    <row r="221" ht="12.75">
      <c r="G221" s="257"/>
    </row>
    <row r="222" ht="12.75">
      <c r="G222" s="257"/>
    </row>
    <row r="223" ht="12.75">
      <c r="G223" s="257"/>
    </row>
    <row r="224" ht="12.75">
      <c r="G224" s="257"/>
    </row>
    <row r="225" ht="12.75">
      <c r="G225" s="257"/>
    </row>
    <row r="226" ht="12.75">
      <c r="G226" s="257"/>
    </row>
    <row r="227" ht="12.75">
      <c r="G227" s="257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  <row r="712" ht="12.75">
      <c r="G712" s="257"/>
    </row>
    <row r="713" ht="12.75">
      <c r="G713" s="257"/>
    </row>
    <row r="714" ht="12.75">
      <c r="G714" s="257"/>
    </row>
  </sheetData>
  <mergeCells count="27">
    <mergeCell ref="L2:N2"/>
    <mergeCell ref="A107:C107"/>
    <mergeCell ref="A117:O117"/>
    <mergeCell ref="J118:M118"/>
    <mergeCell ref="N118:Y118"/>
    <mergeCell ref="A9:E9"/>
    <mergeCell ref="A10:C10"/>
    <mergeCell ref="A11:C11"/>
    <mergeCell ref="A79:C79"/>
    <mergeCell ref="L5:N5"/>
    <mergeCell ref="O5:O7"/>
    <mergeCell ref="H6:H7"/>
    <mergeCell ref="I6:J6"/>
    <mergeCell ref="L6:L7"/>
    <mergeCell ref="M6:N6"/>
    <mergeCell ref="F5:F7"/>
    <mergeCell ref="G5:G7"/>
    <mergeCell ref="H5:J5"/>
    <mergeCell ref="K5:K7"/>
    <mergeCell ref="A5:A7"/>
    <mergeCell ref="B5:B7"/>
    <mergeCell ref="C5:C7"/>
    <mergeCell ref="D5:D7"/>
    <mergeCell ref="A3:N3"/>
    <mergeCell ref="I4:J4"/>
    <mergeCell ref="K4:N4"/>
    <mergeCell ref="O4:AB4"/>
  </mergeCells>
  <printOptions/>
  <pageMargins left="0.75" right="0.75" top="1" bottom="1" header="0.5" footer="0.5"/>
  <pageSetup fitToHeight="0" fitToWidth="1" horizontalDpi="600" verticalDpi="600" orientation="landscape" paperSize="9" scale="85" r:id="rId3"/>
  <headerFooter alignWithMargins="0">
    <oddHeader xml:space="preserve">&amp;R. </oddHeader>
    <oddFooter>&amp;CStrona &amp;P z &amp;N</oddFooter>
  </headerFooter>
  <rowBreaks count="3" manualBreakCount="3">
    <brk id="63" max="14" man="1"/>
    <brk id="76" max="14" man="1"/>
    <brk id="93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5"/>
  <sheetViews>
    <sheetView view="pageBreakPreview" zoomScaleSheetLayoutView="100" workbookViewId="0" topLeftCell="D75">
      <selection activeCell="I4" sqref="I4:J4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ht="12.75">
      <c r="A1" s="1"/>
    </row>
    <row r="2" spans="1:14" ht="40.5" customHeight="1">
      <c r="A2" s="1"/>
      <c r="C2" s="3" t="s">
        <v>156</v>
      </c>
      <c r="L2" s="329" t="s">
        <v>158</v>
      </c>
      <c r="M2" s="329"/>
      <c r="N2" s="329"/>
    </row>
    <row r="3" spans="1:15" s="7" customFormat="1" ht="40.5" customHeight="1">
      <c r="A3" s="333" t="s">
        <v>0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379" t="s">
        <v>1</v>
      </c>
      <c r="J4" s="379"/>
      <c r="K4" s="380"/>
      <c r="L4" s="381"/>
      <c r="M4" s="381"/>
      <c r="N4" s="381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</row>
    <row r="5" spans="1:15" s="10" customFormat="1" ht="24.75" customHeight="1">
      <c r="A5" s="368" t="s">
        <v>2</v>
      </c>
      <c r="B5" s="371" t="s">
        <v>3</v>
      </c>
      <c r="C5" s="373" t="s">
        <v>4</v>
      </c>
      <c r="D5" s="375" t="s">
        <v>5</v>
      </c>
      <c r="E5" s="9" t="s">
        <v>6</v>
      </c>
      <c r="F5" s="358" t="s">
        <v>7</v>
      </c>
      <c r="G5" s="361" t="s">
        <v>8</v>
      </c>
      <c r="H5" s="345" t="s">
        <v>9</v>
      </c>
      <c r="I5" s="346"/>
      <c r="J5" s="364"/>
      <c r="K5" s="365" t="s">
        <v>10</v>
      </c>
      <c r="L5" s="345" t="s">
        <v>129</v>
      </c>
      <c r="M5" s="346"/>
      <c r="N5" s="347"/>
      <c r="O5" s="348" t="s">
        <v>11</v>
      </c>
    </row>
    <row r="6" spans="1:15" s="10" customFormat="1" ht="16.5" customHeight="1">
      <c r="A6" s="369"/>
      <c r="B6" s="372"/>
      <c r="C6" s="374"/>
      <c r="D6" s="376"/>
      <c r="E6" s="11" t="s">
        <v>12</v>
      </c>
      <c r="F6" s="359"/>
      <c r="G6" s="362"/>
      <c r="H6" s="351" t="s">
        <v>13</v>
      </c>
      <c r="I6" s="353" t="s">
        <v>14</v>
      </c>
      <c r="J6" s="354"/>
      <c r="K6" s="366"/>
      <c r="L6" s="355" t="s">
        <v>13</v>
      </c>
      <c r="M6" s="353" t="s">
        <v>14</v>
      </c>
      <c r="N6" s="357"/>
      <c r="O6" s="349"/>
    </row>
    <row r="7" spans="1:15" s="10" customFormat="1" ht="40.5" customHeight="1" thickBot="1">
      <c r="A7" s="370"/>
      <c r="B7" s="372"/>
      <c r="C7" s="374"/>
      <c r="D7" s="377"/>
      <c r="E7" s="12" t="s">
        <v>15</v>
      </c>
      <c r="F7" s="360"/>
      <c r="G7" s="363"/>
      <c r="H7" s="352"/>
      <c r="I7" s="13" t="s">
        <v>16</v>
      </c>
      <c r="J7" s="13" t="s">
        <v>17</v>
      </c>
      <c r="K7" s="367"/>
      <c r="L7" s="356"/>
      <c r="M7" s="13" t="s">
        <v>16</v>
      </c>
      <c r="N7" s="14" t="s">
        <v>18</v>
      </c>
      <c r="O7" s="350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5</v>
      </c>
      <c r="I8" s="18">
        <v>6</v>
      </c>
      <c r="J8" s="18">
        <v>7</v>
      </c>
      <c r="K8" s="19">
        <v>8</v>
      </c>
      <c r="L8" s="20">
        <v>9</v>
      </c>
      <c r="M8" s="21">
        <v>10</v>
      </c>
      <c r="N8" s="22">
        <v>11</v>
      </c>
      <c r="O8" s="23">
        <v>10</v>
      </c>
    </row>
    <row r="9" spans="1:15" s="28" customFormat="1" ht="29.25" customHeight="1" thickBot="1">
      <c r="A9" s="336" t="s">
        <v>19</v>
      </c>
      <c r="B9" s="337"/>
      <c r="C9" s="337"/>
      <c r="D9" s="337"/>
      <c r="E9" s="338"/>
      <c r="F9" s="25">
        <f>SUBTOTAL(9,F15:F114)</f>
        <v>73732941.92</v>
      </c>
      <c r="G9" s="25">
        <f>SUBTOTAL(9,G15:G114)</f>
        <v>24686685.860000003</v>
      </c>
      <c r="H9" s="25">
        <f aca="true" t="shared" si="0" ref="H9:N9">SUBTOTAL(9,H15:H117)</f>
        <v>30398936</v>
      </c>
      <c r="I9" s="25">
        <f t="shared" si="0"/>
        <v>29502022.7</v>
      </c>
      <c r="J9" s="25">
        <f t="shared" si="0"/>
        <v>896913.3</v>
      </c>
      <c r="K9" s="25">
        <f t="shared" si="0"/>
        <v>30000</v>
      </c>
      <c r="L9" s="25">
        <f t="shared" si="0"/>
        <v>30428936</v>
      </c>
      <c r="M9" s="25">
        <f t="shared" si="0"/>
        <v>28026023</v>
      </c>
      <c r="N9" s="287">
        <f t="shared" si="0"/>
        <v>2402913</v>
      </c>
      <c r="O9" s="27" t="e">
        <f>SUBTOTAL(9,O15:O114)</f>
        <v>#REF!</v>
      </c>
    </row>
    <row r="10" spans="1:15" s="35" customFormat="1" ht="28.5" customHeight="1" thickBot="1">
      <c r="A10" s="339" t="s">
        <v>20</v>
      </c>
      <c r="B10" s="340"/>
      <c r="C10" s="341"/>
      <c r="D10" s="29"/>
      <c r="E10" s="30"/>
      <c r="F10" s="31">
        <f aca="true" t="shared" si="1" ref="F10:N10">SUBTOTAL(9,F15:F107)</f>
        <v>73182941.92</v>
      </c>
      <c r="G10" s="31">
        <f t="shared" si="1"/>
        <v>24236685.860000003</v>
      </c>
      <c r="H10" s="31">
        <f t="shared" si="1"/>
        <v>30297136</v>
      </c>
      <c r="I10" s="31">
        <f t="shared" si="1"/>
        <v>29400222.7</v>
      </c>
      <c r="J10" s="31">
        <f t="shared" si="1"/>
        <v>896913.3</v>
      </c>
      <c r="K10" s="32">
        <f t="shared" si="1"/>
        <v>30000</v>
      </c>
      <c r="L10" s="26">
        <f t="shared" si="1"/>
        <v>30327136</v>
      </c>
      <c r="M10" s="32">
        <f t="shared" si="1"/>
        <v>27924223</v>
      </c>
      <c r="N10" s="33">
        <f t="shared" si="1"/>
        <v>2402913</v>
      </c>
      <c r="O10" s="34" t="e">
        <f>SUBTOTAL(9,O15:O103)</f>
        <v>#REF!</v>
      </c>
    </row>
    <row r="11" spans="1:15" s="35" customFormat="1" ht="28.5" customHeight="1" thickBot="1">
      <c r="A11" s="342" t="s">
        <v>21</v>
      </c>
      <c r="B11" s="343"/>
      <c r="C11" s="344"/>
      <c r="D11" s="36"/>
      <c r="E11" s="37"/>
      <c r="F11" s="38">
        <f aca="true" t="shared" si="2" ref="F11:O11">SUBTOTAL(9,F15:F79)</f>
        <v>60797941.92</v>
      </c>
      <c r="G11" s="38">
        <f t="shared" si="2"/>
        <v>24236685.860000003</v>
      </c>
      <c r="H11" s="38">
        <f t="shared" si="2"/>
        <v>19792256</v>
      </c>
      <c r="I11" s="38">
        <f t="shared" si="2"/>
        <v>18895342.7</v>
      </c>
      <c r="J11" s="38">
        <f t="shared" si="2"/>
        <v>896913.3</v>
      </c>
      <c r="K11" s="39">
        <f t="shared" si="2"/>
        <v>30000</v>
      </c>
      <c r="L11" s="39">
        <f t="shared" si="2"/>
        <v>19822256</v>
      </c>
      <c r="M11" s="39">
        <f t="shared" si="2"/>
        <v>17419343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 aca="true" t="shared" si="3" ref="H12:N12">SUBTOTAL(9,H15:H27)</f>
        <v>5117826</v>
      </c>
      <c r="I12" s="31">
        <f t="shared" si="3"/>
        <v>4220912.7</v>
      </c>
      <c r="J12" s="31">
        <f t="shared" si="3"/>
        <v>896913.3</v>
      </c>
      <c r="K12" s="31">
        <f t="shared" si="3"/>
        <v>0</v>
      </c>
      <c r="L12" s="25">
        <f t="shared" si="3"/>
        <v>5117826</v>
      </c>
      <c r="M12" s="31">
        <f t="shared" si="3"/>
        <v>2714913</v>
      </c>
      <c r="N12" s="288">
        <f t="shared" si="3"/>
        <v>2402913</v>
      </c>
      <c r="O12" s="34" t="e">
        <f>SUBTOTAL(9,O14:O119)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 aca="true" t="shared" si="4" ref="H13:N13">SUBTOTAL(9,H15:H27)</f>
        <v>5117826</v>
      </c>
      <c r="I13" s="31">
        <f t="shared" si="4"/>
        <v>4220912.7</v>
      </c>
      <c r="J13" s="31">
        <f t="shared" si="4"/>
        <v>896913.3</v>
      </c>
      <c r="K13" s="31">
        <f t="shared" si="4"/>
        <v>0</v>
      </c>
      <c r="L13" s="25">
        <f t="shared" si="4"/>
        <v>5117826</v>
      </c>
      <c r="M13" s="31">
        <f t="shared" si="4"/>
        <v>2714913</v>
      </c>
      <c r="N13" s="288">
        <f t="shared" si="4"/>
        <v>2402913</v>
      </c>
      <c r="O13" s="52" t="e">
        <f>SUBTOTAL(9,O14:O119)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340000</v>
      </c>
      <c r="I14" s="31">
        <f t="shared" si="5"/>
        <v>340000</v>
      </c>
      <c r="J14" s="31">
        <f t="shared" si="5"/>
        <v>0</v>
      </c>
      <c r="K14" s="59">
        <f t="shared" si="5"/>
        <v>0</v>
      </c>
      <c r="L14" s="60">
        <f t="shared" si="5"/>
        <v>340000</v>
      </c>
      <c r="M14" s="59">
        <f t="shared" si="5"/>
        <v>340000</v>
      </c>
      <c r="N14" s="289">
        <f t="shared" si="5"/>
        <v>0</v>
      </c>
      <c r="O14" s="34" t="e">
        <f>SUBTOTAL(9,O15:O119)</f>
        <v>#REF!</v>
      </c>
    </row>
    <row r="15" spans="1:15" s="61" customFormat="1" ht="24">
      <c r="A15" s="62">
        <v>1</v>
      </c>
      <c r="B15" s="63"/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0</v>
      </c>
      <c r="L15" s="71">
        <f>M15+N15</f>
        <v>300000</v>
      </c>
      <c r="M15" s="72">
        <v>300000</v>
      </c>
      <c r="N15" s="73">
        <v>0</v>
      </c>
      <c r="O15" s="74"/>
    </row>
    <row r="16" spans="1:15" s="61" customFormat="1" ht="36">
      <c r="A16" s="62">
        <v>2</v>
      </c>
      <c r="B16" s="124"/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61" customFormat="1" ht="48.75" thickBot="1">
      <c r="A17" s="81">
        <v>3</v>
      </c>
      <c r="B17" s="82"/>
      <c r="C17" s="83" t="s">
        <v>30</v>
      </c>
      <c r="D17" s="84" t="s">
        <v>27</v>
      </c>
      <c r="E17" s="85" t="s">
        <v>31</v>
      </c>
      <c r="F17" s="86">
        <v>545000</v>
      </c>
      <c r="G17" s="87">
        <v>245000</v>
      </c>
      <c r="H17" s="86">
        <f>I17+J17</f>
        <v>10000</v>
      </c>
      <c r="I17" s="86">
        <v>10000</v>
      </c>
      <c r="J17" s="88">
        <v>0</v>
      </c>
      <c r="K17" s="70">
        <f>L17-H17</f>
        <v>0</v>
      </c>
      <c r="L17" s="71">
        <f>M17+N17</f>
        <v>10000</v>
      </c>
      <c r="M17" s="72">
        <v>10000</v>
      </c>
      <c r="N17" s="73">
        <v>0</v>
      </c>
      <c r="O17" s="74">
        <f>F17-G17-L17</f>
        <v>290000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4777826</v>
      </c>
      <c r="I18" s="93">
        <f t="shared" si="6"/>
        <v>3880912.7</v>
      </c>
      <c r="J18" s="93">
        <f t="shared" si="6"/>
        <v>896913.3</v>
      </c>
      <c r="K18" s="94">
        <f t="shared" si="6"/>
        <v>0</v>
      </c>
      <c r="L18" s="95">
        <f t="shared" si="6"/>
        <v>4777826</v>
      </c>
      <c r="M18" s="96">
        <f t="shared" si="6"/>
        <v>2374913</v>
      </c>
      <c r="N18" s="97">
        <f t="shared" si="6"/>
        <v>2402913</v>
      </c>
      <c r="O18" s="98" t="e">
        <f>SUBTOTAL(9,O19:O119)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7">I19+J19</f>
        <v>3299826</v>
      </c>
      <c r="I19" s="106">
        <v>2402912.7</v>
      </c>
      <c r="J19" s="108">
        <v>896913.3</v>
      </c>
      <c r="K19" s="70">
        <f aca="true" t="shared" si="8" ref="K19:K27">L19-H19</f>
        <v>0</v>
      </c>
      <c r="L19" s="71">
        <f aca="true" t="shared" si="9" ref="L19:L27"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t="shared" si="8"/>
        <v>0</v>
      </c>
      <c r="L20" s="71">
        <f t="shared" si="9"/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f t="shared" si="7"/>
        <v>243000</v>
      </c>
      <c r="I22" s="67">
        <v>243000</v>
      </c>
      <c r="J22" s="69">
        <v>0</v>
      </c>
      <c r="K22" s="70">
        <f t="shared" si="8"/>
        <v>0</v>
      </c>
      <c r="L22" s="71">
        <f t="shared" si="9"/>
        <v>243000</v>
      </c>
      <c r="M22" s="72">
        <v>243000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f t="shared" si="7"/>
        <v>30000</v>
      </c>
      <c r="I23" s="67">
        <v>30000</v>
      </c>
      <c r="J23" s="69"/>
      <c r="K23" s="70">
        <f t="shared" si="8"/>
        <v>0</v>
      </c>
      <c r="L23" s="71">
        <f t="shared" si="9"/>
        <v>30000</v>
      </c>
      <c r="M23" s="72">
        <v>30000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f t="shared" si="7"/>
        <v>550000</v>
      </c>
      <c r="I24" s="67">
        <v>550000</v>
      </c>
      <c r="J24" s="69">
        <v>0</v>
      </c>
      <c r="K24" s="70">
        <f t="shared" si="8"/>
        <v>0</v>
      </c>
      <c r="L24" s="71">
        <f t="shared" si="9"/>
        <v>550000</v>
      </c>
      <c r="M24" s="72">
        <v>550000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60000</v>
      </c>
      <c r="I25" s="67">
        <v>60000</v>
      </c>
      <c r="J25" s="69">
        <v>0</v>
      </c>
      <c r="K25" s="262">
        <f t="shared" si="8"/>
        <v>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30000</v>
      </c>
      <c r="I26" s="67">
        <v>30000</v>
      </c>
      <c r="J26" s="69">
        <v>0</v>
      </c>
      <c r="K26" s="262">
        <f t="shared" si="8"/>
        <v>0</v>
      </c>
      <c r="L26" s="71">
        <f t="shared" si="9"/>
        <v>30000</v>
      </c>
      <c r="M26" s="72">
        <v>30000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 t="shared" si="7"/>
        <v>15000</v>
      </c>
      <c r="I27" s="67">
        <v>15000</v>
      </c>
      <c r="J27" s="69">
        <v>0</v>
      </c>
      <c r="K27" s="262">
        <f t="shared" si="8"/>
        <v>0</v>
      </c>
      <c r="L27" s="71">
        <f t="shared" si="9"/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 aca="true" t="shared" si="10" ref="H28:N28">SUBTOTAL(9,H30:H49)</f>
        <v>4545000</v>
      </c>
      <c r="I28" s="31">
        <f t="shared" si="10"/>
        <v>4545000</v>
      </c>
      <c r="J28" s="31">
        <f t="shared" si="10"/>
        <v>0</v>
      </c>
      <c r="K28" s="31">
        <f t="shared" si="10"/>
        <v>30000</v>
      </c>
      <c r="L28" s="25">
        <f t="shared" si="10"/>
        <v>4575000</v>
      </c>
      <c r="M28" s="31">
        <f t="shared" si="10"/>
        <v>4575000</v>
      </c>
      <c r="N28" s="288">
        <f t="shared" si="10"/>
        <v>0</v>
      </c>
      <c r="O28" s="34">
        <f>SUBTOTAL(9,O30:O43)</f>
        <v>875000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 aca="true" t="shared" si="11" ref="H29:N29">SUBTOTAL(9,H30:H49)</f>
        <v>4545000</v>
      </c>
      <c r="I29" s="118">
        <f t="shared" si="11"/>
        <v>4545000</v>
      </c>
      <c r="J29" s="118">
        <f t="shared" si="11"/>
        <v>0</v>
      </c>
      <c r="K29" s="118">
        <f t="shared" si="11"/>
        <v>30000</v>
      </c>
      <c r="L29" s="266">
        <f t="shared" si="11"/>
        <v>4575000</v>
      </c>
      <c r="M29" s="118">
        <f t="shared" si="11"/>
        <v>4575000</v>
      </c>
      <c r="N29" s="290">
        <f t="shared" si="11"/>
        <v>0</v>
      </c>
      <c r="O29" s="122">
        <f>SUBTOTAL(9,O30:O43)</f>
        <v>875000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9">I30+J30</f>
        <v>90000</v>
      </c>
      <c r="I30" s="67">
        <v>90000</v>
      </c>
      <c r="J30" s="69">
        <v>0</v>
      </c>
      <c r="K30" s="236">
        <f aca="true" t="shared" si="13" ref="K30:K49">L30-H30</f>
        <v>0</v>
      </c>
      <c r="L30" s="71">
        <f aca="true" t="shared" si="14" ref="L30:L49"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t="shared" si="13"/>
        <v>0</v>
      </c>
      <c r="L31" s="71">
        <f t="shared" si="14"/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0</v>
      </c>
      <c r="L33" s="71">
        <f t="shared" si="14"/>
        <v>100000</v>
      </c>
      <c r="M33" s="72">
        <v>100000</v>
      </c>
      <c r="N33" s="73">
        <v>0</v>
      </c>
      <c r="O33" s="74"/>
    </row>
    <row r="34" spans="1:15" s="61" customFormat="1" ht="4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850000</v>
      </c>
      <c r="I34" s="67">
        <v>850000</v>
      </c>
      <c r="J34" s="69">
        <v>0</v>
      </c>
      <c r="K34" s="70">
        <f t="shared" si="13"/>
        <v>0</v>
      </c>
      <c r="L34" s="71">
        <f t="shared" si="14"/>
        <v>850000</v>
      </c>
      <c r="M34" s="72">
        <v>850000</v>
      </c>
      <c r="N34" s="73">
        <v>0</v>
      </c>
      <c r="O34" s="74">
        <f>F34-G34-L34</f>
        <v>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 t="shared" si="12"/>
        <v>100000</v>
      </c>
      <c r="I35" s="67">
        <v>100000</v>
      </c>
      <c r="J35" s="69">
        <v>0</v>
      </c>
      <c r="K35" s="70">
        <f t="shared" si="13"/>
        <v>0</v>
      </c>
      <c r="L35" s="71">
        <f t="shared" si="14"/>
        <v>100000</v>
      </c>
      <c r="M35" s="72">
        <v>100000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0</v>
      </c>
      <c r="L36" s="71">
        <f t="shared" si="14"/>
        <v>150000</v>
      </c>
      <c r="M36" s="72">
        <v>150000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0</v>
      </c>
      <c r="L37" s="71">
        <f t="shared" si="14"/>
        <v>30000</v>
      </c>
      <c r="M37" s="72">
        <v>30000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f t="shared" si="12"/>
        <v>30000</v>
      </c>
      <c r="I41" s="67">
        <v>30000</v>
      </c>
      <c r="J41" s="69">
        <v>0</v>
      </c>
      <c r="K41" s="70">
        <f t="shared" si="13"/>
        <v>0</v>
      </c>
      <c r="L41" s="71">
        <f t="shared" si="14"/>
        <v>30000</v>
      </c>
      <c r="M41" s="72">
        <v>30000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f t="shared" si="12"/>
        <v>1800000</v>
      </c>
      <c r="I43" s="67">
        <v>1800000</v>
      </c>
      <c r="J43" s="69">
        <v>0</v>
      </c>
      <c r="K43" s="70">
        <f t="shared" si="13"/>
        <v>0</v>
      </c>
      <c r="L43" s="71">
        <f t="shared" si="14"/>
        <v>1800000</v>
      </c>
      <c r="M43" s="72">
        <v>1800000</v>
      </c>
      <c r="N43" s="73">
        <v>0</v>
      </c>
      <c r="O43" s="129">
        <f>F43-G43-L43</f>
        <v>0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 t="shared" si="12"/>
        <v>50000</v>
      </c>
      <c r="I44" s="67">
        <v>50000</v>
      </c>
      <c r="J44" s="69">
        <v>0</v>
      </c>
      <c r="K44" s="70">
        <f t="shared" si="13"/>
        <v>0</v>
      </c>
      <c r="L44" s="71">
        <f t="shared" si="14"/>
        <v>50000</v>
      </c>
      <c r="M44" s="72">
        <v>50000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 t="shared" si="12"/>
        <v>30000</v>
      </c>
      <c r="I45" s="67">
        <v>30000</v>
      </c>
      <c r="J45" s="69">
        <v>0</v>
      </c>
      <c r="K45" s="70">
        <f t="shared" si="13"/>
        <v>0</v>
      </c>
      <c r="L45" s="71">
        <f t="shared" si="14"/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f t="shared" si="12"/>
        <v>30000</v>
      </c>
      <c r="I46" s="67">
        <v>30000</v>
      </c>
      <c r="J46" s="69">
        <v>0</v>
      </c>
      <c r="K46" s="70">
        <f t="shared" si="13"/>
        <v>0</v>
      </c>
      <c r="L46" s="71">
        <f t="shared" si="14"/>
        <v>30000</v>
      </c>
      <c r="M46" s="72">
        <v>30000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 t="shared" si="12"/>
        <v>50000</v>
      </c>
      <c r="I47" s="67">
        <v>50000</v>
      </c>
      <c r="J47" s="69">
        <v>0</v>
      </c>
      <c r="K47" s="70">
        <f t="shared" si="13"/>
        <v>0</v>
      </c>
      <c r="L47" s="71">
        <f t="shared" si="14"/>
        <v>50000</v>
      </c>
      <c r="M47" s="72">
        <v>50000</v>
      </c>
      <c r="N47" s="73">
        <v>0</v>
      </c>
      <c r="O47" s="129"/>
    </row>
    <row r="48" spans="1:15" s="130" customFormat="1" ht="38.25" customHeight="1">
      <c r="A48" s="62">
        <v>31</v>
      </c>
      <c r="B48" s="126"/>
      <c r="C48" s="127" t="s">
        <v>157</v>
      </c>
      <c r="D48" s="65" t="s">
        <v>27</v>
      </c>
      <c r="E48" s="66"/>
      <c r="F48" s="67"/>
      <c r="G48" s="68"/>
      <c r="H48" s="67">
        <f t="shared" si="12"/>
        <v>0</v>
      </c>
      <c r="I48" s="67">
        <v>0</v>
      </c>
      <c r="J48" s="69">
        <v>0</v>
      </c>
      <c r="K48" s="70">
        <f t="shared" si="13"/>
        <v>30000</v>
      </c>
      <c r="L48" s="71">
        <f t="shared" si="14"/>
        <v>30000</v>
      </c>
      <c r="M48" s="72">
        <v>30000</v>
      </c>
      <c r="N48" s="73">
        <v>0</v>
      </c>
      <c r="O48" s="129"/>
    </row>
    <row r="49" spans="1:15" s="130" customFormat="1" ht="38.25" customHeight="1" thickBot="1">
      <c r="A49" s="62">
        <v>32</v>
      </c>
      <c r="B49" s="126"/>
      <c r="C49" s="127" t="s">
        <v>141</v>
      </c>
      <c r="D49" s="65" t="s">
        <v>27</v>
      </c>
      <c r="E49" s="66"/>
      <c r="F49" s="67"/>
      <c r="G49" s="68"/>
      <c r="H49" s="67">
        <f t="shared" si="12"/>
        <v>20000</v>
      </c>
      <c r="I49" s="67">
        <v>20000</v>
      </c>
      <c r="J49" s="69">
        <v>0</v>
      </c>
      <c r="K49" s="70">
        <f t="shared" si="13"/>
        <v>0</v>
      </c>
      <c r="L49" s="71">
        <f t="shared" si="14"/>
        <v>20000</v>
      </c>
      <c r="M49" s="72">
        <v>20000</v>
      </c>
      <c r="N49" s="73">
        <v>0</v>
      </c>
      <c r="O49" s="129"/>
    </row>
    <row r="50" spans="1:15" s="113" customFormat="1" ht="27" customHeight="1" thickBot="1">
      <c r="A50" s="131"/>
      <c r="B50" s="132" t="s">
        <v>60</v>
      </c>
      <c r="C50" s="111" t="s">
        <v>61</v>
      </c>
      <c r="D50" s="111"/>
      <c r="E50" s="112"/>
      <c r="F50" s="31">
        <f aca="true" t="shared" si="15" ref="F50:N50">SUBTOTAL(9,F52:F53)</f>
        <v>2718000</v>
      </c>
      <c r="G50" s="31">
        <f t="shared" si="15"/>
        <v>118000</v>
      </c>
      <c r="H50" s="31">
        <f t="shared" si="15"/>
        <v>600000</v>
      </c>
      <c r="I50" s="31">
        <f t="shared" si="15"/>
        <v>600000</v>
      </c>
      <c r="J50" s="31">
        <f t="shared" si="15"/>
        <v>0</v>
      </c>
      <c r="K50" s="31">
        <f t="shared" si="15"/>
        <v>0</v>
      </c>
      <c r="L50" s="25">
        <f t="shared" si="15"/>
        <v>600000</v>
      </c>
      <c r="M50" s="31">
        <f t="shared" si="15"/>
        <v>600000</v>
      </c>
      <c r="N50" s="288">
        <f t="shared" si="15"/>
        <v>0</v>
      </c>
      <c r="O50" s="133">
        <f>SUBTOTAL(9,O52)</f>
        <v>2000000</v>
      </c>
    </row>
    <row r="51" spans="1:15" s="123" customFormat="1" ht="36.75" customHeight="1">
      <c r="A51" s="134"/>
      <c r="B51" s="115" t="s">
        <v>62</v>
      </c>
      <c r="C51" s="116" t="s">
        <v>63</v>
      </c>
      <c r="D51" s="116"/>
      <c r="E51" s="117"/>
      <c r="F51" s="135">
        <f aca="true" t="shared" si="16" ref="F51:N51">SUBTOTAL(9,F52:F53)</f>
        <v>2718000</v>
      </c>
      <c r="G51" s="135">
        <f t="shared" si="16"/>
        <v>118000</v>
      </c>
      <c r="H51" s="135">
        <f t="shared" si="16"/>
        <v>600000</v>
      </c>
      <c r="I51" s="135">
        <f t="shared" si="16"/>
        <v>600000</v>
      </c>
      <c r="J51" s="135">
        <f t="shared" si="16"/>
        <v>0</v>
      </c>
      <c r="K51" s="135">
        <f t="shared" si="16"/>
        <v>0</v>
      </c>
      <c r="L51" s="267">
        <f t="shared" si="16"/>
        <v>600000</v>
      </c>
      <c r="M51" s="135">
        <f t="shared" si="16"/>
        <v>600000</v>
      </c>
      <c r="N51" s="291">
        <f t="shared" si="16"/>
        <v>0</v>
      </c>
      <c r="O51" s="136">
        <f>SUBTOTAL(9,O52)</f>
        <v>2000000</v>
      </c>
    </row>
    <row r="52" spans="1:15" s="142" customFormat="1" ht="30.75" customHeight="1">
      <c r="A52" s="62">
        <v>33</v>
      </c>
      <c r="B52" s="125"/>
      <c r="C52" s="64" t="s">
        <v>64</v>
      </c>
      <c r="D52" s="65" t="s">
        <v>27</v>
      </c>
      <c r="E52" s="66" t="s">
        <v>34</v>
      </c>
      <c r="F52" s="67">
        <v>2618000</v>
      </c>
      <c r="G52" s="68">
        <v>118000</v>
      </c>
      <c r="H52" s="67">
        <f>I52+J52</f>
        <v>500000</v>
      </c>
      <c r="I52" s="67">
        <v>500000</v>
      </c>
      <c r="J52" s="69">
        <v>0</v>
      </c>
      <c r="K52" s="191">
        <f>L52-H52</f>
        <v>0</v>
      </c>
      <c r="L52" s="71">
        <f>M52+N52</f>
        <v>500000</v>
      </c>
      <c r="M52" s="72">
        <v>500000</v>
      </c>
      <c r="N52" s="73">
        <v>0</v>
      </c>
      <c r="O52" s="141">
        <f>F52-(G52+H52)</f>
        <v>2000000</v>
      </c>
    </row>
    <row r="53" spans="1:15" s="130" customFormat="1" ht="45.75" thickBot="1">
      <c r="A53" s="81">
        <v>34</v>
      </c>
      <c r="B53" s="143"/>
      <c r="C53" s="83" t="s">
        <v>149</v>
      </c>
      <c r="D53" s="84" t="s">
        <v>27</v>
      </c>
      <c r="E53" s="85" t="s">
        <v>28</v>
      </c>
      <c r="F53" s="86">
        <v>100000</v>
      </c>
      <c r="G53" s="144">
        <v>0</v>
      </c>
      <c r="H53" s="86">
        <f>I53+J53</f>
        <v>100000</v>
      </c>
      <c r="I53" s="86">
        <v>100000</v>
      </c>
      <c r="J53" s="88">
        <v>0</v>
      </c>
      <c r="K53" s="145">
        <f>L53-H53</f>
        <v>0</v>
      </c>
      <c r="L53" s="71">
        <f>M53+N53</f>
        <v>100000</v>
      </c>
      <c r="M53" s="72">
        <v>100000</v>
      </c>
      <c r="N53" s="73">
        <v>0</v>
      </c>
      <c r="O53" s="146">
        <f>F53-G53-L53</f>
        <v>0</v>
      </c>
    </row>
    <row r="54" spans="1:15" s="142" customFormat="1" ht="26.25" hidden="1" thickBot="1">
      <c r="A54" s="147"/>
      <c r="B54" s="148" t="s">
        <v>65</v>
      </c>
      <c r="C54" s="149" t="s">
        <v>66</v>
      </c>
      <c r="D54" s="149"/>
      <c r="E54" s="150"/>
      <c r="F54" s="31">
        <f aca="true" t="shared" si="17" ref="F54:N54">SUBTOTAL(9,F56)</f>
        <v>0</v>
      </c>
      <c r="G54" s="31">
        <f t="shared" si="17"/>
        <v>0</v>
      </c>
      <c r="H54" s="31">
        <f t="shared" si="17"/>
        <v>0</v>
      </c>
      <c r="I54" s="31">
        <f t="shared" si="17"/>
        <v>0</v>
      </c>
      <c r="J54" s="31">
        <f t="shared" si="17"/>
        <v>0</v>
      </c>
      <c r="K54" s="151">
        <f t="shared" si="17"/>
        <v>0</v>
      </c>
      <c r="L54" s="152">
        <f t="shared" si="17"/>
        <v>0</v>
      </c>
      <c r="M54" s="153">
        <f t="shared" si="17"/>
        <v>0</v>
      </c>
      <c r="N54" s="154">
        <f t="shared" si="17"/>
        <v>0</v>
      </c>
      <c r="O54" s="155"/>
    </row>
    <row r="55" spans="1:15" s="142" customFormat="1" ht="12.75" hidden="1">
      <c r="A55" s="156"/>
      <c r="B55" s="157" t="s">
        <v>67</v>
      </c>
      <c r="C55" s="158" t="s">
        <v>68</v>
      </c>
      <c r="D55" s="158"/>
      <c r="E55" s="159"/>
      <c r="F55" s="135">
        <f aca="true" t="shared" si="18" ref="F55:N55">SUBTOTAL(9,F56)</f>
        <v>0</v>
      </c>
      <c r="G55" s="135">
        <f t="shared" si="18"/>
        <v>0</v>
      </c>
      <c r="H55" s="135">
        <f t="shared" si="18"/>
        <v>0</v>
      </c>
      <c r="I55" s="135">
        <f t="shared" si="18"/>
        <v>0</v>
      </c>
      <c r="J55" s="135">
        <f t="shared" si="18"/>
        <v>0</v>
      </c>
      <c r="K55" s="160">
        <f t="shared" si="18"/>
        <v>0</v>
      </c>
      <c r="L55" s="161">
        <f t="shared" si="18"/>
        <v>0</v>
      </c>
      <c r="M55" s="160">
        <f t="shared" si="18"/>
        <v>0</v>
      </c>
      <c r="N55" s="162">
        <f t="shared" si="18"/>
        <v>0</v>
      </c>
      <c r="O55" s="155"/>
    </row>
    <row r="56" spans="1:15" s="142" customFormat="1" ht="13.5" hidden="1" thickBot="1">
      <c r="A56" s="81"/>
      <c r="B56" s="143"/>
      <c r="C56" s="83"/>
      <c r="D56" s="83"/>
      <c r="E56" s="85"/>
      <c r="F56" s="163"/>
      <c r="G56" s="164"/>
      <c r="H56" s="163">
        <f>I56+J56</f>
        <v>0</v>
      </c>
      <c r="I56" s="163"/>
      <c r="J56" s="128">
        <v>0</v>
      </c>
      <c r="K56" s="165">
        <f>L56-H56</f>
        <v>0</v>
      </c>
      <c r="L56" s="166">
        <f>M56+N56</f>
        <v>0</v>
      </c>
      <c r="M56" s="167"/>
      <c r="N56" s="168">
        <v>0</v>
      </c>
      <c r="O56" s="155"/>
    </row>
    <row r="57" spans="1:15" s="113" customFormat="1" ht="22.5" customHeight="1" thickBot="1">
      <c r="A57" s="131"/>
      <c r="B57" s="132" t="s">
        <v>69</v>
      </c>
      <c r="C57" s="111" t="s">
        <v>70</v>
      </c>
      <c r="D57" s="111"/>
      <c r="E57" s="112"/>
      <c r="F57" s="31">
        <f>SUBTOTAL(9,F59:F59)</f>
        <v>50000</v>
      </c>
      <c r="G57" s="31">
        <f>SUBTOTAL(9,G59:G59)</f>
        <v>0</v>
      </c>
      <c r="H57" s="31">
        <f>SUBTOTAL(9,H59:H59)</f>
        <v>50000</v>
      </c>
      <c r="I57" s="31">
        <f>SUBTOTAL(9,I59:I59)</f>
        <v>50000</v>
      </c>
      <c r="J57" s="31">
        <f>SUBTOTAL(9,J59:J59)</f>
        <v>0</v>
      </c>
      <c r="K57" s="32">
        <f>SUBTOTAL(9,K59)</f>
        <v>0</v>
      </c>
      <c r="L57" s="26">
        <f>SUBTOTAL(9,L59)</f>
        <v>50000</v>
      </c>
      <c r="M57" s="32">
        <f>SUBTOTAL(9,M59)</f>
        <v>50000</v>
      </c>
      <c r="N57" s="33">
        <f>SUBTOTAL(9,N59)</f>
        <v>0</v>
      </c>
      <c r="O57" s="133">
        <f>SUBTOTAL(9,O59)</f>
        <v>0</v>
      </c>
    </row>
    <row r="58" spans="1:15" s="123" customFormat="1" ht="35.25" customHeight="1">
      <c r="A58" s="134"/>
      <c r="B58" s="115" t="s">
        <v>71</v>
      </c>
      <c r="C58" s="116" t="s">
        <v>72</v>
      </c>
      <c r="D58" s="116"/>
      <c r="E58" s="117"/>
      <c r="F58" s="135">
        <f>SUBTOTAL(9,F59:F59)</f>
        <v>50000</v>
      </c>
      <c r="G58" s="135">
        <f>SUBTOTAL(9,G59:G59)</f>
        <v>0</v>
      </c>
      <c r="H58" s="135">
        <f>SUBTOTAL(9,H59:H59)</f>
        <v>50000</v>
      </c>
      <c r="I58" s="135">
        <f>SUBTOTAL(9,I59:I59)</f>
        <v>50000</v>
      </c>
      <c r="J58" s="135">
        <f>SUBTOTAL(9,J59:J59)</f>
        <v>0</v>
      </c>
      <c r="K58" s="119">
        <f>SUBTOTAL(9,K59)</f>
        <v>0</v>
      </c>
      <c r="L58" s="120">
        <f>SUBTOTAL(9,L59)</f>
        <v>50000</v>
      </c>
      <c r="M58" s="119">
        <f>SUBTOTAL(9,M59)</f>
        <v>50000</v>
      </c>
      <c r="N58" s="121">
        <f>SUBTOTAL(9,N59)</f>
        <v>0</v>
      </c>
      <c r="O58" s="136">
        <f>SUBTOTAL(9,O59)</f>
        <v>0</v>
      </c>
    </row>
    <row r="59" spans="1:15" s="142" customFormat="1" ht="30.75" customHeight="1" thickBot="1">
      <c r="A59" s="75">
        <v>35</v>
      </c>
      <c r="B59" s="169"/>
      <c r="C59" s="76" t="s">
        <v>73</v>
      </c>
      <c r="D59" s="65" t="s">
        <v>74</v>
      </c>
      <c r="E59" s="77" t="s">
        <v>28</v>
      </c>
      <c r="F59" s="78">
        <v>50000</v>
      </c>
      <c r="G59" s="68">
        <v>0</v>
      </c>
      <c r="H59" s="78">
        <f>I59+J59</f>
        <v>50000</v>
      </c>
      <c r="I59" s="78">
        <v>50000</v>
      </c>
      <c r="J59" s="80">
        <v>0</v>
      </c>
      <c r="K59" s="137">
        <f>L59-H59</f>
        <v>0</v>
      </c>
      <c r="L59" s="138">
        <f>M59+N59</f>
        <v>50000</v>
      </c>
      <c r="M59" s="139">
        <v>50000</v>
      </c>
      <c r="N59" s="140">
        <v>0</v>
      </c>
      <c r="O59" s="141">
        <f>F59-(G59+H59)</f>
        <v>0</v>
      </c>
    </row>
    <row r="60" spans="1:15" s="113" customFormat="1" ht="25.5" customHeight="1" thickBot="1">
      <c r="A60" s="131"/>
      <c r="B60" s="132" t="s">
        <v>75</v>
      </c>
      <c r="C60" s="111" t="s">
        <v>76</v>
      </c>
      <c r="D60" s="111"/>
      <c r="E60" s="112"/>
      <c r="F60" s="31">
        <f>SUBTOTAL(9,F62:F62)</f>
        <v>600000</v>
      </c>
      <c r="G60" s="31">
        <f>SUBTOTAL(9,G62:G62)</f>
        <v>0</v>
      </c>
      <c r="H60" s="31">
        <f>SUBTOTAL(9,H62:H62)</f>
        <v>600000</v>
      </c>
      <c r="I60" s="31">
        <f>SUBTOTAL(9,I62:I62)</f>
        <v>600000</v>
      </c>
      <c r="J60" s="31">
        <f>SUBTOTAL(9,J62:J62)</f>
        <v>0</v>
      </c>
      <c r="K60" s="32">
        <f>SUBTOTAL(9,K62)</f>
        <v>0</v>
      </c>
      <c r="L60" s="26">
        <f>SUBTOTAL(9,L62)</f>
        <v>600000</v>
      </c>
      <c r="M60" s="32">
        <f>SUBTOTAL(9,M62)</f>
        <v>600000</v>
      </c>
      <c r="N60" s="33">
        <f>SUBTOTAL(9,N62)</f>
        <v>0</v>
      </c>
      <c r="O60" s="133">
        <f>SUBTOTAL(9,O62)</f>
        <v>0</v>
      </c>
    </row>
    <row r="61" spans="1:15" s="123" customFormat="1" ht="26.25" customHeight="1">
      <c r="A61" s="134"/>
      <c r="B61" s="115" t="s">
        <v>77</v>
      </c>
      <c r="C61" s="116" t="s">
        <v>78</v>
      </c>
      <c r="D61" s="116"/>
      <c r="E61" s="117"/>
      <c r="F61" s="135">
        <f>SUBTOTAL(9,F62:F62)</f>
        <v>600000</v>
      </c>
      <c r="G61" s="135">
        <f>SUBTOTAL(9,G62:G62)</f>
        <v>0</v>
      </c>
      <c r="H61" s="135">
        <f>SUBTOTAL(9,H62:H62)</f>
        <v>600000</v>
      </c>
      <c r="I61" s="135">
        <f>SUBTOTAL(9,I62:I62)</f>
        <v>600000</v>
      </c>
      <c r="J61" s="135">
        <f>SUBTOTAL(9,J62:J62)</f>
        <v>0</v>
      </c>
      <c r="K61" s="119">
        <f>SUBTOTAL(9,K62)</f>
        <v>0</v>
      </c>
      <c r="L61" s="120">
        <f>SUBTOTAL(9,L62)</f>
        <v>600000</v>
      </c>
      <c r="M61" s="119">
        <f>SUBTOTAL(9,M62)</f>
        <v>600000</v>
      </c>
      <c r="N61" s="121">
        <f>SUBTOTAL(9,N62)</f>
        <v>0</v>
      </c>
      <c r="O61" s="136">
        <f>SUBTOTAL(9,O62)</f>
        <v>0</v>
      </c>
    </row>
    <row r="62" spans="1:15" s="142" customFormat="1" ht="24.75" customHeight="1" thickBot="1">
      <c r="A62" s="81">
        <v>36</v>
      </c>
      <c r="B62" s="143"/>
      <c r="C62" s="83" t="s">
        <v>79</v>
      </c>
      <c r="D62" s="84" t="s">
        <v>27</v>
      </c>
      <c r="E62" s="85" t="s">
        <v>28</v>
      </c>
      <c r="F62" s="86">
        <v>600000</v>
      </c>
      <c r="G62" s="87">
        <v>0</v>
      </c>
      <c r="H62" s="86">
        <f>I62+J62</f>
        <v>600000</v>
      </c>
      <c r="I62" s="86">
        <v>600000</v>
      </c>
      <c r="J62" s="88">
        <v>0</v>
      </c>
      <c r="K62" s="165">
        <f>L62-H62</f>
        <v>0</v>
      </c>
      <c r="L62" s="166">
        <f>M62+N62</f>
        <v>600000</v>
      </c>
      <c r="M62" s="167">
        <v>600000</v>
      </c>
      <c r="N62" s="168">
        <v>0</v>
      </c>
      <c r="O62" s="141">
        <f>F62-(G62+H62)</f>
        <v>0</v>
      </c>
    </row>
    <row r="63" spans="1:15" s="174" customFormat="1" ht="21" customHeight="1" thickBot="1">
      <c r="A63" s="172"/>
      <c r="B63" s="132" t="s">
        <v>80</v>
      </c>
      <c r="C63" s="111" t="s">
        <v>81</v>
      </c>
      <c r="D63" s="111"/>
      <c r="E63" s="112"/>
      <c r="F63" s="31">
        <f aca="true" t="shared" si="19" ref="F63:O63">SUBTOTAL(9,F65:F70)</f>
        <v>5976080</v>
      </c>
      <c r="G63" s="31">
        <f t="shared" si="19"/>
        <v>141650</v>
      </c>
      <c r="H63" s="31">
        <f t="shared" si="19"/>
        <v>5839430</v>
      </c>
      <c r="I63" s="31">
        <f t="shared" si="19"/>
        <v>5839430</v>
      </c>
      <c r="J63" s="31">
        <f t="shared" si="19"/>
        <v>0</v>
      </c>
      <c r="K63" s="32">
        <f t="shared" si="19"/>
        <v>0</v>
      </c>
      <c r="L63" s="26">
        <f t="shared" si="19"/>
        <v>5839430</v>
      </c>
      <c r="M63" s="32">
        <f t="shared" si="19"/>
        <v>5839430</v>
      </c>
      <c r="N63" s="33">
        <f t="shared" si="19"/>
        <v>0</v>
      </c>
      <c r="O63" s="173">
        <f t="shared" si="19"/>
        <v>0</v>
      </c>
    </row>
    <row r="64" spans="1:15" s="123" customFormat="1" ht="24" customHeight="1">
      <c r="A64" s="134"/>
      <c r="B64" s="115" t="s">
        <v>82</v>
      </c>
      <c r="C64" s="116" t="s">
        <v>83</v>
      </c>
      <c r="D64" s="116"/>
      <c r="E64" s="117"/>
      <c r="F64" s="135">
        <f>SUBTOTAL(9,F65:F67)</f>
        <v>5926080</v>
      </c>
      <c r="G64" s="135">
        <f>SUBTOTAL(9,G65:G67)</f>
        <v>141650</v>
      </c>
      <c r="H64" s="135">
        <f aca="true" t="shared" si="20" ref="H64:N64">SUBTOTAL(9,H65:H68)</f>
        <v>5789430</v>
      </c>
      <c r="I64" s="135">
        <f t="shared" si="20"/>
        <v>5789430</v>
      </c>
      <c r="J64" s="135">
        <f t="shared" si="20"/>
        <v>0</v>
      </c>
      <c r="K64" s="135">
        <f t="shared" si="20"/>
        <v>0</v>
      </c>
      <c r="L64" s="267">
        <f t="shared" si="20"/>
        <v>5789430</v>
      </c>
      <c r="M64" s="135">
        <f t="shared" si="20"/>
        <v>5789430</v>
      </c>
      <c r="N64" s="291">
        <f t="shared" si="20"/>
        <v>0</v>
      </c>
      <c r="O64" s="175">
        <f>SUBTOTAL(9,O65:O67)</f>
        <v>0</v>
      </c>
    </row>
    <row r="65" spans="1:15" s="61" customFormat="1" ht="86.25" customHeight="1">
      <c r="A65" s="62">
        <v>37</v>
      </c>
      <c r="B65" s="125"/>
      <c r="C65" s="64" t="s">
        <v>84</v>
      </c>
      <c r="D65" s="65" t="s">
        <v>27</v>
      </c>
      <c r="E65" s="66" t="s">
        <v>49</v>
      </c>
      <c r="F65" s="67">
        <v>4726080</v>
      </c>
      <c r="G65" s="68">
        <v>104150</v>
      </c>
      <c r="H65" s="67">
        <f>I65+J65</f>
        <v>4621930</v>
      </c>
      <c r="I65" s="67">
        <v>4621930</v>
      </c>
      <c r="J65" s="69">
        <v>0</v>
      </c>
      <c r="K65" s="145">
        <f>L65-H65</f>
        <v>0</v>
      </c>
      <c r="L65" s="71">
        <f>M65+N65</f>
        <v>4621930</v>
      </c>
      <c r="M65" s="72">
        <v>4621930</v>
      </c>
      <c r="N65" s="73">
        <v>0</v>
      </c>
      <c r="O65" s="146">
        <f>F65-G65-L65</f>
        <v>0</v>
      </c>
    </row>
    <row r="66" spans="1:15" s="61" customFormat="1" ht="22.5">
      <c r="A66" s="62">
        <v>38</v>
      </c>
      <c r="B66" s="125"/>
      <c r="C66" s="64" t="s">
        <v>85</v>
      </c>
      <c r="D66" s="65" t="s">
        <v>27</v>
      </c>
      <c r="E66" s="66" t="s">
        <v>39</v>
      </c>
      <c r="F66" s="67">
        <v>500000</v>
      </c>
      <c r="G66" s="176">
        <v>21500</v>
      </c>
      <c r="H66" s="67">
        <f>I66+J66</f>
        <v>478500</v>
      </c>
      <c r="I66" s="67">
        <v>478500</v>
      </c>
      <c r="J66" s="69">
        <v>0</v>
      </c>
      <c r="K66" s="145">
        <f>L66-H66</f>
        <v>0</v>
      </c>
      <c r="L66" s="71">
        <f>M66+N66</f>
        <v>478500</v>
      </c>
      <c r="M66" s="72">
        <v>478500</v>
      </c>
      <c r="N66" s="73">
        <v>0</v>
      </c>
      <c r="O66" s="146"/>
    </row>
    <row r="67" spans="1:15" s="61" customFormat="1" ht="22.5">
      <c r="A67" s="62">
        <v>39</v>
      </c>
      <c r="B67" s="125"/>
      <c r="C67" s="64" t="s">
        <v>86</v>
      </c>
      <c r="D67" s="65" t="s">
        <v>27</v>
      </c>
      <c r="E67" s="66" t="s">
        <v>39</v>
      </c>
      <c r="F67" s="67">
        <v>700000</v>
      </c>
      <c r="G67" s="176">
        <v>16000</v>
      </c>
      <c r="H67" s="67">
        <f>I67+J67</f>
        <v>684000</v>
      </c>
      <c r="I67" s="67">
        <v>684000</v>
      </c>
      <c r="J67" s="69">
        <v>0</v>
      </c>
      <c r="K67" s="145">
        <f>L67-H67</f>
        <v>0</v>
      </c>
      <c r="L67" s="71">
        <f>M67+N67</f>
        <v>684000</v>
      </c>
      <c r="M67" s="72">
        <v>684000</v>
      </c>
      <c r="N67" s="73">
        <v>0</v>
      </c>
      <c r="O67" s="146"/>
    </row>
    <row r="68" spans="1:15" s="61" customFormat="1" ht="34.5" thickBot="1">
      <c r="A68" s="75">
        <v>40</v>
      </c>
      <c r="B68" s="169"/>
      <c r="C68" s="76" t="s">
        <v>133</v>
      </c>
      <c r="D68" s="263"/>
      <c r="E68" s="77"/>
      <c r="F68" s="78"/>
      <c r="G68" s="264"/>
      <c r="H68" s="67">
        <f>I68+J68</f>
        <v>5000</v>
      </c>
      <c r="I68" s="67">
        <v>5000</v>
      </c>
      <c r="J68" s="69">
        <v>0</v>
      </c>
      <c r="K68" s="145">
        <f>L68-H68</f>
        <v>0</v>
      </c>
      <c r="L68" s="71">
        <f>M68+N68</f>
        <v>5000</v>
      </c>
      <c r="M68" s="72">
        <v>5000</v>
      </c>
      <c r="N68" s="73">
        <v>0</v>
      </c>
      <c r="O68" s="265"/>
    </row>
    <row r="69" spans="1:15" s="123" customFormat="1" ht="29.25" customHeight="1">
      <c r="A69" s="283"/>
      <c r="B69" s="222" t="s">
        <v>87</v>
      </c>
      <c r="C69" s="223" t="s">
        <v>88</v>
      </c>
      <c r="D69" s="223"/>
      <c r="E69" s="224"/>
      <c r="F69" s="284">
        <f aca="true" t="shared" si="21" ref="F69:O69">SUBTOTAL(9,F70)</f>
        <v>50000</v>
      </c>
      <c r="G69" s="284">
        <f t="shared" si="21"/>
        <v>0</v>
      </c>
      <c r="H69" s="225">
        <f t="shared" si="21"/>
        <v>50000</v>
      </c>
      <c r="I69" s="225">
        <f t="shared" si="21"/>
        <v>50000</v>
      </c>
      <c r="J69" s="225">
        <f t="shared" si="21"/>
        <v>0</v>
      </c>
      <c r="K69" s="177">
        <f t="shared" si="21"/>
        <v>0</v>
      </c>
      <c r="L69" s="178">
        <f t="shared" si="21"/>
        <v>50000</v>
      </c>
      <c r="M69" s="177">
        <f t="shared" si="21"/>
        <v>50000</v>
      </c>
      <c r="N69" s="179">
        <f t="shared" si="21"/>
        <v>0</v>
      </c>
      <c r="O69" s="180">
        <f t="shared" si="21"/>
        <v>0</v>
      </c>
    </row>
    <row r="70" spans="1:15" s="61" customFormat="1" ht="57" thickBot="1">
      <c r="A70" s="156">
        <v>41</v>
      </c>
      <c r="B70" s="181"/>
      <c r="C70" s="182" t="s">
        <v>89</v>
      </c>
      <c r="D70" s="183" t="s">
        <v>27</v>
      </c>
      <c r="E70" s="184" t="s">
        <v>90</v>
      </c>
      <c r="F70" s="176">
        <v>50000</v>
      </c>
      <c r="G70" s="185">
        <v>0</v>
      </c>
      <c r="H70" s="185">
        <f>I70+J70</f>
        <v>50000</v>
      </c>
      <c r="I70" s="186">
        <v>50000</v>
      </c>
      <c r="J70" s="187">
        <v>0</v>
      </c>
      <c r="K70" s="164">
        <f>L70-H70</f>
        <v>0</v>
      </c>
      <c r="L70" s="281">
        <f>M70+N70</f>
        <v>50000</v>
      </c>
      <c r="M70" s="282">
        <v>50000</v>
      </c>
      <c r="N70" s="273">
        <v>0</v>
      </c>
      <c r="O70" s="146">
        <f>F70-G70-L70</f>
        <v>0</v>
      </c>
    </row>
    <row r="71" spans="1:15" s="188" customFormat="1" ht="33" customHeight="1" thickBot="1">
      <c r="A71" s="172"/>
      <c r="B71" s="132" t="s">
        <v>91</v>
      </c>
      <c r="C71" s="111" t="s">
        <v>92</v>
      </c>
      <c r="D71" s="111"/>
      <c r="E71" s="112"/>
      <c r="F71" s="31">
        <f>SUBTOTAL(9,F73:F74)</f>
        <v>370000</v>
      </c>
      <c r="G71" s="31">
        <f>SUBTOTAL(9,G73:G74)</f>
        <v>30000</v>
      </c>
      <c r="H71" s="31">
        <f>SUBTOTAL(9,H73:H74)</f>
        <v>340000</v>
      </c>
      <c r="I71" s="31">
        <f>SUBTOTAL(9,I73:I74)</f>
        <v>340000</v>
      </c>
      <c r="J71" s="31">
        <f>SUBTOTAL(9,J73:J74)</f>
        <v>0</v>
      </c>
      <c r="K71" s="32">
        <f>SUBTOTAL(9,K74:K74)</f>
        <v>0</v>
      </c>
      <c r="L71" s="26">
        <f>SUBTOTAL(9,L74:L74)</f>
        <v>300000</v>
      </c>
      <c r="M71" s="32">
        <f>SUBTOTAL(9,M74:M74)</f>
        <v>300000</v>
      </c>
      <c r="N71" s="33">
        <f>SUBTOTAL(9,N74:N74)</f>
        <v>0</v>
      </c>
      <c r="O71" s="34">
        <f>SUBTOTAL(9,O74:O74)</f>
        <v>0</v>
      </c>
    </row>
    <row r="72" spans="1:15" s="123" customFormat="1" ht="29.25" customHeight="1">
      <c r="A72" s="134"/>
      <c r="B72" s="115" t="s">
        <v>93</v>
      </c>
      <c r="C72" s="116" t="s">
        <v>94</v>
      </c>
      <c r="D72" s="116"/>
      <c r="E72" s="117"/>
      <c r="F72" s="135">
        <f>SUBTOTAL(9,F73:F74)</f>
        <v>370000</v>
      </c>
      <c r="G72" s="135">
        <f>SUBTOTAL(9,G73:G74)</f>
        <v>30000</v>
      </c>
      <c r="H72" s="135">
        <f>SUBTOTAL(9,H73:H74)</f>
        <v>340000</v>
      </c>
      <c r="I72" s="135">
        <f>SUBTOTAL(9,I73:I74)</f>
        <v>340000</v>
      </c>
      <c r="J72" s="135">
        <f>SUBTOTAL(9,J73:J74)</f>
        <v>0</v>
      </c>
      <c r="K72" s="119">
        <f>SUBTOTAL(9,K74:K74)</f>
        <v>0</v>
      </c>
      <c r="L72" s="120">
        <f>SUBTOTAL(9,L74:L74)</f>
        <v>300000</v>
      </c>
      <c r="M72" s="119">
        <f>SUBTOTAL(9,M74:M74)</f>
        <v>300000</v>
      </c>
      <c r="N72" s="121">
        <f>SUBTOTAL(9,N74:N74)</f>
        <v>0</v>
      </c>
      <c r="O72" s="122">
        <f>SUBTOTAL(9,O74:O74)</f>
        <v>0</v>
      </c>
    </row>
    <row r="73" spans="1:15" s="190" customFormat="1" ht="22.5">
      <c r="A73" s="62">
        <v>42</v>
      </c>
      <c r="B73" s="125"/>
      <c r="C73" s="64" t="s">
        <v>95</v>
      </c>
      <c r="D73" s="65" t="s">
        <v>27</v>
      </c>
      <c r="E73" s="66" t="s">
        <v>39</v>
      </c>
      <c r="F73" s="68">
        <v>70000</v>
      </c>
      <c r="G73" s="176">
        <v>30000</v>
      </c>
      <c r="H73" s="67">
        <f>I73+J73</f>
        <v>40000</v>
      </c>
      <c r="I73" s="67">
        <v>40000</v>
      </c>
      <c r="J73" s="69">
        <v>0</v>
      </c>
      <c r="K73" s="271">
        <f>L73-H73</f>
        <v>0</v>
      </c>
      <c r="L73" s="71">
        <f>M73+N73</f>
        <v>40000</v>
      </c>
      <c r="M73" s="72">
        <v>40000</v>
      </c>
      <c r="N73" s="73">
        <v>0</v>
      </c>
      <c r="O73" s="146"/>
    </row>
    <row r="74" spans="1:15" s="190" customFormat="1" ht="23.25" thickBot="1">
      <c r="A74" s="81">
        <v>43</v>
      </c>
      <c r="B74" s="143"/>
      <c r="C74" s="83" t="s">
        <v>96</v>
      </c>
      <c r="D74" s="84" t="s">
        <v>27</v>
      </c>
      <c r="E74" s="85" t="s">
        <v>28</v>
      </c>
      <c r="F74" s="87">
        <v>300000</v>
      </c>
      <c r="G74" s="87">
        <v>0</v>
      </c>
      <c r="H74" s="86">
        <f>I74+J74</f>
        <v>300000</v>
      </c>
      <c r="I74" s="86">
        <v>300000</v>
      </c>
      <c r="J74" s="88">
        <v>0</v>
      </c>
      <c r="K74" s="305">
        <f>L74-H74</f>
        <v>0</v>
      </c>
      <c r="L74" s="166">
        <f>M74+N74</f>
        <v>300000</v>
      </c>
      <c r="M74" s="167">
        <v>300000</v>
      </c>
      <c r="N74" s="168">
        <v>0</v>
      </c>
      <c r="O74" s="146">
        <f>F74-(G74+H74)</f>
        <v>0</v>
      </c>
    </row>
    <row r="75" spans="1:15" s="188" customFormat="1" ht="33" customHeight="1" thickBot="1">
      <c r="A75" s="172"/>
      <c r="B75" s="132" t="s">
        <v>97</v>
      </c>
      <c r="C75" s="132" t="s">
        <v>98</v>
      </c>
      <c r="D75" s="132"/>
      <c r="E75" s="112"/>
      <c r="F75" s="31">
        <f aca="true" t="shared" si="22" ref="F75:O75">SUBTOTAL(9,F77:F79)</f>
        <v>16619000</v>
      </c>
      <c r="G75" s="31">
        <f t="shared" si="22"/>
        <v>55000</v>
      </c>
      <c r="H75" s="31">
        <f t="shared" si="22"/>
        <v>2700000</v>
      </c>
      <c r="I75" s="31">
        <f t="shared" si="22"/>
        <v>2700000</v>
      </c>
      <c r="J75" s="31">
        <f t="shared" si="22"/>
        <v>0</v>
      </c>
      <c r="K75" s="32">
        <f t="shared" si="22"/>
        <v>0</v>
      </c>
      <c r="L75" s="26">
        <f t="shared" si="22"/>
        <v>2700000</v>
      </c>
      <c r="M75" s="32">
        <f t="shared" si="22"/>
        <v>2700000</v>
      </c>
      <c r="N75" s="33">
        <f t="shared" si="22"/>
        <v>0</v>
      </c>
      <c r="O75" s="34" t="e">
        <f t="shared" si="22"/>
        <v>#REF!</v>
      </c>
    </row>
    <row r="76" spans="1:15" s="123" customFormat="1" ht="27" customHeight="1">
      <c r="A76" s="134"/>
      <c r="B76" s="115" t="s">
        <v>99</v>
      </c>
      <c r="C76" s="116" t="s">
        <v>100</v>
      </c>
      <c r="D76" s="116"/>
      <c r="E76" s="117"/>
      <c r="F76" s="118">
        <f aca="true" t="shared" si="23" ref="F76:O76">SUBTOTAL(9,F77:F79)</f>
        <v>16619000</v>
      </c>
      <c r="G76" s="118">
        <f t="shared" si="23"/>
        <v>55000</v>
      </c>
      <c r="H76" s="118">
        <f t="shared" si="23"/>
        <v>2700000</v>
      </c>
      <c r="I76" s="118">
        <f t="shared" si="23"/>
        <v>2700000</v>
      </c>
      <c r="J76" s="118">
        <f t="shared" si="23"/>
        <v>0</v>
      </c>
      <c r="K76" s="119">
        <f t="shared" si="23"/>
        <v>0</v>
      </c>
      <c r="L76" s="120">
        <f t="shared" si="23"/>
        <v>2700000</v>
      </c>
      <c r="M76" s="119">
        <f t="shared" si="23"/>
        <v>2700000</v>
      </c>
      <c r="N76" s="121">
        <f t="shared" si="23"/>
        <v>0</v>
      </c>
      <c r="O76" s="122" t="e">
        <f t="shared" si="23"/>
        <v>#REF!</v>
      </c>
    </row>
    <row r="77" spans="1:15" s="142" customFormat="1" ht="22.5">
      <c r="A77" s="62">
        <v>44</v>
      </c>
      <c r="B77" s="125"/>
      <c r="C77" s="127" t="s">
        <v>101</v>
      </c>
      <c r="D77" s="65" t="s">
        <v>27</v>
      </c>
      <c r="E77" s="66" t="s">
        <v>102</v>
      </c>
      <c r="F77" s="67">
        <v>16419000</v>
      </c>
      <c r="G77" s="68">
        <v>55000</v>
      </c>
      <c r="H77" s="67">
        <f>I77+J77</f>
        <v>2500000</v>
      </c>
      <c r="I77" s="67">
        <v>2500000</v>
      </c>
      <c r="J77" s="69">
        <v>0</v>
      </c>
      <c r="K77" s="191">
        <f>L77-H77</f>
        <v>0</v>
      </c>
      <c r="L77" s="71">
        <f>M77+N77</f>
        <v>2500000</v>
      </c>
      <c r="M77" s="72">
        <v>2500000</v>
      </c>
      <c r="N77" s="73">
        <v>0</v>
      </c>
      <c r="O77" s="146">
        <f>F77-(G77+H77)</f>
        <v>13864000</v>
      </c>
    </row>
    <row r="78" spans="1:15" s="142" customFormat="1" ht="22.5">
      <c r="A78" s="62">
        <v>45</v>
      </c>
      <c r="B78" s="125"/>
      <c r="C78" s="64" t="s">
        <v>103</v>
      </c>
      <c r="D78" s="65" t="s">
        <v>27</v>
      </c>
      <c r="E78" s="66" t="s">
        <v>28</v>
      </c>
      <c r="F78" s="67">
        <v>100000</v>
      </c>
      <c r="G78" s="192">
        <v>0</v>
      </c>
      <c r="H78" s="67">
        <f>I78+J78</f>
        <v>100000</v>
      </c>
      <c r="I78" s="67">
        <v>100000</v>
      </c>
      <c r="J78" s="69">
        <v>0</v>
      </c>
      <c r="K78" s="145">
        <f>L78-H78</f>
        <v>0</v>
      </c>
      <c r="L78" s="71">
        <f>M78+N78</f>
        <v>100000</v>
      </c>
      <c r="M78" s="72">
        <v>100000</v>
      </c>
      <c r="N78" s="73">
        <v>0</v>
      </c>
      <c r="O78" s="146"/>
    </row>
    <row r="79" spans="1:15" s="61" customFormat="1" ht="48.75" customHeight="1" thickBot="1">
      <c r="A79" s="62">
        <v>46</v>
      </c>
      <c r="B79" s="125"/>
      <c r="C79" s="64" t="s">
        <v>104</v>
      </c>
      <c r="D79" s="65" t="s">
        <v>27</v>
      </c>
      <c r="E79" s="66" t="s">
        <v>28</v>
      </c>
      <c r="F79" s="67">
        <v>100000</v>
      </c>
      <c r="G79" s="68">
        <v>0</v>
      </c>
      <c r="H79" s="67">
        <f>I79+J79</f>
        <v>100000</v>
      </c>
      <c r="I79" s="67">
        <v>100000</v>
      </c>
      <c r="J79" s="69">
        <v>0</v>
      </c>
      <c r="K79" s="145">
        <f>L79-H79</f>
        <v>0</v>
      </c>
      <c r="L79" s="71">
        <f>M79+N79</f>
        <v>100000</v>
      </c>
      <c r="M79" s="72">
        <v>100000</v>
      </c>
      <c r="N79" s="73">
        <v>0</v>
      </c>
      <c r="O79" s="146" t="e">
        <f>#REF!-#REF!-L79</f>
        <v>#REF!</v>
      </c>
    </row>
    <row r="80" spans="1:15" s="35" customFormat="1" ht="28.5" customHeight="1" thickBot="1">
      <c r="A80" s="342" t="s">
        <v>105</v>
      </c>
      <c r="B80" s="343"/>
      <c r="C80" s="344"/>
      <c r="D80" s="36"/>
      <c r="E80" s="37"/>
      <c r="F80" s="38">
        <f aca="true" t="shared" si="24" ref="F80:N80">SUBTOTAL(9,F83:F107)</f>
        <v>12385000</v>
      </c>
      <c r="G80" s="38">
        <f t="shared" si="24"/>
        <v>0</v>
      </c>
      <c r="H80" s="38">
        <f t="shared" si="24"/>
        <v>10504880</v>
      </c>
      <c r="I80" s="38">
        <f t="shared" si="24"/>
        <v>10504880</v>
      </c>
      <c r="J80" s="38">
        <f t="shared" si="24"/>
        <v>0</v>
      </c>
      <c r="K80" s="39">
        <f t="shared" si="24"/>
        <v>0</v>
      </c>
      <c r="L80" s="39">
        <f t="shared" si="24"/>
        <v>10504880</v>
      </c>
      <c r="M80" s="39">
        <f t="shared" si="24"/>
        <v>10504880</v>
      </c>
      <c r="N80" s="40">
        <f t="shared" si="24"/>
        <v>0</v>
      </c>
      <c r="O80" s="193">
        <f>SUBTOTAL(9,O83:O103)</f>
        <v>-100000</v>
      </c>
    </row>
    <row r="81" spans="1:15" s="113" customFormat="1" ht="21.75" customHeight="1" thickBot="1">
      <c r="A81" s="109"/>
      <c r="B81" s="132" t="s">
        <v>60</v>
      </c>
      <c r="C81" s="111" t="s">
        <v>61</v>
      </c>
      <c r="D81" s="111"/>
      <c r="E81" s="112"/>
      <c r="F81" s="31">
        <f aca="true" t="shared" si="25" ref="F81:O81">SUBTOTAL(9,F83)</f>
        <v>4900000</v>
      </c>
      <c r="G81" s="31">
        <f t="shared" si="25"/>
        <v>0</v>
      </c>
      <c r="H81" s="31">
        <f t="shared" si="25"/>
        <v>2900000</v>
      </c>
      <c r="I81" s="31">
        <f t="shared" si="25"/>
        <v>2900000</v>
      </c>
      <c r="J81" s="31">
        <f t="shared" si="25"/>
        <v>0</v>
      </c>
      <c r="K81" s="32">
        <f t="shared" si="25"/>
        <v>0</v>
      </c>
      <c r="L81" s="26">
        <f t="shared" si="25"/>
        <v>2900000</v>
      </c>
      <c r="M81" s="32">
        <f t="shared" si="25"/>
        <v>2900000</v>
      </c>
      <c r="N81" s="33">
        <f t="shared" si="25"/>
        <v>0</v>
      </c>
      <c r="O81" s="34">
        <f t="shared" si="25"/>
        <v>0</v>
      </c>
    </row>
    <row r="82" spans="1:15" s="123" customFormat="1" ht="29.25" customHeight="1">
      <c r="A82" s="114"/>
      <c r="B82" s="115" t="s">
        <v>106</v>
      </c>
      <c r="C82" s="116" t="s">
        <v>107</v>
      </c>
      <c r="D82" s="116"/>
      <c r="E82" s="117"/>
      <c r="F82" s="118">
        <f aca="true" t="shared" si="26" ref="F82:O82">SUBTOTAL(9,F83)</f>
        <v>4900000</v>
      </c>
      <c r="G82" s="118">
        <f t="shared" si="26"/>
        <v>0</v>
      </c>
      <c r="H82" s="118">
        <f t="shared" si="26"/>
        <v>2900000</v>
      </c>
      <c r="I82" s="118">
        <f t="shared" si="26"/>
        <v>2900000</v>
      </c>
      <c r="J82" s="118">
        <f t="shared" si="26"/>
        <v>0</v>
      </c>
      <c r="K82" s="119">
        <f t="shared" si="26"/>
        <v>0</v>
      </c>
      <c r="L82" s="120">
        <f t="shared" si="26"/>
        <v>2900000</v>
      </c>
      <c r="M82" s="119">
        <f t="shared" si="26"/>
        <v>2900000</v>
      </c>
      <c r="N82" s="121">
        <f t="shared" si="26"/>
        <v>0</v>
      </c>
      <c r="O82" s="122">
        <f t="shared" si="26"/>
        <v>0</v>
      </c>
    </row>
    <row r="83" spans="1:15" s="198" customFormat="1" ht="18" customHeight="1">
      <c r="A83" s="194">
        <v>47</v>
      </c>
      <c r="B83" s="195"/>
      <c r="C83" s="64" t="s">
        <v>108</v>
      </c>
      <c r="D83" s="65" t="s">
        <v>109</v>
      </c>
      <c r="E83" s="66" t="s">
        <v>28</v>
      </c>
      <c r="F83" s="67">
        <v>4900000</v>
      </c>
      <c r="G83" s="176">
        <v>0</v>
      </c>
      <c r="H83" s="67">
        <f>I83+J83</f>
        <v>2900000</v>
      </c>
      <c r="I83" s="67">
        <v>2900000</v>
      </c>
      <c r="J83" s="69">
        <v>0</v>
      </c>
      <c r="K83" s="196">
        <f>L83-H83</f>
        <v>0</v>
      </c>
      <c r="L83" s="71">
        <f>SUM(M83:N83)</f>
        <v>2900000</v>
      </c>
      <c r="M83" s="72">
        <v>2900000</v>
      </c>
      <c r="N83" s="73">
        <v>0</v>
      </c>
      <c r="O83" s="197"/>
    </row>
    <row r="84" spans="1:15" s="123" customFormat="1" ht="29.25" customHeight="1">
      <c r="A84" s="199"/>
      <c r="B84" s="200" t="s">
        <v>110</v>
      </c>
      <c r="C84" s="201" t="s">
        <v>111</v>
      </c>
      <c r="D84" s="201"/>
      <c r="E84" s="202"/>
      <c r="F84" s="203">
        <f aca="true" t="shared" si="27" ref="F84:O84">SUBTOTAL(9,F85:F86)</f>
        <v>185000</v>
      </c>
      <c r="G84" s="203">
        <f t="shared" si="27"/>
        <v>0</v>
      </c>
      <c r="H84" s="203">
        <f t="shared" si="27"/>
        <v>200000</v>
      </c>
      <c r="I84" s="203">
        <f t="shared" si="27"/>
        <v>200000</v>
      </c>
      <c r="J84" s="203">
        <f t="shared" si="27"/>
        <v>0</v>
      </c>
      <c r="K84" s="203">
        <f t="shared" si="27"/>
        <v>0</v>
      </c>
      <c r="L84" s="268">
        <f t="shared" si="27"/>
        <v>200000</v>
      </c>
      <c r="M84" s="203">
        <f t="shared" si="27"/>
        <v>200000</v>
      </c>
      <c r="N84" s="292">
        <f t="shared" si="27"/>
        <v>0</v>
      </c>
      <c r="O84" s="285">
        <f t="shared" si="27"/>
        <v>0</v>
      </c>
    </row>
    <row r="85" spans="1:15" s="123" customFormat="1" ht="24" customHeight="1">
      <c r="A85" s="204">
        <v>48</v>
      </c>
      <c r="B85" s="205"/>
      <c r="C85" s="206" t="s">
        <v>142</v>
      </c>
      <c r="D85" s="207" t="s">
        <v>112</v>
      </c>
      <c r="E85" s="66" t="s">
        <v>28</v>
      </c>
      <c r="F85" s="68">
        <v>65000</v>
      </c>
      <c r="G85" s="68">
        <v>0</v>
      </c>
      <c r="H85" s="67">
        <f>I85+J85</f>
        <v>80000</v>
      </c>
      <c r="I85" s="67">
        <v>80000</v>
      </c>
      <c r="J85" s="69">
        <v>0</v>
      </c>
      <c r="K85" s="208">
        <f>L85-H85</f>
        <v>0</v>
      </c>
      <c r="L85" s="71">
        <f>SUM(M85:N85)</f>
        <v>80000</v>
      </c>
      <c r="M85" s="72">
        <v>80000</v>
      </c>
      <c r="N85" s="73">
        <v>0</v>
      </c>
      <c r="O85" s="209"/>
    </row>
    <row r="86" spans="1:15" s="123" customFormat="1" ht="17.25" customHeight="1" thickBot="1">
      <c r="A86" s="204">
        <v>49</v>
      </c>
      <c r="B86" s="205"/>
      <c r="C86" s="206" t="s">
        <v>113</v>
      </c>
      <c r="D86" s="65" t="s">
        <v>27</v>
      </c>
      <c r="E86" s="66" t="s">
        <v>28</v>
      </c>
      <c r="F86" s="68">
        <v>120000</v>
      </c>
      <c r="G86" s="68">
        <v>0</v>
      </c>
      <c r="H86" s="67">
        <f>I86+J86</f>
        <v>120000</v>
      </c>
      <c r="I86" s="67">
        <v>120000</v>
      </c>
      <c r="J86" s="69">
        <v>0</v>
      </c>
      <c r="K86" s="208">
        <f>L86-H86</f>
        <v>0</v>
      </c>
      <c r="L86" s="71">
        <f>SUM(M86:N86)</f>
        <v>120000</v>
      </c>
      <c r="M86" s="72">
        <v>120000</v>
      </c>
      <c r="N86" s="73">
        <v>0</v>
      </c>
      <c r="O86" s="209"/>
    </row>
    <row r="87" spans="1:15" s="174" customFormat="1" ht="21" customHeight="1" thickBot="1">
      <c r="A87" s="172"/>
      <c r="B87" s="132" t="s">
        <v>80</v>
      </c>
      <c r="C87" s="111" t="s">
        <v>81</v>
      </c>
      <c r="D87" s="111"/>
      <c r="E87" s="112"/>
      <c r="F87" s="31">
        <f aca="true" t="shared" si="28" ref="F87:O87">SUBTOTAL(9,F89:F89)</f>
        <v>300000</v>
      </c>
      <c r="G87" s="31">
        <f t="shared" si="28"/>
        <v>0</v>
      </c>
      <c r="H87" s="31">
        <f t="shared" si="28"/>
        <v>400000</v>
      </c>
      <c r="I87" s="31">
        <f t="shared" si="28"/>
        <v>400000</v>
      </c>
      <c r="J87" s="31">
        <f t="shared" si="28"/>
        <v>0</v>
      </c>
      <c r="K87" s="31">
        <f t="shared" si="28"/>
        <v>0</v>
      </c>
      <c r="L87" s="25">
        <f t="shared" si="28"/>
        <v>400000</v>
      </c>
      <c r="M87" s="31">
        <f t="shared" si="28"/>
        <v>400000</v>
      </c>
      <c r="N87" s="288">
        <f t="shared" si="28"/>
        <v>0</v>
      </c>
      <c r="O87" s="286">
        <f t="shared" si="28"/>
        <v>-100000</v>
      </c>
    </row>
    <row r="88" spans="1:15" s="123" customFormat="1" ht="21" customHeight="1">
      <c r="A88" s="134"/>
      <c r="B88" s="115" t="s">
        <v>82</v>
      </c>
      <c r="C88" s="116" t="s">
        <v>83</v>
      </c>
      <c r="D88" s="116"/>
      <c r="E88" s="117"/>
      <c r="F88" s="135">
        <f aca="true" t="shared" si="29" ref="F88:N88">SUBTOTAL(9,F89:F89)</f>
        <v>300000</v>
      </c>
      <c r="G88" s="135">
        <f t="shared" si="29"/>
        <v>0</v>
      </c>
      <c r="H88" s="135">
        <f t="shared" si="29"/>
        <v>400000</v>
      </c>
      <c r="I88" s="135">
        <f t="shared" si="29"/>
        <v>400000</v>
      </c>
      <c r="J88" s="135">
        <f t="shared" si="29"/>
        <v>0</v>
      </c>
      <c r="K88" s="135">
        <f t="shared" si="29"/>
        <v>0</v>
      </c>
      <c r="L88" s="267">
        <f t="shared" si="29"/>
        <v>400000</v>
      </c>
      <c r="M88" s="135">
        <f t="shared" si="29"/>
        <v>400000</v>
      </c>
      <c r="N88" s="291">
        <f t="shared" si="29"/>
        <v>0</v>
      </c>
      <c r="O88" s="175">
        <f>SUBTOTAL(9,O89:O94)</f>
        <v>-100000</v>
      </c>
    </row>
    <row r="89" spans="1:15" s="61" customFormat="1" ht="18.75" customHeight="1" thickBot="1">
      <c r="A89" s="62">
        <v>50</v>
      </c>
      <c r="B89" s="125"/>
      <c r="C89" s="64" t="s">
        <v>114</v>
      </c>
      <c r="D89" s="65" t="s">
        <v>27</v>
      </c>
      <c r="E89" s="66" t="s">
        <v>28</v>
      </c>
      <c r="F89" s="67">
        <v>300000</v>
      </c>
      <c r="G89" s="68">
        <v>0</v>
      </c>
      <c r="H89" s="67">
        <f>I89+J89</f>
        <v>400000</v>
      </c>
      <c r="I89" s="67">
        <v>400000</v>
      </c>
      <c r="J89" s="69">
        <v>0</v>
      </c>
      <c r="K89" s="145">
        <f>L89-H89</f>
        <v>0</v>
      </c>
      <c r="L89" s="71">
        <f>M89+N89</f>
        <v>400000</v>
      </c>
      <c r="M89" s="72">
        <v>400000</v>
      </c>
      <c r="N89" s="73">
        <v>0</v>
      </c>
      <c r="O89" s="146">
        <f>F89-G89-L89</f>
        <v>-100000</v>
      </c>
    </row>
    <row r="90" spans="1:15" s="113" customFormat="1" ht="18.75" customHeight="1" thickBot="1">
      <c r="A90" s="109"/>
      <c r="B90" s="132" t="s">
        <v>150</v>
      </c>
      <c r="C90" s="111" t="s">
        <v>151</v>
      </c>
      <c r="D90" s="111"/>
      <c r="E90" s="112"/>
      <c r="F90" s="31"/>
      <c r="G90" s="31"/>
      <c r="H90" s="31">
        <f aca="true" t="shared" si="30" ref="H90:N90">SUBTOTAL(9,H92)</f>
        <v>4880</v>
      </c>
      <c r="I90" s="31">
        <f t="shared" si="30"/>
        <v>4880</v>
      </c>
      <c r="J90" s="31">
        <f t="shared" si="30"/>
        <v>0</v>
      </c>
      <c r="K90" s="32">
        <f t="shared" si="30"/>
        <v>0</v>
      </c>
      <c r="L90" s="26">
        <f t="shared" si="30"/>
        <v>4880</v>
      </c>
      <c r="M90" s="32">
        <f t="shared" si="30"/>
        <v>4880</v>
      </c>
      <c r="N90" s="33">
        <f t="shared" si="30"/>
        <v>0</v>
      </c>
      <c r="O90" s="34"/>
    </row>
    <row r="91" spans="1:15" s="123" customFormat="1" ht="18.75" customHeight="1" thickBot="1">
      <c r="A91" s="210"/>
      <c r="B91" s="211" t="s">
        <v>153</v>
      </c>
      <c r="C91" s="212" t="s">
        <v>152</v>
      </c>
      <c r="D91" s="212"/>
      <c r="E91" s="30"/>
      <c r="F91" s="31"/>
      <c r="G91" s="31"/>
      <c r="H91" s="302">
        <f aca="true" t="shared" si="31" ref="H91:N91">SUBTOTAL(9,H92)</f>
        <v>4880</v>
      </c>
      <c r="I91" s="302">
        <f t="shared" si="31"/>
        <v>4880</v>
      </c>
      <c r="J91" s="302">
        <f t="shared" si="31"/>
        <v>0</v>
      </c>
      <c r="K91" s="302">
        <f t="shared" si="31"/>
        <v>0</v>
      </c>
      <c r="L91" s="304">
        <f t="shared" si="31"/>
        <v>4880</v>
      </c>
      <c r="M91" s="302">
        <f t="shared" si="31"/>
        <v>4880</v>
      </c>
      <c r="N91" s="303">
        <f t="shared" si="31"/>
        <v>0</v>
      </c>
      <c r="O91" s="122"/>
    </row>
    <row r="92" spans="1:15" s="61" customFormat="1" ht="18.75" customHeight="1" thickBot="1">
      <c r="A92" s="156">
        <v>51</v>
      </c>
      <c r="B92" s="181"/>
      <c r="C92" s="295" t="s">
        <v>154</v>
      </c>
      <c r="D92" s="296" t="s">
        <v>155</v>
      </c>
      <c r="E92" s="159"/>
      <c r="F92" s="297"/>
      <c r="G92" s="264"/>
      <c r="H92" s="185">
        <f>I92+J92</f>
        <v>4880</v>
      </c>
      <c r="I92" s="185">
        <v>4880</v>
      </c>
      <c r="J92" s="299">
        <v>0</v>
      </c>
      <c r="K92" s="300">
        <f>L92-H92</f>
        <v>0</v>
      </c>
      <c r="L92" s="269">
        <f>M92+N92</f>
        <v>4880</v>
      </c>
      <c r="M92" s="270">
        <v>4880</v>
      </c>
      <c r="N92" s="301">
        <v>0</v>
      </c>
      <c r="O92" s="298"/>
    </row>
    <row r="93" spans="1:15" s="113" customFormat="1" ht="27.75" customHeight="1" thickBot="1">
      <c r="A93" s="109"/>
      <c r="B93" s="132" t="s">
        <v>91</v>
      </c>
      <c r="C93" s="111" t="s">
        <v>92</v>
      </c>
      <c r="D93" s="111"/>
      <c r="E93" s="112"/>
      <c r="F93" s="31">
        <f aca="true" t="shared" si="32" ref="F93:O93">SUBTOTAL(9,F95)</f>
        <v>7000000</v>
      </c>
      <c r="G93" s="31">
        <f t="shared" si="32"/>
        <v>0</v>
      </c>
      <c r="H93" s="31">
        <f t="shared" si="32"/>
        <v>7000000</v>
      </c>
      <c r="I93" s="31">
        <f t="shared" si="32"/>
        <v>7000000</v>
      </c>
      <c r="J93" s="31">
        <f t="shared" si="32"/>
        <v>0</v>
      </c>
      <c r="K93" s="32">
        <f t="shared" si="32"/>
        <v>0</v>
      </c>
      <c r="L93" s="26">
        <f t="shared" si="32"/>
        <v>7000000</v>
      </c>
      <c r="M93" s="32">
        <f t="shared" si="32"/>
        <v>7000000</v>
      </c>
      <c r="N93" s="33">
        <f t="shared" si="32"/>
        <v>0</v>
      </c>
      <c r="O93" s="34">
        <f t="shared" si="32"/>
        <v>0</v>
      </c>
    </row>
    <row r="94" spans="1:15" s="123" customFormat="1" ht="30.75" customHeight="1" thickBot="1">
      <c r="A94" s="210"/>
      <c r="B94" s="211" t="s">
        <v>115</v>
      </c>
      <c r="C94" s="212" t="s">
        <v>116</v>
      </c>
      <c r="D94" s="212"/>
      <c r="E94" s="30"/>
      <c r="F94" s="31">
        <f aca="true" t="shared" si="33" ref="F94:O94">SUBTOTAL(9,F95)</f>
        <v>7000000</v>
      </c>
      <c r="G94" s="31">
        <f t="shared" si="33"/>
        <v>0</v>
      </c>
      <c r="H94" s="31">
        <f t="shared" si="33"/>
        <v>7000000</v>
      </c>
      <c r="I94" s="31">
        <f t="shared" si="33"/>
        <v>7000000</v>
      </c>
      <c r="J94" s="31">
        <f t="shared" si="33"/>
        <v>0</v>
      </c>
      <c r="K94" s="32">
        <f t="shared" si="33"/>
        <v>0</v>
      </c>
      <c r="L94" s="26">
        <f t="shared" si="33"/>
        <v>7000000</v>
      </c>
      <c r="M94" s="32">
        <f t="shared" si="33"/>
        <v>7000000</v>
      </c>
      <c r="N94" s="33">
        <f t="shared" si="33"/>
        <v>0</v>
      </c>
      <c r="O94" s="122">
        <f t="shared" si="33"/>
        <v>0</v>
      </c>
    </row>
    <row r="95" spans="1:15" s="198" customFormat="1" ht="51.75" customHeight="1" thickBot="1">
      <c r="A95" s="213">
        <v>52</v>
      </c>
      <c r="B95" s="214"/>
      <c r="C95" s="103" t="s">
        <v>117</v>
      </c>
      <c r="D95" s="104" t="s">
        <v>118</v>
      </c>
      <c r="E95" s="105" t="s">
        <v>28</v>
      </c>
      <c r="F95" s="106">
        <v>7000000</v>
      </c>
      <c r="G95" s="107">
        <v>0</v>
      </c>
      <c r="H95" s="106">
        <f>I95+J95</f>
        <v>7000000</v>
      </c>
      <c r="I95" s="106">
        <v>7000000</v>
      </c>
      <c r="J95" s="108">
        <v>0</v>
      </c>
      <c r="K95" s="272">
        <f>L95-H95</f>
        <v>0</v>
      </c>
      <c r="L95" s="269">
        <f>SUM(M95:N95)</f>
        <v>7000000</v>
      </c>
      <c r="M95" s="270">
        <v>7000000</v>
      </c>
      <c r="N95" s="273">
        <v>0</v>
      </c>
      <c r="O95" s="197"/>
    </row>
    <row r="96" spans="1:15" s="174" customFormat="1" ht="27.75" customHeight="1" hidden="1" thickBot="1">
      <c r="A96" s="215"/>
      <c r="B96" s="216" t="s">
        <v>80</v>
      </c>
      <c r="C96" s="217" t="s">
        <v>81</v>
      </c>
      <c r="D96" s="217"/>
      <c r="E96" s="218"/>
      <c r="F96" s="219">
        <f aca="true" t="shared" si="34" ref="F96:O96">SUBTOTAL(9,F98:F103)</f>
        <v>0</v>
      </c>
      <c r="G96" s="219">
        <f t="shared" si="34"/>
        <v>0</v>
      </c>
      <c r="H96" s="219">
        <f t="shared" si="34"/>
        <v>0</v>
      </c>
      <c r="I96" s="219">
        <f t="shared" si="34"/>
        <v>0</v>
      </c>
      <c r="J96" s="219">
        <f t="shared" si="34"/>
        <v>0</v>
      </c>
      <c r="K96" s="32">
        <f t="shared" si="34"/>
        <v>0</v>
      </c>
      <c r="L96" s="26">
        <f t="shared" si="34"/>
        <v>0</v>
      </c>
      <c r="M96" s="32">
        <f t="shared" si="34"/>
        <v>0</v>
      </c>
      <c r="N96" s="33">
        <f t="shared" si="34"/>
        <v>0</v>
      </c>
      <c r="O96" s="220">
        <f t="shared" si="34"/>
        <v>0</v>
      </c>
    </row>
    <row r="97" spans="1:15" s="123" customFormat="1" ht="29.25" customHeight="1" hidden="1">
      <c r="A97" s="221"/>
      <c r="B97" s="222" t="s">
        <v>82</v>
      </c>
      <c r="C97" s="223" t="s">
        <v>83</v>
      </c>
      <c r="D97" s="223"/>
      <c r="E97" s="224"/>
      <c r="F97" s="225">
        <f aca="true" t="shared" si="35" ref="F97:O97">SUBTOTAL(9,F98:F99)</f>
        <v>0</v>
      </c>
      <c r="G97" s="225">
        <f t="shared" si="35"/>
        <v>0</v>
      </c>
      <c r="H97" s="225">
        <f t="shared" si="35"/>
        <v>0</v>
      </c>
      <c r="I97" s="225">
        <f t="shared" si="35"/>
        <v>0</v>
      </c>
      <c r="J97" s="225">
        <f t="shared" si="35"/>
        <v>0</v>
      </c>
      <c r="K97" s="177">
        <f t="shared" si="35"/>
        <v>0</v>
      </c>
      <c r="L97" s="178">
        <f t="shared" si="35"/>
        <v>0</v>
      </c>
      <c r="M97" s="177">
        <f t="shared" si="35"/>
        <v>0</v>
      </c>
      <c r="N97" s="179">
        <f t="shared" si="35"/>
        <v>0</v>
      </c>
      <c r="O97" s="226">
        <f t="shared" si="35"/>
        <v>0</v>
      </c>
    </row>
    <row r="98" spans="1:15" s="229" customFormat="1" ht="22.5" customHeight="1" hidden="1">
      <c r="A98" s="227">
        <v>51</v>
      </c>
      <c r="B98" s="125"/>
      <c r="C98" s="64" t="s">
        <v>119</v>
      </c>
      <c r="D98" s="64"/>
      <c r="E98" s="66"/>
      <c r="F98" s="67"/>
      <c r="G98" s="68"/>
      <c r="H98" s="67">
        <f>I98+J98</f>
        <v>0</v>
      </c>
      <c r="I98" s="67"/>
      <c r="J98" s="228"/>
      <c r="K98" s="196"/>
      <c r="L98" s="71"/>
      <c r="M98" s="72"/>
      <c r="N98" s="73"/>
      <c r="O98" s="197"/>
    </row>
    <row r="99" spans="1:15" s="229" customFormat="1" ht="23.25" customHeight="1" hidden="1" thickBot="1">
      <c r="A99" s="230">
        <v>52</v>
      </c>
      <c r="B99" s="169"/>
      <c r="C99" s="64" t="s">
        <v>119</v>
      </c>
      <c r="D99" s="64"/>
      <c r="E99" s="66"/>
      <c r="F99" s="67"/>
      <c r="G99" s="176"/>
      <c r="H99" s="67">
        <f>I99+J99</f>
        <v>0</v>
      </c>
      <c r="I99" s="67"/>
      <c r="J99" s="228"/>
      <c r="K99" s="196"/>
      <c r="L99" s="71"/>
      <c r="M99" s="72"/>
      <c r="N99" s="73"/>
      <c r="O99" s="197"/>
    </row>
    <row r="100" spans="1:15" s="123" customFormat="1" ht="29.25" customHeight="1" hidden="1">
      <c r="A100" s="231"/>
      <c r="B100" s="115" t="s">
        <v>120</v>
      </c>
      <c r="C100" s="116" t="s">
        <v>121</v>
      </c>
      <c r="D100" s="116"/>
      <c r="E100" s="117"/>
      <c r="F100" s="118">
        <f aca="true" t="shared" si="36" ref="F100:O100">SUBTOTAL(9,F101)</f>
        <v>0</v>
      </c>
      <c r="G100" s="118">
        <f t="shared" si="36"/>
        <v>0</v>
      </c>
      <c r="H100" s="118">
        <f t="shared" si="36"/>
        <v>0</v>
      </c>
      <c r="I100" s="118">
        <f t="shared" si="36"/>
        <v>0</v>
      </c>
      <c r="J100" s="118">
        <f t="shared" si="36"/>
        <v>0</v>
      </c>
      <c r="K100" s="119">
        <f t="shared" si="36"/>
        <v>0</v>
      </c>
      <c r="L100" s="120">
        <f t="shared" si="36"/>
        <v>0</v>
      </c>
      <c r="M100" s="119">
        <f t="shared" si="36"/>
        <v>0</v>
      </c>
      <c r="N100" s="121">
        <f t="shared" si="36"/>
        <v>0</v>
      </c>
      <c r="O100" s="122">
        <f t="shared" si="36"/>
        <v>0</v>
      </c>
    </row>
    <row r="101" spans="1:15" s="229" customFormat="1" ht="12.75" customHeight="1" hidden="1">
      <c r="A101" s="230">
        <v>53</v>
      </c>
      <c r="B101" s="169"/>
      <c r="C101" s="232" t="s">
        <v>122</v>
      </c>
      <c r="D101" s="232"/>
      <c r="E101" s="66"/>
      <c r="F101" s="67"/>
      <c r="G101" s="176"/>
      <c r="H101" s="67">
        <f>I101+J101</f>
        <v>0</v>
      </c>
      <c r="I101" s="67"/>
      <c r="J101" s="228"/>
      <c r="K101" s="196"/>
      <c r="L101" s="71"/>
      <c r="M101" s="72"/>
      <c r="N101" s="73"/>
      <c r="O101" s="197"/>
    </row>
    <row r="102" spans="1:15" s="123" customFormat="1" ht="29.25" customHeight="1" hidden="1">
      <c r="A102" s="221"/>
      <c r="B102" s="222" t="s">
        <v>87</v>
      </c>
      <c r="C102" s="223" t="s">
        <v>88</v>
      </c>
      <c r="D102" s="223"/>
      <c r="E102" s="224" t="s">
        <v>123</v>
      </c>
      <c r="F102" s="225">
        <f aca="true" t="shared" si="37" ref="F102:O102">SUBTOTAL(9,F103:F103)</f>
        <v>0</v>
      </c>
      <c r="G102" s="225">
        <f t="shared" si="37"/>
        <v>0</v>
      </c>
      <c r="H102" s="225">
        <f t="shared" si="37"/>
        <v>0</v>
      </c>
      <c r="I102" s="225">
        <f t="shared" si="37"/>
        <v>0</v>
      </c>
      <c r="J102" s="225">
        <f t="shared" si="37"/>
        <v>0</v>
      </c>
      <c r="K102" s="177">
        <f t="shared" si="37"/>
        <v>0</v>
      </c>
      <c r="L102" s="178">
        <f t="shared" si="37"/>
        <v>0</v>
      </c>
      <c r="M102" s="177">
        <f t="shared" si="37"/>
        <v>0</v>
      </c>
      <c r="N102" s="179">
        <f t="shared" si="37"/>
        <v>0</v>
      </c>
      <c r="O102" s="226">
        <f t="shared" si="37"/>
        <v>0</v>
      </c>
    </row>
    <row r="103" spans="1:15" s="229" customFormat="1" ht="13.5" customHeight="1" hidden="1" thickBot="1">
      <c r="A103" s="230"/>
      <c r="B103" s="169"/>
      <c r="C103" s="76"/>
      <c r="D103" s="76"/>
      <c r="E103" s="77"/>
      <c r="F103" s="78"/>
      <c r="G103" s="79"/>
      <c r="H103" s="78">
        <f>SUM(I103:J103)</f>
        <v>0</v>
      </c>
      <c r="I103" s="78"/>
      <c r="J103" s="233">
        <v>0</v>
      </c>
      <c r="K103" s="234">
        <f>L103-H103</f>
        <v>0</v>
      </c>
      <c r="L103" s="138">
        <f>SUM(M103:N103)</f>
        <v>0</v>
      </c>
      <c r="M103" s="139"/>
      <c r="N103" s="168">
        <v>0</v>
      </c>
      <c r="O103" s="197"/>
    </row>
    <row r="104" spans="1:15" s="174" customFormat="1" ht="27.75" customHeight="1" hidden="1" thickBot="1">
      <c r="A104" s="235"/>
      <c r="B104" s="132" t="s">
        <v>97</v>
      </c>
      <c r="C104" s="111" t="s">
        <v>98</v>
      </c>
      <c r="D104" s="111"/>
      <c r="E104" s="112"/>
      <c r="F104" s="31">
        <f aca="true" t="shared" si="38" ref="F104:N104">SUBTOTAL(9,F106:F107)</f>
        <v>0</v>
      </c>
      <c r="G104" s="31">
        <f t="shared" si="38"/>
        <v>0</v>
      </c>
      <c r="H104" s="31">
        <f t="shared" si="38"/>
        <v>0</v>
      </c>
      <c r="I104" s="31">
        <f t="shared" si="38"/>
        <v>0</v>
      </c>
      <c r="J104" s="31">
        <f t="shared" si="38"/>
        <v>0</v>
      </c>
      <c r="K104" s="31">
        <f t="shared" si="38"/>
        <v>0</v>
      </c>
      <c r="L104" s="31">
        <f t="shared" si="38"/>
        <v>0</v>
      </c>
      <c r="M104" s="31">
        <f t="shared" si="38"/>
        <v>0</v>
      </c>
      <c r="N104" s="288">
        <f t="shared" si="38"/>
        <v>0</v>
      </c>
      <c r="O104" s="220"/>
    </row>
    <row r="105" spans="1:15" s="123" customFormat="1" ht="29.25" customHeight="1" hidden="1">
      <c r="A105" s="231"/>
      <c r="B105" s="115" t="s">
        <v>99</v>
      </c>
      <c r="C105" s="116" t="s">
        <v>100</v>
      </c>
      <c r="D105" s="116"/>
      <c r="E105" s="117"/>
      <c r="F105" s="225">
        <f aca="true" t="shared" si="39" ref="F105:N105">SUBTOTAL(9,F106:F107)</f>
        <v>0</v>
      </c>
      <c r="G105" s="225">
        <f t="shared" si="39"/>
        <v>0</v>
      </c>
      <c r="H105" s="225">
        <f t="shared" si="39"/>
        <v>0</v>
      </c>
      <c r="I105" s="225">
        <f t="shared" si="39"/>
        <v>0</v>
      </c>
      <c r="J105" s="225">
        <f t="shared" si="39"/>
        <v>0</v>
      </c>
      <c r="K105" s="119">
        <f t="shared" si="39"/>
        <v>0</v>
      </c>
      <c r="L105" s="120">
        <f t="shared" si="39"/>
        <v>0</v>
      </c>
      <c r="M105" s="119">
        <f t="shared" si="39"/>
        <v>0</v>
      </c>
      <c r="N105" s="121">
        <f t="shared" si="39"/>
        <v>0</v>
      </c>
      <c r="O105" s="122"/>
    </row>
    <row r="106" spans="1:15" s="61" customFormat="1" ht="12.75" customHeight="1" hidden="1">
      <c r="A106" s="227">
        <v>54</v>
      </c>
      <c r="B106" s="124"/>
      <c r="C106" s="127"/>
      <c r="D106" s="127"/>
      <c r="E106" s="66"/>
      <c r="F106" s="67"/>
      <c r="G106" s="68"/>
      <c r="H106" s="67">
        <f>I106+J106</f>
        <v>0</v>
      </c>
      <c r="I106" s="67"/>
      <c r="J106" s="69">
        <v>0</v>
      </c>
      <c r="K106" s="236">
        <f>L106-H106</f>
        <v>0</v>
      </c>
      <c r="L106" s="71">
        <f>M106+N106</f>
        <v>0</v>
      </c>
      <c r="M106" s="72">
        <v>0</v>
      </c>
      <c r="N106" s="73">
        <v>0</v>
      </c>
      <c r="O106" s="74"/>
    </row>
    <row r="107" spans="1:15" s="247" customFormat="1" ht="12" customHeight="1" hidden="1" thickBot="1">
      <c r="A107" s="237">
        <v>55</v>
      </c>
      <c r="B107" s="238"/>
      <c r="C107" s="239"/>
      <c r="D107" s="239"/>
      <c r="E107" s="239"/>
      <c r="F107" s="240"/>
      <c r="G107" s="241"/>
      <c r="H107" s="242">
        <f>I107+J107</f>
        <v>0</v>
      </c>
      <c r="I107" s="242"/>
      <c r="J107" s="242">
        <v>0</v>
      </c>
      <c r="K107" s="243">
        <f>L107-H107</f>
        <v>0</v>
      </c>
      <c r="L107" s="244">
        <f>M107+N107</f>
        <v>0</v>
      </c>
      <c r="M107" s="245">
        <v>0</v>
      </c>
      <c r="N107" s="246">
        <v>0</v>
      </c>
      <c r="O107" s="24"/>
    </row>
    <row r="108" spans="1:15" s="123" customFormat="1" ht="29.25" customHeight="1" thickBot="1">
      <c r="A108" s="330" t="s">
        <v>124</v>
      </c>
      <c r="B108" s="331"/>
      <c r="C108" s="332"/>
      <c r="D108" s="53"/>
      <c r="E108" s="37"/>
      <c r="F108" s="38">
        <f>SUBTOTAL(9,F111:F114)</f>
        <v>550000</v>
      </c>
      <c r="G108" s="38">
        <f>SUBTOTAL(9,G111:G114)</f>
        <v>450000</v>
      </c>
      <c r="H108" s="38">
        <f aca="true" t="shared" si="40" ref="H108:N108">SUBTOTAL(9,H111:H117)</f>
        <v>101800</v>
      </c>
      <c r="I108" s="38">
        <f t="shared" si="40"/>
        <v>101800</v>
      </c>
      <c r="J108" s="38">
        <f t="shared" si="40"/>
        <v>0</v>
      </c>
      <c r="K108" s="38">
        <f t="shared" si="40"/>
        <v>0</v>
      </c>
      <c r="L108" s="38">
        <f t="shared" si="40"/>
        <v>101800</v>
      </c>
      <c r="M108" s="38">
        <f t="shared" si="40"/>
        <v>101800</v>
      </c>
      <c r="N108" s="293">
        <f t="shared" si="40"/>
        <v>0</v>
      </c>
      <c r="O108" s="248">
        <f>SUBTOTAL(9,O111:O114)</f>
        <v>0</v>
      </c>
    </row>
    <row r="109" spans="1:15" s="174" customFormat="1" ht="27.75" customHeight="1" hidden="1" thickBot="1">
      <c r="A109" s="235"/>
      <c r="B109" s="132" t="s">
        <v>22</v>
      </c>
      <c r="C109" s="111" t="s">
        <v>23</v>
      </c>
      <c r="D109" s="111"/>
      <c r="E109" s="112"/>
      <c r="F109" s="31">
        <f aca="true" t="shared" si="41" ref="F109:O109">SUBTOTAL(9,F111)</f>
        <v>0</v>
      </c>
      <c r="G109" s="31">
        <f t="shared" si="41"/>
        <v>0</v>
      </c>
      <c r="H109" s="31">
        <f t="shared" si="41"/>
        <v>0</v>
      </c>
      <c r="I109" s="31">
        <f t="shared" si="41"/>
        <v>0</v>
      </c>
      <c r="J109" s="31">
        <f t="shared" si="41"/>
        <v>0</v>
      </c>
      <c r="K109" s="32">
        <f t="shared" si="41"/>
        <v>0</v>
      </c>
      <c r="L109" s="26">
        <f t="shared" si="41"/>
        <v>0</v>
      </c>
      <c r="M109" s="32">
        <f t="shared" si="41"/>
        <v>0</v>
      </c>
      <c r="N109" s="33">
        <f t="shared" si="41"/>
        <v>0</v>
      </c>
      <c r="O109" s="34">
        <f t="shared" si="41"/>
        <v>0</v>
      </c>
    </row>
    <row r="110" spans="1:15" s="123" customFormat="1" ht="55.5" customHeight="1" hidden="1">
      <c r="A110" s="199"/>
      <c r="B110" s="200" t="s">
        <v>24</v>
      </c>
      <c r="C110" s="201" t="s">
        <v>125</v>
      </c>
      <c r="D110" s="201"/>
      <c r="E110" s="202"/>
      <c r="F110" s="203">
        <f aca="true" t="shared" si="42" ref="F110:O110">SUBTOTAL(9,F111)</f>
        <v>0</v>
      </c>
      <c r="G110" s="203">
        <f t="shared" si="42"/>
        <v>0</v>
      </c>
      <c r="H110" s="203">
        <f t="shared" si="42"/>
        <v>0</v>
      </c>
      <c r="I110" s="203">
        <f t="shared" si="42"/>
        <v>0</v>
      </c>
      <c r="J110" s="203">
        <f t="shared" si="42"/>
        <v>0</v>
      </c>
      <c r="K110" s="249">
        <f t="shared" si="42"/>
        <v>0</v>
      </c>
      <c r="L110" s="250">
        <f t="shared" si="42"/>
        <v>0</v>
      </c>
      <c r="M110" s="249">
        <f t="shared" si="42"/>
        <v>0</v>
      </c>
      <c r="N110" s="251">
        <f t="shared" si="42"/>
        <v>0</v>
      </c>
      <c r="O110" s="209">
        <f t="shared" si="42"/>
        <v>0</v>
      </c>
    </row>
    <row r="111" spans="1:15" s="229" customFormat="1" ht="13.5" customHeight="1" hidden="1" thickBot="1">
      <c r="A111" s="252"/>
      <c r="B111" s="253"/>
      <c r="C111" s="64"/>
      <c r="D111" s="64"/>
      <c r="E111" s="66"/>
      <c r="F111" s="67"/>
      <c r="G111" s="176"/>
      <c r="H111" s="67">
        <f>I111+J111</f>
        <v>0</v>
      </c>
      <c r="I111" s="67"/>
      <c r="J111" s="228">
        <v>0</v>
      </c>
      <c r="K111" s="196">
        <f>L111-H111</f>
        <v>0</v>
      </c>
      <c r="L111" s="71">
        <f>M111+N111</f>
        <v>0</v>
      </c>
      <c r="M111" s="72"/>
      <c r="N111" s="168">
        <v>0</v>
      </c>
      <c r="O111" s="197">
        <f>F111-G111-L111</f>
        <v>0</v>
      </c>
    </row>
    <row r="112" spans="1:15" s="113" customFormat="1" ht="29.25" customHeight="1" thickBot="1">
      <c r="A112" s="254"/>
      <c r="B112" s="110" t="s">
        <v>42</v>
      </c>
      <c r="C112" s="111" t="s">
        <v>43</v>
      </c>
      <c r="D112" s="111"/>
      <c r="E112" s="112"/>
      <c r="F112" s="31">
        <f aca="true" t="shared" si="43" ref="F112:O112">SUBTOTAL(9,F114)</f>
        <v>550000</v>
      </c>
      <c r="G112" s="31">
        <f t="shared" si="43"/>
        <v>450000</v>
      </c>
      <c r="H112" s="31">
        <f t="shared" si="43"/>
        <v>100000</v>
      </c>
      <c r="I112" s="31">
        <f t="shared" si="43"/>
        <v>100000</v>
      </c>
      <c r="J112" s="31">
        <f t="shared" si="43"/>
        <v>0</v>
      </c>
      <c r="K112" s="32">
        <f t="shared" si="43"/>
        <v>0</v>
      </c>
      <c r="L112" s="26">
        <f t="shared" si="43"/>
        <v>100000</v>
      </c>
      <c r="M112" s="32">
        <f t="shared" si="43"/>
        <v>100000</v>
      </c>
      <c r="N112" s="33">
        <f t="shared" si="43"/>
        <v>0</v>
      </c>
      <c r="O112" s="34">
        <f t="shared" si="43"/>
        <v>0</v>
      </c>
    </row>
    <row r="113" spans="1:15" s="123" customFormat="1" ht="29.25" customHeight="1">
      <c r="A113" s="231"/>
      <c r="B113" s="115" t="s">
        <v>126</v>
      </c>
      <c r="C113" s="116" t="s">
        <v>127</v>
      </c>
      <c r="D113" s="116"/>
      <c r="E113" s="117"/>
      <c r="F113" s="118">
        <f aca="true" t="shared" si="44" ref="F113:O113">SUBTOTAL(9,F114)</f>
        <v>550000</v>
      </c>
      <c r="G113" s="118">
        <f t="shared" si="44"/>
        <v>450000</v>
      </c>
      <c r="H113" s="118">
        <f t="shared" si="44"/>
        <v>100000</v>
      </c>
      <c r="I113" s="118">
        <f t="shared" si="44"/>
        <v>100000</v>
      </c>
      <c r="J113" s="118">
        <f t="shared" si="44"/>
        <v>0</v>
      </c>
      <c r="K113" s="118">
        <f t="shared" si="44"/>
        <v>0</v>
      </c>
      <c r="L113" s="266">
        <f t="shared" si="44"/>
        <v>100000</v>
      </c>
      <c r="M113" s="118">
        <f t="shared" si="44"/>
        <v>100000</v>
      </c>
      <c r="N113" s="290">
        <f t="shared" si="44"/>
        <v>0</v>
      </c>
      <c r="O113" s="122">
        <f t="shared" si="44"/>
        <v>0</v>
      </c>
    </row>
    <row r="114" spans="1:15" s="61" customFormat="1" ht="57" thickBot="1">
      <c r="A114" s="230">
        <v>53</v>
      </c>
      <c r="B114" s="63"/>
      <c r="C114" s="274" t="s">
        <v>143</v>
      </c>
      <c r="D114" s="263" t="s">
        <v>27</v>
      </c>
      <c r="E114" s="77" t="s">
        <v>39</v>
      </c>
      <c r="F114" s="78">
        <v>550000</v>
      </c>
      <c r="G114" s="79">
        <v>450000</v>
      </c>
      <c r="H114" s="78">
        <f>I114+J114</f>
        <v>100000</v>
      </c>
      <c r="I114" s="78">
        <v>100000</v>
      </c>
      <c r="J114" s="80">
        <v>0</v>
      </c>
      <c r="K114" s="275">
        <f>L114-H114</f>
        <v>0</v>
      </c>
      <c r="L114" s="138">
        <f>M114+N114</f>
        <v>100000</v>
      </c>
      <c r="M114" s="139">
        <v>100000</v>
      </c>
      <c r="N114" s="140">
        <v>0</v>
      </c>
      <c r="O114" s="74">
        <f>F114-G114-L114</f>
        <v>0</v>
      </c>
    </row>
    <row r="115" spans="1:15" s="61" customFormat="1" ht="13.5" thickBot="1">
      <c r="A115" s="109"/>
      <c r="B115" s="132" t="s">
        <v>134</v>
      </c>
      <c r="C115" s="111" t="s">
        <v>135</v>
      </c>
      <c r="D115" s="111"/>
      <c r="E115" s="112"/>
      <c r="F115" s="31" t="e">
        <f>SUBTOTAL(9,#REF!)</f>
        <v>#REF!</v>
      </c>
      <c r="G115" s="31" t="e">
        <f>SUBTOTAL(9,#REF!)</f>
        <v>#REF!</v>
      </c>
      <c r="H115" s="31">
        <f aca="true" t="shared" si="45" ref="H115:N115">SUBTOTAL(9,H117)</f>
        <v>1800</v>
      </c>
      <c r="I115" s="31">
        <f t="shared" si="45"/>
        <v>1800</v>
      </c>
      <c r="J115" s="31">
        <f t="shared" si="45"/>
        <v>0</v>
      </c>
      <c r="K115" s="32">
        <f t="shared" si="45"/>
        <v>0</v>
      </c>
      <c r="L115" s="26">
        <f t="shared" si="45"/>
        <v>1800</v>
      </c>
      <c r="M115" s="32">
        <f t="shared" si="45"/>
        <v>1800</v>
      </c>
      <c r="N115" s="33">
        <f t="shared" si="45"/>
        <v>0</v>
      </c>
      <c r="O115" s="279"/>
    </row>
    <row r="116" spans="1:15" s="61" customFormat="1" ht="25.5">
      <c r="A116" s="231"/>
      <c r="B116" s="115" t="s">
        <v>110</v>
      </c>
      <c r="C116" s="201" t="s">
        <v>111</v>
      </c>
      <c r="D116" s="201"/>
      <c r="E116" s="202"/>
      <c r="F116" s="203">
        <f>SUBTOTAL(9,F117:F117)</f>
        <v>0</v>
      </c>
      <c r="G116" s="203">
        <f>SUBTOTAL(9,G117:G117)</f>
        <v>0</v>
      </c>
      <c r="H116" s="203">
        <f aca="true" t="shared" si="46" ref="H116:N116">SUBTOTAL(9,H117)</f>
        <v>1800</v>
      </c>
      <c r="I116" s="203">
        <f t="shared" si="46"/>
        <v>1800</v>
      </c>
      <c r="J116" s="203">
        <f t="shared" si="46"/>
        <v>0</v>
      </c>
      <c r="K116" s="203">
        <f t="shared" si="46"/>
        <v>0</v>
      </c>
      <c r="L116" s="268">
        <f t="shared" si="46"/>
        <v>1800</v>
      </c>
      <c r="M116" s="203">
        <f t="shared" si="46"/>
        <v>1800</v>
      </c>
      <c r="N116" s="292">
        <f t="shared" si="46"/>
        <v>0</v>
      </c>
      <c r="O116" s="279"/>
    </row>
    <row r="117" spans="1:15" ht="57" thickBot="1">
      <c r="A117" s="237">
        <v>54</v>
      </c>
      <c r="B117" s="280"/>
      <c r="C117" s="83" t="s">
        <v>117</v>
      </c>
      <c r="D117" s="294" t="s">
        <v>118</v>
      </c>
      <c r="E117" s="276"/>
      <c r="F117" s="277"/>
      <c r="G117" s="278"/>
      <c r="H117" s="86">
        <f>I117+J117</f>
        <v>1800</v>
      </c>
      <c r="I117" s="86">
        <v>1800</v>
      </c>
      <c r="J117" s="88">
        <v>0</v>
      </c>
      <c r="K117" s="255">
        <f>L117-H117</f>
        <v>0</v>
      </c>
      <c r="L117" s="166">
        <f>M117+N117</f>
        <v>1800</v>
      </c>
      <c r="M117" s="167">
        <v>1800</v>
      </c>
      <c r="N117" s="168">
        <v>0</v>
      </c>
      <c r="O117" s="259"/>
    </row>
    <row r="118" spans="1:15" s="7" customFormat="1" ht="40.5" customHeight="1">
      <c r="A118" s="333" t="s">
        <v>123</v>
      </c>
      <c r="B118" s="333"/>
      <c r="C118" s="333"/>
      <c r="D118" s="333"/>
      <c r="E118" s="333"/>
      <c r="F118" s="333"/>
      <c r="G118" s="333"/>
      <c r="H118" s="333"/>
      <c r="I118" s="333"/>
      <c r="J118" s="333"/>
      <c r="K118" s="333"/>
      <c r="L118" s="333"/>
      <c r="M118" s="333"/>
      <c r="N118" s="333"/>
      <c r="O118" s="333"/>
    </row>
    <row r="119" spans="1:25" s="7" customFormat="1" ht="45.75" customHeight="1">
      <c r="A119" s="8"/>
      <c r="B119" s="8"/>
      <c r="C119" s="8"/>
      <c r="D119" s="8"/>
      <c r="E119" s="8"/>
      <c r="F119" s="8"/>
      <c r="G119" s="8"/>
      <c r="H119" s="260"/>
      <c r="J119" s="334"/>
      <c r="K119" s="334"/>
      <c r="L119" s="334"/>
      <c r="M119" s="334"/>
      <c r="N119" s="335"/>
      <c r="O119" s="335"/>
      <c r="P119" s="335"/>
      <c r="Q119" s="335"/>
      <c r="R119" s="335"/>
      <c r="S119" s="335"/>
      <c r="T119" s="335"/>
      <c r="U119" s="335"/>
      <c r="V119" s="335"/>
      <c r="W119" s="335"/>
      <c r="X119" s="335"/>
      <c r="Y119" s="335"/>
    </row>
    <row r="120" spans="7:15" ht="12.75">
      <c r="G120" s="257"/>
      <c r="K120" s="258"/>
      <c r="O120" s="259"/>
    </row>
    <row r="121" spans="7:15" ht="12.75">
      <c r="G121" s="257"/>
      <c r="K121" s="258"/>
      <c r="O121" s="259"/>
    </row>
    <row r="122" spans="7:15" ht="12.75">
      <c r="G122" s="257"/>
      <c r="K122" s="258"/>
      <c r="O122" s="259"/>
    </row>
    <row r="123" spans="7:15" ht="12.75">
      <c r="G123" s="257"/>
      <c r="K123" s="258"/>
      <c r="O123" s="259"/>
    </row>
    <row r="124" spans="7:15" ht="12.75">
      <c r="G124" s="257"/>
      <c r="K124" s="258"/>
      <c r="O124" s="259"/>
    </row>
    <row r="125" spans="7:15" ht="12.75">
      <c r="G125" s="257"/>
      <c r="K125" s="258"/>
      <c r="O125" s="259"/>
    </row>
    <row r="126" spans="7:15" ht="12.75">
      <c r="G126" s="257"/>
      <c r="K126" s="258"/>
      <c r="O126" s="259"/>
    </row>
    <row r="127" spans="7:15" ht="12.75">
      <c r="G127" s="257"/>
      <c r="K127" s="258"/>
      <c r="O127" s="259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5" ht="12.75">
      <c r="G199" s="257"/>
      <c r="K199" s="258"/>
      <c r="O199" s="259"/>
    </row>
    <row r="200" spans="7:15" ht="12.75">
      <c r="G200" s="257"/>
      <c r="K200" s="258"/>
      <c r="O200" s="259"/>
    </row>
    <row r="201" spans="7:15" ht="12.75">
      <c r="G201" s="257"/>
      <c r="K201" s="258"/>
      <c r="O201" s="259"/>
    </row>
    <row r="202" spans="7:15" ht="12.75">
      <c r="G202" s="257"/>
      <c r="K202" s="258"/>
      <c r="O202" s="259"/>
    </row>
    <row r="203" spans="7:11" ht="12.75">
      <c r="G203" s="257"/>
      <c r="K203" s="258"/>
    </row>
    <row r="204" spans="7:11" ht="12.75">
      <c r="G204" s="257"/>
      <c r="K204" s="258"/>
    </row>
    <row r="205" spans="7:11" ht="12.75">
      <c r="G205" s="257"/>
      <c r="K205" s="258"/>
    </row>
    <row r="206" spans="7:11" ht="12.75">
      <c r="G206" s="257"/>
      <c r="K206" s="258"/>
    </row>
    <row r="207" spans="7:11" ht="12.75">
      <c r="G207" s="257"/>
      <c r="K207" s="258"/>
    </row>
    <row r="208" spans="7:11" ht="12.75">
      <c r="G208" s="257"/>
      <c r="K208" s="258"/>
    </row>
    <row r="209" spans="7:11" ht="12.75">
      <c r="G209" s="257"/>
      <c r="K209" s="258"/>
    </row>
    <row r="210" spans="7:11" ht="12.75">
      <c r="G210" s="257"/>
      <c r="K210" s="258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spans="7:11" ht="12.75">
      <c r="G216" s="257"/>
      <c r="K216" s="258"/>
    </row>
    <row r="217" spans="7:11" ht="12.75">
      <c r="G217" s="257"/>
      <c r="K217" s="258"/>
    </row>
    <row r="218" spans="7:11" ht="12.75">
      <c r="G218" s="257"/>
      <c r="K218" s="258"/>
    </row>
    <row r="219" spans="7:11" ht="12.75">
      <c r="G219" s="257"/>
      <c r="K219" s="258"/>
    </row>
    <row r="220" ht="12.75">
      <c r="G220" s="257"/>
    </row>
    <row r="221" ht="12.75">
      <c r="G221" s="257"/>
    </row>
    <row r="222" ht="12.75">
      <c r="G222" s="257"/>
    </row>
    <row r="223" ht="12.75">
      <c r="G223" s="257"/>
    </row>
    <row r="224" ht="12.75">
      <c r="G224" s="257"/>
    </row>
    <row r="225" ht="12.75">
      <c r="G225" s="257"/>
    </row>
    <row r="226" ht="12.75">
      <c r="G226" s="257"/>
    </row>
    <row r="227" ht="12.75">
      <c r="G227" s="257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  <row r="712" ht="12.75">
      <c r="G712" s="257"/>
    </row>
    <row r="713" ht="12.75">
      <c r="G713" s="257"/>
    </row>
    <row r="714" ht="12.75">
      <c r="G714" s="257"/>
    </row>
    <row r="715" ht="12.75">
      <c r="G715" s="257"/>
    </row>
  </sheetData>
  <mergeCells count="27">
    <mergeCell ref="A3:N3"/>
    <mergeCell ref="I4:J4"/>
    <mergeCell ref="K4:N4"/>
    <mergeCell ref="O4:AB4"/>
    <mergeCell ref="A5:A7"/>
    <mergeCell ref="B5:B7"/>
    <mergeCell ref="C5:C7"/>
    <mergeCell ref="D5:D7"/>
    <mergeCell ref="F5:F7"/>
    <mergeCell ref="G5:G7"/>
    <mergeCell ref="H5:J5"/>
    <mergeCell ref="K5:K7"/>
    <mergeCell ref="O5:O7"/>
    <mergeCell ref="H6:H7"/>
    <mergeCell ref="I6:J6"/>
    <mergeCell ref="L6:L7"/>
    <mergeCell ref="M6:N6"/>
    <mergeCell ref="L2:N2"/>
    <mergeCell ref="A108:C108"/>
    <mergeCell ref="A118:O118"/>
    <mergeCell ref="J119:M119"/>
    <mergeCell ref="N119:Y119"/>
    <mergeCell ref="A9:E9"/>
    <mergeCell ref="A10:C10"/>
    <mergeCell ref="A11:C11"/>
    <mergeCell ref="A80:C80"/>
    <mergeCell ref="L5:N5"/>
  </mergeCells>
  <printOptions/>
  <pageMargins left="0.75" right="0.75" top="1" bottom="1" header="0.5" footer="0.5"/>
  <pageSetup fitToHeight="0" fitToWidth="1" horizontalDpi="600" verticalDpi="600" orientation="landscape" paperSize="9" scale="85" r:id="rId3"/>
  <headerFooter alignWithMargins="0">
    <oddHeader xml:space="preserve">&amp;R. </oddHeader>
    <oddFooter>&amp;CStrona &amp;P z &amp;N</oddFooter>
  </headerFooter>
  <rowBreaks count="2" manualBreakCount="2">
    <brk id="17" max="14" man="1"/>
    <brk id="74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3"/>
  <sheetViews>
    <sheetView tabSelected="1" zoomScaleSheetLayoutView="100" workbookViewId="0" topLeftCell="A19">
      <selection activeCell="C45" sqref="C45"/>
    </sheetView>
  </sheetViews>
  <sheetFormatPr defaultColWidth="9.00390625" defaultRowHeight="12.75"/>
  <cols>
    <col min="1" max="1" width="5.625" style="256" customWidth="1"/>
    <col min="2" max="2" width="6.625" style="2" customWidth="1"/>
    <col min="3" max="3" width="33.875" style="3" customWidth="1"/>
    <col min="4" max="4" width="15.75390625" style="3" customWidth="1"/>
    <col min="5" max="5" width="7.25390625" style="3" hidden="1" customWidth="1"/>
    <col min="6" max="6" width="12.625" style="0" hidden="1" customWidth="1"/>
    <col min="7" max="7" width="13.875" style="3" hidden="1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4" customWidth="1"/>
    <col min="12" max="14" width="13.00390625" style="5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ht="12.75">
      <c r="A1" s="1"/>
    </row>
    <row r="2" spans="1:14" ht="40.5" customHeight="1">
      <c r="A2" s="1"/>
      <c r="L2" s="329" t="s">
        <v>170</v>
      </c>
      <c r="M2" s="329"/>
      <c r="N2" s="329"/>
    </row>
    <row r="3" spans="1:15" s="7" customFormat="1" ht="40.5" customHeight="1">
      <c r="A3" s="333" t="s">
        <v>0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6"/>
    </row>
    <row r="4" spans="1:28" s="7" customFormat="1" ht="45.75" customHeight="1" thickBot="1">
      <c r="A4" s="8"/>
      <c r="B4" s="8"/>
      <c r="C4" s="8"/>
      <c r="D4" s="8"/>
      <c r="E4" s="8"/>
      <c r="F4" s="8"/>
      <c r="G4" s="8"/>
      <c r="H4" s="8"/>
      <c r="I4" s="379" t="s">
        <v>1</v>
      </c>
      <c r="J4" s="379"/>
      <c r="K4" s="380"/>
      <c r="L4" s="381"/>
      <c r="M4" s="381"/>
      <c r="N4" s="381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</row>
    <row r="5" spans="1:15" s="10" customFormat="1" ht="24.75" customHeight="1">
      <c r="A5" s="368" t="s">
        <v>2</v>
      </c>
      <c r="B5" s="371" t="s">
        <v>3</v>
      </c>
      <c r="C5" s="373" t="s">
        <v>4</v>
      </c>
      <c r="D5" s="375" t="s">
        <v>5</v>
      </c>
      <c r="E5" s="9" t="s">
        <v>6</v>
      </c>
      <c r="F5" s="358" t="s">
        <v>7</v>
      </c>
      <c r="G5" s="361" t="s">
        <v>8</v>
      </c>
      <c r="H5" s="345" t="s">
        <v>9</v>
      </c>
      <c r="I5" s="346"/>
      <c r="J5" s="364"/>
      <c r="K5" s="365" t="s">
        <v>10</v>
      </c>
      <c r="L5" s="345" t="s">
        <v>129</v>
      </c>
      <c r="M5" s="346"/>
      <c r="N5" s="347"/>
      <c r="O5" s="348" t="s">
        <v>11</v>
      </c>
    </row>
    <row r="6" spans="1:15" s="10" customFormat="1" ht="16.5" customHeight="1">
      <c r="A6" s="369"/>
      <c r="B6" s="372"/>
      <c r="C6" s="374"/>
      <c r="D6" s="376"/>
      <c r="E6" s="11" t="s">
        <v>12</v>
      </c>
      <c r="F6" s="359"/>
      <c r="G6" s="362"/>
      <c r="H6" s="351" t="s">
        <v>13</v>
      </c>
      <c r="I6" s="353" t="s">
        <v>14</v>
      </c>
      <c r="J6" s="354"/>
      <c r="K6" s="366"/>
      <c r="L6" s="355" t="s">
        <v>13</v>
      </c>
      <c r="M6" s="353" t="s">
        <v>14</v>
      </c>
      <c r="N6" s="357"/>
      <c r="O6" s="349"/>
    </row>
    <row r="7" spans="1:15" s="10" customFormat="1" ht="40.5" customHeight="1" thickBot="1">
      <c r="A7" s="370"/>
      <c r="B7" s="372"/>
      <c r="C7" s="374"/>
      <c r="D7" s="377"/>
      <c r="E7" s="12" t="s">
        <v>15</v>
      </c>
      <c r="F7" s="360"/>
      <c r="G7" s="363"/>
      <c r="H7" s="352"/>
      <c r="I7" s="13" t="s">
        <v>16</v>
      </c>
      <c r="J7" s="13" t="s">
        <v>17</v>
      </c>
      <c r="K7" s="367"/>
      <c r="L7" s="356"/>
      <c r="M7" s="13" t="s">
        <v>16</v>
      </c>
      <c r="N7" s="14" t="s">
        <v>18</v>
      </c>
      <c r="O7" s="350"/>
    </row>
    <row r="8" spans="1:15" s="24" customFormat="1" ht="13.5" customHeight="1" thickBot="1">
      <c r="A8" s="15">
        <v>1</v>
      </c>
      <c r="B8" s="16">
        <v>2</v>
      </c>
      <c r="C8" s="17">
        <v>3</v>
      </c>
      <c r="D8" s="17">
        <v>4</v>
      </c>
      <c r="E8" s="17">
        <v>5</v>
      </c>
      <c r="F8" s="18">
        <v>6</v>
      </c>
      <c r="G8" s="17">
        <v>7</v>
      </c>
      <c r="H8" s="18">
        <v>5</v>
      </c>
      <c r="I8" s="18">
        <v>6</v>
      </c>
      <c r="J8" s="18">
        <v>7</v>
      </c>
      <c r="K8" s="19">
        <v>8</v>
      </c>
      <c r="L8" s="20">
        <v>9</v>
      </c>
      <c r="M8" s="21">
        <v>10</v>
      </c>
      <c r="N8" s="22">
        <v>11</v>
      </c>
      <c r="O8" s="23">
        <v>10</v>
      </c>
    </row>
    <row r="9" spans="1:15" s="28" customFormat="1" ht="29.25" customHeight="1" thickBot="1">
      <c r="A9" s="336" t="s">
        <v>19</v>
      </c>
      <c r="B9" s="337"/>
      <c r="C9" s="337"/>
      <c r="D9" s="337"/>
      <c r="E9" s="338"/>
      <c r="F9" s="25">
        <f>SUBTOTAL(9,F15:F122)</f>
        <v>73932941.92</v>
      </c>
      <c r="G9" s="25">
        <f>SUBTOTAL(9,G15:G122)</f>
        <v>24686685.860000003</v>
      </c>
      <c r="H9" s="25">
        <f aca="true" t="shared" si="0" ref="H9:N9">SUBTOTAL(9,H15:H125)</f>
        <v>32843936</v>
      </c>
      <c r="I9" s="25">
        <f t="shared" si="0"/>
        <v>31947022.7</v>
      </c>
      <c r="J9" s="25">
        <f t="shared" si="0"/>
        <v>896913.3</v>
      </c>
      <c r="K9" s="25">
        <f t="shared" si="0"/>
        <v>-734610</v>
      </c>
      <c r="L9" s="25">
        <f t="shared" si="0"/>
        <v>32109326</v>
      </c>
      <c r="M9" s="25">
        <f t="shared" si="0"/>
        <v>29706413</v>
      </c>
      <c r="N9" s="287">
        <f t="shared" si="0"/>
        <v>2402913</v>
      </c>
      <c r="O9" s="27" t="e">
        <f>SUBTOTAL(9,O15:O122)</f>
        <v>#REF!</v>
      </c>
    </row>
    <row r="10" spans="1:15" s="35" customFormat="1" ht="28.5" customHeight="1" thickBot="1">
      <c r="A10" s="339" t="s">
        <v>20</v>
      </c>
      <c r="B10" s="340"/>
      <c r="C10" s="341"/>
      <c r="D10" s="29"/>
      <c r="E10" s="30"/>
      <c r="F10" s="31">
        <f aca="true" t="shared" si="1" ref="F10:N10">SUBTOTAL(9,F15:F115)</f>
        <v>73382941.92</v>
      </c>
      <c r="G10" s="31">
        <f t="shared" si="1"/>
        <v>24236685.860000003</v>
      </c>
      <c r="H10" s="31">
        <f t="shared" si="1"/>
        <v>32742136</v>
      </c>
      <c r="I10" s="31">
        <f t="shared" si="1"/>
        <v>31845222.7</v>
      </c>
      <c r="J10" s="31">
        <f t="shared" si="1"/>
        <v>896913.3</v>
      </c>
      <c r="K10" s="32">
        <f t="shared" si="1"/>
        <v>-734610</v>
      </c>
      <c r="L10" s="26">
        <f t="shared" si="1"/>
        <v>32007526</v>
      </c>
      <c r="M10" s="32">
        <f t="shared" si="1"/>
        <v>29604613</v>
      </c>
      <c r="N10" s="33">
        <f t="shared" si="1"/>
        <v>2402913</v>
      </c>
      <c r="O10" s="34" t="e">
        <f>SUBTOTAL(9,O15:O111)</f>
        <v>#REF!</v>
      </c>
    </row>
    <row r="11" spans="1:15" s="35" customFormat="1" ht="28.5" customHeight="1" thickBot="1">
      <c r="A11" s="342" t="s">
        <v>21</v>
      </c>
      <c r="B11" s="343"/>
      <c r="C11" s="344"/>
      <c r="D11" s="36"/>
      <c r="E11" s="37"/>
      <c r="F11" s="38">
        <f aca="true" t="shared" si="2" ref="F11:O11">SUBTOTAL(9,F15:F86)</f>
        <v>60897941.92</v>
      </c>
      <c r="G11" s="38">
        <f t="shared" si="2"/>
        <v>24236685.860000003</v>
      </c>
      <c r="H11" s="38">
        <f t="shared" si="2"/>
        <v>20192256</v>
      </c>
      <c r="I11" s="38">
        <f t="shared" si="2"/>
        <v>19295342.7</v>
      </c>
      <c r="J11" s="38">
        <f t="shared" si="2"/>
        <v>896913.3</v>
      </c>
      <c r="K11" s="39">
        <f t="shared" si="2"/>
        <v>-764000</v>
      </c>
      <c r="L11" s="39">
        <f t="shared" si="2"/>
        <v>19428256</v>
      </c>
      <c r="M11" s="39">
        <f t="shared" si="2"/>
        <v>17025343</v>
      </c>
      <c r="N11" s="40">
        <f t="shared" si="2"/>
        <v>2402913</v>
      </c>
      <c r="O11" s="41" t="e">
        <f t="shared" si="2"/>
        <v>#REF!</v>
      </c>
    </row>
    <row r="12" spans="1:15" s="46" customFormat="1" ht="33" customHeight="1" thickBot="1">
      <c r="A12" s="42"/>
      <c r="B12" s="43" t="s">
        <v>22</v>
      </c>
      <c r="C12" s="44" t="s">
        <v>23</v>
      </c>
      <c r="D12" s="44"/>
      <c r="E12" s="45"/>
      <c r="F12" s="31">
        <f>SUBTOTAL(9,F15:F25)</f>
        <v>29011861.92</v>
      </c>
      <c r="G12" s="31">
        <f>SUBTOTAL(9,G15:G25)</f>
        <v>23679035.860000003</v>
      </c>
      <c r="H12" s="31">
        <f aca="true" t="shared" si="3" ref="H12:N12">SUBTOTAL(9,H15:H27)</f>
        <v>5101453</v>
      </c>
      <c r="I12" s="31">
        <f t="shared" si="3"/>
        <v>4204539.7</v>
      </c>
      <c r="J12" s="31">
        <f t="shared" si="3"/>
        <v>896913.3</v>
      </c>
      <c r="K12" s="31">
        <f t="shared" si="3"/>
        <v>50000</v>
      </c>
      <c r="L12" s="25">
        <f t="shared" si="3"/>
        <v>5151453</v>
      </c>
      <c r="M12" s="31">
        <f t="shared" si="3"/>
        <v>2748540</v>
      </c>
      <c r="N12" s="288">
        <f t="shared" si="3"/>
        <v>2402913</v>
      </c>
      <c r="O12" s="34" t="e">
        <f>SUBTOTAL(9,O14:O127)</f>
        <v>#REF!</v>
      </c>
    </row>
    <row r="13" spans="1:15" s="54" customFormat="1" ht="33" customHeight="1" thickBot="1">
      <c r="A13" s="47"/>
      <c r="B13" s="48" t="s">
        <v>24</v>
      </c>
      <c r="C13" s="49" t="s">
        <v>128</v>
      </c>
      <c r="D13" s="49"/>
      <c r="E13" s="50"/>
      <c r="F13" s="51">
        <f>SUBTOTAL(9,F15:F25)</f>
        <v>29011861.92</v>
      </c>
      <c r="G13" s="51">
        <f>SUBTOTAL(9,G15:G25)</f>
        <v>23679035.860000003</v>
      </c>
      <c r="H13" s="31">
        <f aca="true" t="shared" si="4" ref="H13:N13">SUBTOTAL(9,H15:H27)</f>
        <v>5101453</v>
      </c>
      <c r="I13" s="31">
        <f t="shared" si="4"/>
        <v>4204539.7</v>
      </c>
      <c r="J13" s="31">
        <f t="shared" si="4"/>
        <v>896913.3</v>
      </c>
      <c r="K13" s="31">
        <f t="shared" si="4"/>
        <v>50000</v>
      </c>
      <c r="L13" s="25">
        <f t="shared" si="4"/>
        <v>5151453</v>
      </c>
      <c r="M13" s="31">
        <f t="shared" si="4"/>
        <v>2748540</v>
      </c>
      <c r="N13" s="288">
        <f t="shared" si="4"/>
        <v>2402913</v>
      </c>
      <c r="O13" s="52" t="e">
        <f>SUBTOTAL(9,O14:O127)</f>
        <v>#REF!</v>
      </c>
    </row>
    <row r="14" spans="1:15" s="61" customFormat="1" ht="16.5" customHeight="1" thickBot="1">
      <c r="A14" s="55"/>
      <c r="B14" s="56"/>
      <c r="C14" s="57" t="s">
        <v>25</v>
      </c>
      <c r="D14" s="57"/>
      <c r="E14" s="58"/>
      <c r="F14" s="31">
        <f aca="true" t="shared" si="5" ref="F14:N14">SUBTOTAL(9,F15:F17)</f>
        <v>961008</v>
      </c>
      <c r="G14" s="31">
        <f t="shared" si="5"/>
        <v>331008</v>
      </c>
      <c r="H14" s="31">
        <f t="shared" si="5"/>
        <v>330065</v>
      </c>
      <c r="I14" s="31">
        <f t="shared" si="5"/>
        <v>330065</v>
      </c>
      <c r="J14" s="31">
        <f t="shared" si="5"/>
        <v>0</v>
      </c>
      <c r="K14" s="59">
        <f t="shared" si="5"/>
        <v>50000</v>
      </c>
      <c r="L14" s="60">
        <f t="shared" si="5"/>
        <v>380065</v>
      </c>
      <c r="M14" s="59">
        <f t="shared" si="5"/>
        <v>380065</v>
      </c>
      <c r="N14" s="289">
        <f t="shared" si="5"/>
        <v>0</v>
      </c>
      <c r="O14" s="34" t="e">
        <f>SUBTOTAL(9,O15:O127)</f>
        <v>#REF!</v>
      </c>
    </row>
    <row r="15" spans="1:15" s="61" customFormat="1" ht="24">
      <c r="A15" s="62">
        <v>1</v>
      </c>
      <c r="B15" s="63" t="s">
        <v>162</v>
      </c>
      <c r="C15" s="64" t="s">
        <v>26</v>
      </c>
      <c r="D15" s="65" t="s">
        <v>27</v>
      </c>
      <c r="E15" s="66" t="s">
        <v>28</v>
      </c>
      <c r="F15" s="67">
        <v>300000</v>
      </c>
      <c r="G15" s="68">
        <v>0</v>
      </c>
      <c r="H15" s="67">
        <f>I15+J15</f>
        <v>300000</v>
      </c>
      <c r="I15" s="67">
        <v>300000</v>
      </c>
      <c r="J15" s="69">
        <v>0</v>
      </c>
      <c r="K15" s="70">
        <f>L15-H15</f>
        <v>50000</v>
      </c>
      <c r="L15" s="71">
        <f>M15+N15</f>
        <v>350000</v>
      </c>
      <c r="M15" s="72">
        <v>350000</v>
      </c>
      <c r="N15" s="73">
        <v>0</v>
      </c>
      <c r="O15" s="74"/>
    </row>
    <row r="16" spans="1:15" s="61" customFormat="1" ht="36">
      <c r="A16" s="62">
        <v>2</v>
      </c>
      <c r="B16" s="124" t="s">
        <v>162</v>
      </c>
      <c r="C16" s="64" t="s">
        <v>137</v>
      </c>
      <c r="D16" s="65" t="s">
        <v>27</v>
      </c>
      <c r="E16" s="66" t="s">
        <v>29</v>
      </c>
      <c r="F16" s="67">
        <v>116008</v>
      </c>
      <c r="G16" s="68">
        <v>86008</v>
      </c>
      <c r="H16" s="67">
        <f>I16+J16</f>
        <v>30000</v>
      </c>
      <c r="I16" s="67">
        <v>30000</v>
      </c>
      <c r="J16" s="69"/>
      <c r="K16" s="236">
        <f>L16-H16</f>
        <v>0</v>
      </c>
      <c r="L16" s="71">
        <f>M16+N16</f>
        <v>30000</v>
      </c>
      <c r="M16" s="72">
        <v>30000</v>
      </c>
      <c r="N16" s="73">
        <v>0</v>
      </c>
      <c r="O16" s="74"/>
    </row>
    <row r="17" spans="1:15" s="61" customFormat="1" ht="48.75" thickBot="1">
      <c r="A17" s="81">
        <v>3</v>
      </c>
      <c r="B17" s="82" t="s">
        <v>162</v>
      </c>
      <c r="C17" s="83" t="s">
        <v>30</v>
      </c>
      <c r="D17" s="84" t="s">
        <v>27</v>
      </c>
      <c r="E17" s="85" t="s">
        <v>31</v>
      </c>
      <c r="F17" s="86">
        <v>545000</v>
      </c>
      <c r="G17" s="87">
        <v>245000</v>
      </c>
      <c r="H17" s="86">
        <v>65</v>
      </c>
      <c r="I17" s="86">
        <v>65</v>
      </c>
      <c r="J17" s="88">
        <v>0</v>
      </c>
      <c r="K17" s="70">
        <f>L17-H17</f>
        <v>0</v>
      </c>
      <c r="L17" s="71">
        <f>M17+N17</f>
        <v>65</v>
      </c>
      <c r="M17" s="72">
        <v>65</v>
      </c>
      <c r="N17" s="73">
        <v>0</v>
      </c>
      <c r="O17" s="74">
        <f>F17-G17-L17</f>
        <v>299935</v>
      </c>
    </row>
    <row r="18" spans="1:29" s="100" customFormat="1" ht="16.5" thickBot="1">
      <c r="A18" s="89"/>
      <c r="B18" s="90"/>
      <c r="C18" s="91" t="s">
        <v>32</v>
      </c>
      <c r="D18" s="91"/>
      <c r="E18" s="92"/>
      <c r="F18" s="93">
        <f>SUBTOTAL(9,F19:F25)</f>
        <v>28050853.92</v>
      </c>
      <c r="G18" s="93">
        <f>SUBTOTAL(9,G19:G25)</f>
        <v>23348027.860000003</v>
      </c>
      <c r="H18" s="93">
        <f aca="true" t="shared" si="6" ref="H18:N18">SUBTOTAL(9,H19:H27)</f>
        <v>4771388</v>
      </c>
      <c r="I18" s="93">
        <f t="shared" si="6"/>
        <v>3874474.7</v>
      </c>
      <c r="J18" s="93">
        <f t="shared" si="6"/>
        <v>896913.3</v>
      </c>
      <c r="K18" s="94">
        <f t="shared" si="6"/>
        <v>0</v>
      </c>
      <c r="L18" s="95">
        <f t="shared" si="6"/>
        <v>4771388</v>
      </c>
      <c r="M18" s="96">
        <f t="shared" si="6"/>
        <v>2368475</v>
      </c>
      <c r="N18" s="97">
        <f t="shared" si="6"/>
        <v>2402913</v>
      </c>
      <c r="O18" s="98" t="e">
        <f>SUBTOTAL(9,O19:O127)</f>
        <v>#REF!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</row>
    <row r="19" spans="1:15" s="61" customFormat="1" ht="36">
      <c r="A19" s="101">
        <v>4</v>
      </c>
      <c r="B19" s="102"/>
      <c r="C19" s="103" t="s">
        <v>33</v>
      </c>
      <c r="D19" s="104" t="s">
        <v>27</v>
      </c>
      <c r="E19" s="105" t="s">
        <v>34</v>
      </c>
      <c r="F19" s="106">
        <v>26553306.92</v>
      </c>
      <c r="G19" s="107">
        <v>23253480.92</v>
      </c>
      <c r="H19" s="106">
        <f aca="true" t="shared" si="7" ref="H19:H27">I19+J19</f>
        <v>3299826</v>
      </c>
      <c r="I19" s="106">
        <v>2402912.7</v>
      </c>
      <c r="J19" s="108">
        <v>896913.3</v>
      </c>
      <c r="K19" s="70">
        <f aca="true" t="shared" si="8" ref="K19:K27">L19-H19</f>
        <v>0</v>
      </c>
      <c r="L19" s="71">
        <f aca="true" t="shared" si="9" ref="L19:L27">M19+N19</f>
        <v>3299826</v>
      </c>
      <c r="M19" s="72">
        <v>896913</v>
      </c>
      <c r="N19" s="73">
        <v>2402913</v>
      </c>
      <c r="O19" s="74">
        <f>F19-G19-L19</f>
        <v>0</v>
      </c>
    </row>
    <row r="20" spans="1:15" s="61" customFormat="1" ht="24">
      <c r="A20" s="62">
        <v>5</v>
      </c>
      <c r="B20" s="63"/>
      <c r="C20" s="64" t="s">
        <v>35</v>
      </c>
      <c r="D20" s="65" t="s">
        <v>36</v>
      </c>
      <c r="E20" s="66">
        <v>2007</v>
      </c>
      <c r="F20" s="67">
        <v>250000</v>
      </c>
      <c r="G20" s="68">
        <v>0</v>
      </c>
      <c r="H20" s="67">
        <f t="shared" si="7"/>
        <v>250000</v>
      </c>
      <c r="I20" s="67">
        <v>250000</v>
      </c>
      <c r="J20" s="69">
        <v>0</v>
      </c>
      <c r="K20" s="70">
        <f t="shared" si="8"/>
        <v>0</v>
      </c>
      <c r="L20" s="71">
        <f t="shared" si="9"/>
        <v>250000</v>
      </c>
      <c r="M20" s="72">
        <v>250000</v>
      </c>
      <c r="N20" s="73">
        <v>0</v>
      </c>
      <c r="O20" s="74"/>
    </row>
    <row r="21" spans="1:15" s="61" customFormat="1" ht="24">
      <c r="A21" s="62">
        <v>6</v>
      </c>
      <c r="B21" s="63"/>
      <c r="C21" s="64" t="s">
        <v>37</v>
      </c>
      <c r="D21" s="65" t="s">
        <v>27</v>
      </c>
      <c r="E21" s="66" t="s">
        <v>28</v>
      </c>
      <c r="F21" s="67">
        <v>300000</v>
      </c>
      <c r="G21" s="68">
        <v>0</v>
      </c>
      <c r="H21" s="67">
        <f t="shared" si="7"/>
        <v>300000</v>
      </c>
      <c r="I21" s="67">
        <v>300000</v>
      </c>
      <c r="J21" s="69">
        <v>0</v>
      </c>
      <c r="K21" s="70">
        <f t="shared" si="8"/>
        <v>0</v>
      </c>
      <c r="L21" s="71">
        <f t="shared" si="9"/>
        <v>300000</v>
      </c>
      <c r="M21" s="72">
        <v>300000</v>
      </c>
      <c r="N21" s="73">
        <v>0</v>
      </c>
      <c r="O21" s="74">
        <f>F21-G21-L21</f>
        <v>0</v>
      </c>
    </row>
    <row r="22" spans="1:15" s="61" customFormat="1" ht="22.5">
      <c r="A22" s="62">
        <v>7</v>
      </c>
      <c r="B22" s="63"/>
      <c r="C22" s="64" t="s">
        <v>38</v>
      </c>
      <c r="D22" s="65" t="s">
        <v>27</v>
      </c>
      <c r="E22" s="66" t="s">
        <v>39</v>
      </c>
      <c r="F22" s="67">
        <v>268000</v>
      </c>
      <c r="G22" s="68">
        <v>25000</v>
      </c>
      <c r="H22" s="67">
        <v>193000</v>
      </c>
      <c r="I22" s="67">
        <v>193000</v>
      </c>
      <c r="J22" s="69">
        <v>0</v>
      </c>
      <c r="K22" s="70">
        <f t="shared" si="8"/>
        <v>0</v>
      </c>
      <c r="L22" s="71">
        <f t="shared" si="9"/>
        <v>193000</v>
      </c>
      <c r="M22" s="72">
        <v>193000</v>
      </c>
      <c r="N22" s="73">
        <v>0</v>
      </c>
      <c r="O22" s="74"/>
    </row>
    <row r="23" spans="1:15" s="61" customFormat="1" ht="22.5">
      <c r="A23" s="62">
        <v>8</v>
      </c>
      <c r="B23" s="63"/>
      <c r="C23" s="64" t="s">
        <v>40</v>
      </c>
      <c r="D23" s="65" t="s">
        <v>27</v>
      </c>
      <c r="E23" s="66" t="s">
        <v>28</v>
      </c>
      <c r="F23" s="67">
        <v>30000</v>
      </c>
      <c r="G23" s="68">
        <v>0</v>
      </c>
      <c r="H23" s="67">
        <v>29201</v>
      </c>
      <c r="I23" s="67">
        <v>29201</v>
      </c>
      <c r="J23" s="69"/>
      <c r="K23" s="70">
        <f t="shared" si="8"/>
        <v>0</v>
      </c>
      <c r="L23" s="71">
        <f t="shared" si="9"/>
        <v>29201</v>
      </c>
      <c r="M23" s="72">
        <v>29201</v>
      </c>
      <c r="N23" s="73">
        <v>0</v>
      </c>
      <c r="O23" s="74"/>
    </row>
    <row r="24" spans="1:15" s="61" customFormat="1" ht="22.5">
      <c r="A24" s="62">
        <v>9</v>
      </c>
      <c r="B24" s="63"/>
      <c r="C24" s="64" t="s">
        <v>138</v>
      </c>
      <c r="D24" s="65" t="s">
        <v>27</v>
      </c>
      <c r="E24" s="66" t="s">
        <v>39</v>
      </c>
      <c r="F24" s="67">
        <v>599547</v>
      </c>
      <c r="G24" s="68">
        <v>49546.94</v>
      </c>
      <c r="H24" s="67">
        <v>534361</v>
      </c>
      <c r="I24" s="67">
        <v>534361</v>
      </c>
      <c r="J24" s="69">
        <v>0</v>
      </c>
      <c r="K24" s="70">
        <f t="shared" si="8"/>
        <v>0</v>
      </c>
      <c r="L24" s="71">
        <f t="shared" si="9"/>
        <v>534361</v>
      </c>
      <c r="M24" s="72">
        <v>534361</v>
      </c>
      <c r="N24" s="73">
        <v>0</v>
      </c>
      <c r="O24" s="74"/>
    </row>
    <row r="25" spans="1:15" s="61" customFormat="1" ht="22.5">
      <c r="A25" s="62">
        <v>10</v>
      </c>
      <c r="B25" s="124"/>
      <c r="C25" s="64" t="s">
        <v>41</v>
      </c>
      <c r="D25" s="65" t="s">
        <v>27</v>
      </c>
      <c r="E25" s="66" t="s">
        <v>39</v>
      </c>
      <c r="F25" s="67">
        <v>50000</v>
      </c>
      <c r="G25" s="68">
        <v>20000</v>
      </c>
      <c r="H25" s="67">
        <f t="shared" si="7"/>
        <v>60000</v>
      </c>
      <c r="I25" s="67">
        <v>60000</v>
      </c>
      <c r="J25" s="69">
        <v>0</v>
      </c>
      <c r="K25" s="262">
        <f t="shared" si="8"/>
        <v>0</v>
      </c>
      <c r="L25" s="71">
        <f t="shared" si="9"/>
        <v>60000</v>
      </c>
      <c r="M25" s="72">
        <v>60000</v>
      </c>
      <c r="N25" s="73">
        <v>0</v>
      </c>
      <c r="O25" s="74"/>
    </row>
    <row r="26" spans="1:15" s="61" customFormat="1" ht="22.5">
      <c r="A26" s="62">
        <v>11</v>
      </c>
      <c r="B26" s="124"/>
      <c r="C26" s="64" t="s">
        <v>130</v>
      </c>
      <c r="D26" s="65"/>
      <c r="E26" s="66"/>
      <c r="F26" s="67"/>
      <c r="G26" s="68"/>
      <c r="H26" s="67">
        <f t="shared" si="7"/>
        <v>90000</v>
      </c>
      <c r="I26" s="67">
        <v>90000</v>
      </c>
      <c r="J26" s="69">
        <v>0</v>
      </c>
      <c r="K26" s="262">
        <f t="shared" si="8"/>
        <v>0</v>
      </c>
      <c r="L26" s="71">
        <f t="shared" si="9"/>
        <v>90000</v>
      </c>
      <c r="M26" s="72">
        <v>90000</v>
      </c>
      <c r="N26" s="73">
        <v>0</v>
      </c>
      <c r="O26" s="261"/>
    </row>
    <row r="27" spans="1:15" s="61" customFormat="1" ht="23.25" thickBot="1">
      <c r="A27" s="81">
        <v>12</v>
      </c>
      <c r="B27" s="82"/>
      <c r="C27" s="83" t="s">
        <v>145</v>
      </c>
      <c r="D27" s="84"/>
      <c r="E27" s="85"/>
      <c r="F27" s="86"/>
      <c r="G27" s="87"/>
      <c r="H27" s="67">
        <f t="shared" si="7"/>
        <v>15000</v>
      </c>
      <c r="I27" s="67">
        <v>15000</v>
      </c>
      <c r="J27" s="69">
        <v>0</v>
      </c>
      <c r="K27" s="262">
        <f t="shared" si="8"/>
        <v>0</v>
      </c>
      <c r="L27" s="71">
        <f t="shared" si="9"/>
        <v>15000</v>
      </c>
      <c r="M27" s="72">
        <v>15000</v>
      </c>
      <c r="N27" s="73">
        <v>0</v>
      </c>
      <c r="O27" s="261"/>
    </row>
    <row r="28" spans="1:15" s="113" customFormat="1" ht="29.25" customHeight="1" thickBot="1">
      <c r="A28" s="109"/>
      <c r="B28" s="110" t="s">
        <v>42</v>
      </c>
      <c r="C28" s="111" t="s">
        <v>43</v>
      </c>
      <c r="D28" s="111"/>
      <c r="E28" s="112"/>
      <c r="F28" s="31">
        <f>SUBTOTAL(9,F30:F43)</f>
        <v>5453000</v>
      </c>
      <c r="G28" s="31">
        <f>SUBTOTAL(9,G30:G43)</f>
        <v>213000</v>
      </c>
      <c r="H28" s="31">
        <f>SUBTOTAL(9,H30:H50)</f>
        <v>4310236</v>
      </c>
      <c r="I28" s="31">
        <f aca="true" t="shared" si="10" ref="I28:N28">SUBTOTAL(9,I30:I50)</f>
        <v>4310236</v>
      </c>
      <c r="J28" s="31">
        <f t="shared" si="10"/>
        <v>0</v>
      </c>
      <c r="K28" s="31">
        <f>SUBTOTAL(9,K30:K51)</f>
        <v>40000</v>
      </c>
      <c r="L28" s="25">
        <f t="shared" si="10"/>
        <v>4320236</v>
      </c>
      <c r="M28" s="31">
        <f t="shared" si="10"/>
        <v>4320236</v>
      </c>
      <c r="N28" s="31">
        <f t="shared" si="10"/>
        <v>0</v>
      </c>
      <c r="O28" s="34">
        <f>SUBTOTAL(9,O30:O43)</f>
        <v>1139857</v>
      </c>
    </row>
    <row r="29" spans="1:15" s="123" customFormat="1" ht="25.5" customHeight="1">
      <c r="A29" s="114"/>
      <c r="B29" s="115" t="s">
        <v>44</v>
      </c>
      <c r="C29" s="116" t="s">
        <v>45</v>
      </c>
      <c r="D29" s="116"/>
      <c r="E29" s="117"/>
      <c r="F29" s="118">
        <f>SUBTOTAL(9,F30:F43)</f>
        <v>5453000</v>
      </c>
      <c r="G29" s="118">
        <f>SUBTOTAL(9,G30:G43)</f>
        <v>213000</v>
      </c>
      <c r="H29" s="118">
        <f>SUBTOTAL(9,H30:H50)</f>
        <v>4310236</v>
      </c>
      <c r="I29" s="118">
        <f aca="true" t="shared" si="11" ref="I29:N29">SUBTOTAL(9,I30:I50)</f>
        <v>4310236</v>
      </c>
      <c r="J29" s="118">
        <f t="shared" si="11"/>
        <v>0</v>
      </c>
      <c r="K29" s="118">
        <f>SUBTOTAL(9,K30:K51)</f>
        <v>40000</v>
      </c>
      <c r="L29" s="266">
        <f t="shared" si="11"/>
        <v>4320236</v>
      </c>
      <c r="M29" s="118">
        <f t="shared" si="11"/>
        <v>4320236</v>
      </c>
      <c r="N29" s="118">
        <f t="shared" si="11"/>
        <v>0</v>
      </c>
      <c r="O29" s="122">
        <f>SUBTOTAL(9,O30:O43)</f>
        <v>1139857</v>
      </c>
    </row>
    <row r="30" spans="1:15" s="61" customFormat="1" ht="56.25">
      <c r="A30" s="62">
        <v>13</v>
      </c>
      <c r="B30" s="124"/>
      <c r="C30" s="64" t="s">
        <v>146</v>
      </c>
      <c r="D30" s="65" t="s">
        <v>27</v>
      </c>
      <c r="E30" s="66" t="s">
        <v>39</v>
      </c>
      <c r="F30" s="67">
        <v>100000</v>
      </c>
      <c r="G30" s="68">
        <v>10000</v>
      </c>
      <c r="H30" s="67">
        <f aca="true" t="shared" si="12" ref="H30:H48">I30+J30</f>
        <v>90000</v>
      </c>
      <c r="I30" s="67">
        <v>90000</v>
      </c>
      <c r="J30" s="69">
        <v>0</v>
      </c>
      <c r="K30" s="236">
        <f aca="true" t="shared" si="13" ref="K30:K49">L30-H30</f>
        <v>0</v>
      </c>
      <c r="L30" s="71">
        <f aca="true" t="shared" si="14" ref="L30:L49">M30+N30</f>
        <v>90000</v>
      </c>
      <c r="M30" s="72">
        <v>90000</v>
      </c>
      <c r="N30" s="73">
        <v>0</v>
      </c>
      <c r="O30" s="74">
        <f>F30-G30-L30</f>
        <v>0</v>
      </c>
    </row>
    <row r="31" spans="1:15" s="61" customFormat="1" ht="56.25">
      <c r="A31" s="62">
        <v>14</v>
      </c>
      <c r="B31" s="124"/>
      <c r="C31" s="64" t="s">
        <v>46</v>
      </c>
      <c r="D31" s="65" t="s">
        <v>27</v>
      </c>
      <c r="E31" s="66" t="s">
        <v>39</v>
      </c>
      <c r="F31" s="67">
        <v>100000</v>
      </c>
      <c r="G31" s="68">
        <v>10000</v>
      </c>
      <c r="H31" s="67">
        <f t="shared" si="12"/>
        <v>90000</v>
      </c>
      <c r="I31" s="67">
        <v>90000</v>
      </c>
      <c r="J31" s="69">
        <v>0</v>
      </c>
      <c r="K31" s="70">
        <f t="shared" si="13"/>
        <v>0</v>
      </c>
      <c r="L31" s="71">
        <f t="shared" si="14"/>
        <v>90000</v>
      </c>
      <c r="M31" s="72">
        <v>90000</v>
      </c>
      <c r="N31" s="73">
        <v>0</v>
      </c>
      <c r="O31" s="74">
        <f>F31-G31-L31</f>
        <v>0</v>
      </c>
    </row>
    <row r="32" spans="1:15" s="61" customFormat="1" ht="33.75">
      <c r="A32" s="62">
        <v>15</v>
      </c>
      <c r="B32" s="125"/>
      <c r="C32" s="64" t="s">
        <v>47</v>
      </c>
      <c r="D32" s="65" t="s">
        <v>27</v>
      </c>
      <c r="E32" s="66" t="s">
        <v>48</v>
      </c>
      <c r="F32" s="67">
        <v>1652000</v>
      </c>
      <c r="G32" s="68">
        <v>102000</v>
      </c>
      <c r="H32" s="67">
        <f t="shared" si="12"/>
        <v>775000</v>
      </c>
      <c r="I32" s="67">
        <v>775000</v>
      </c>
      <c r="J32" s="69">
        <v>0</v>
      </c>
      <c r="K32" s="70">
        <f t="shared" si="13"/>
        <v>0</v>
      </c>
      <c r="L32" s="71">
        <f t="shared" si="14"/>
        <v>775000</v>
      </c>
      <c r="M32" s="72">
        <v>775000</v>
      </c>
      <c r="N32" s="73">
        <v>0</v>
      </c>
      <c r="O32" s="74">
        <f>F32-G32-L32</f>
        <v>775000</v>
      </c>
    </row>
    <row r="33" spans="1:15" s="61" customFormat="1" ht="33.75">
      <c r="A33" s="62">
        <v>16</v>
      </c>
      <c r="B33" s="125"/>
      <c r="C33" s="64" t="s">
        <v>147</v>
      </c>
      <c r="D33" s="65" t="s">
        <v>27</v>
      </c>
      <c r="E33" s="66" t="s">
        <v>28</v>
      </c>
      <c r="F33" s="67">
        <v>100000</v>
      </c>
      <c r="G33" s="68">
        <v>0</v>
      </c>
      <c r="H33" s="67">
        <f t="shared" si="12"/>
        <v>100000</v>
      </c>
      <c r="I33" s="67">
        <v>100000</v>
      </c>
      <c r="J33" s="69">
        <v>0</v>
      </c>
      <c r="K33" s="70">
        <f t="shared" si="13"/>
        <v>80000</v>
      </c>
      <c r="L33" s="71">
        <f t="shared" si="14"/>
        <v>180000</v>
      </c>
      <c r="M33" s="72">
        <v>180000</v>
      </c>
      <c r="N33" s="73">
        <v>0</v>
      </c>
      <c r="O33" s="74"/>
    </row>
    <row r="34" spans="1:15" s="61" customFormat="1" ht="45">
      <c r="A34" s="62">
        <v>17</v>
      </c>
      <c r="B34" s="124"/>
      <c r="C34" s="64" t="s">
        <v>148</v>
      </c>
      <c r="D34" s="65" t="s">
        <v>27</v>
      </c>
      <c r="E34" s="66" t="s">
        <v>49</v>
      </c>
      <c r="F34" s="67">
        <v>921000</v>
      </c>
      <c r="G34" s="68">
        <v>71000</v>
      </c>
      <c r="H34" s="67">
        <f t="shared" si="12"/>
        <v>1150000</v>
      </c>
      <c r="I34" s="67">
        <v>1150000</v>
      </c>
      <c r="J34" s="69">
        <v>0</v>
      </c>
      <c r="K34" s="70">
        <f t="shared" si="13"/>
        <v>250000</v>
      </c>
      <c r="L34" s="71">
        <f t="shared" si="14"/>
        <v>1400000</v>
      </c>
      <c r="M34" s="72">
        <v>1400000</v>
      </c>
      <c r="N34" s="73">
        <v>0</v>
      </c>
      <c r="O34" s="74">
        <f>F34-G34-L34</f>
        <v>-550000</v>
      </c>
    </row>
    <row r="35" spans="1:15" s="61" customFormat="1" ht="42.75" customHeight="1">
      <c r="A35" s="62">
        <v>18</v>
      </c>
      <c r="B35" s="124"/>
      <c r="C35" s="64" t="s">
        <v>50</v>
      </c>
      <c r="D35" s="65" t="s">
        <v>27</v>
      </c>
      <c r="E35" s="66" t="s">
        <v>28</v>
      </c>
      <c r="F35" s="67">
        <v>100000</v>
      </c>
      <c r="G35" s="68">
        <v>0</v>
      </c>
      <c r="H35" s="67">
        <f>I35</f>
        <v>100000</v>
      </c>
      <c r="I35" s="67">
        <v>100000</v>
      </c>
      <c r="J35" s="69">
        <v>0</v>
      </c>
      <c r="K35" s="70">
        <f t="shared" si="13"/>
        <v>-50000</v>
      </c>
      <c r="L35" s="71">
        <f t="shared" si="14"/>
        <v>50000</v>
      </c>
      <c r="M35" s="72">
        <v>50000</v>
      </c>
      <c r="N35" s="73">
        <v>0</v>
      </c>
      <c r="O35" s="74"/>
    </row>
    <row r="36" spans="1:15" s="61" customFormat="1" ht="22.5">
      <c r="A36" s="62">
        <v>19</v>
      </c>
      <c r="B36" s="126"/>
      <c r="C36" s="64" t="s">
        <v>51</v>
      </c>
      <c r="D36" s="65" t="s">
        <v>27</v>
      </c>
      <c r="E36" s="66" t="s">
        <v>28</v>
      </c>
      <c r="F36" s="67">
        <v>150000</v>
      </c>
      <c r="G36" s="68">
        <v>0</v>
      </c>
      <c r="H36" s="67">
        <f t="shared" si="12"/>
        <v>150000</v>
      </c>
      <c r="I36" s="67">
        <v>150000</v>
      </c>
      <c r="J36" s="69">
        <v>0</v>
      </c>
      <c r="K36" s="70">
        <f t="shared" si="13"/>
        <v>-100000</v>
      </c>
      <c r="L36" s="71">
        <f t="shared" si="14"/>
        <v>50000</v>
      </c>
      <c r="M36" s="72">
        <v>50000</v>
      </c>
      <c r="N36" s="73">
        <v>0</v>
      </c>
      <c r="O36" s="74"/>
    </row>
    <row r="37" spans="1:15" s="61" customFormat="1" ht="22.5">
      <c r="A37" s="62">
        <v>20</v>
      </c>
      <c r="B37" s="124"/>
      <c r="C37" s="64" t="s">
        <v>52</v>
      </c>
      <c r="D37" s="65" t="s">
        <v>27</v>
      </c>
      <c r="E37" s="66" t="s">
        <v>28</v>
      </c>
      <c r="F37" s="67">
        <v>30000</v>
      </c>
      <c r="G37" s="68">
        <v>0</v>
      </c>
      <c r="H37" s="67">
        <f t="shared" si="12"/>
        <v>30000</v>
      </c>
      <c r="I37" s="67">
        <v>30000</v>
      </c>
      <c r="J37" s="69">
        <v>0</v>
      </c>
      <c r="K37" s="70">
        <f t="shared" si="13"/>
        <v>30000</v>
      </c>
      <c r="L37" s="71">
        <f t="shared" si="14"/>
        <v>60000</v>
      </c>
      <c r="M37" s="72">
        <v>60000</v>
      </c>
      <c r="N37" s="73">
        <v>0</v>
      </c>
      <c r="O37" s="74"/>
    </row>
    <row r="38" spans="1:15" s="61" customFormat="1" ht="22.5">
      <c r="A38" s="62">
        <v>21</v>
      </c>
      <c r="B38" s="124"/>
      <c r="C38" s="64" t="s">
        <v>53</v>
      </c>
      <c r="D38" s="65" t="s">
        <v>27</v>
      </c>
      <c r="E38" s="66" t="s">
        <v>28</v>
      </c>
      <c r="F38" s="67">
        <v>70000</v>
      </c>
      <c r="G38" s="68">
        <v>0</v>
      </c>
      <c r="H38" s="67">
        <f t="shared" si="12"/>
        <v>70000</v>
      </c>
      <c r="I38" s="67">
        <v>70000</v>
      </c>
      <c r="J38" s="69">
        <v>0</v>
      </c>
      <c r="K38" s="70">
        <f t="shared" si="13"/>
        <v>0</v>
      </c>
      <c r="L38" s="71">
        <f t="shared" si="14"/>
        <v>70000</v>
      </c>
      <c r="M38" s="72">
        <v>70000</v>
      </c>
      <c r="N38" s="73">
        <v>0</v>
      </c>
      <c r="O38" s="74">
        <f>F38-G38-L38</f>
        <v>0</v>
      </c>
    </row>
    <row r="39" spans="1:15" s="61" customFormat="1" ht="22.5">
      <c r="A39" s="62">
        <v>22</v>
      </c>
      <c r="B39" s="126"/>
      <c r="C39" s="64" t="s">
        <v>54</v>
      </c>
      <c r="D39" s="65" t="s">
        <v>27</v>
      </c>
      <c r="E39" s="66" t="s">
        <v>55</v>
      </c>
      <c r="F39" s="67">
        <v>200000</v>
      </c>
      <c r="G39" s="68">
        <v>0</v>
      </c>
      <c r="H39" s="67">
        <f t="shared" si="12"/>
        <v>100000</v>
      </c>
      <c r="I39" s="67">
        <v>100000</v>
      </c>
      <c r="J39" s="69">
        <v>0</v>
      </c>
      <c r="K39" s="70">
        <f t="shared" si="13"/>
        <v>0</v>
      </c>
      <c r="L39" s="71">
        <f t="shared" si="14"/>
        <v>100000</v>
      </c>
      <c r="M39" s="72">
        <v>100000</v>
      </c>
      <c r="N39" s="73">
        <v>0</v>
      </c>
      <c r="O39" s="74">
        <f>F39-G39-L39</f>
        <v>100000</v>
      </c>
    </row>
    <row r="40" spans="1:15" s="61" customFormat="1" ht="41.25" customHeight="1">
      <c r="A40" s="62">
        <v>23</v>
      </c>
      <c r="B40" s="126"/>
      <c r="C40" s="64" t="s">
        <v>56</v>
      </c>
      <c r="D40" s="65" t="s">
        <v>27</v>
      </c>
      <c r="E40" s="66" t="s">
        <v>39</v>
      </c>
      <c r="F40" s="67">
        <v>100000</v>
      </c>
      <c r="G40" s="68">
        <v>10000</v>
      </c>
      <c r="H40" s="67">
        <f t="shared" si="12"/>
        <v>90000</v>
      </c>
      <c r="I40" s="67">
        <v>90000</v>
      </c>
      <c r="J40" s="69">
        <v>0</v>
      </c>
      <c r="K40" s="70">
        <f t="shared" si="13"/>
        <v>0</v>
      </c>
      <c r="L40" s="71">
        <f t="shared" si="14"/>
        <v>90000</v>
      </c>
      <c r="M40" s="72">
        <v>90000</v>
      </c>
      <c r="N40" s="73">
        <v>0</v>
      </c>
      <c r="O40" s="74"/>
    </row>
    <row r="41" spans="1:15" s="61" customFormat="1" ht="50.25" customHeight="1">
      <c r="A41" s="62">
        <v>24</v>
      </c>
      <c r="B41" s="126"/>
      <c r="C41" s="64" t="s">
        <v>57</v>
      </c>
      <c r="D41" s="65" t="s">
        <v>27</v>
      </c>
      <c r="E41" s="66" t="s">
        <v>28</v>
      </c>
      <c r="F41" s="67">
        <v>30000</v>
      </c>
      <c r="G41" s="68">
        <v>0</v>
      </c>
      <c r="H41" s="67">
        <v>20693</v>
      </c>
      <c r="I41" s="67">
        <v>20693</v>
      </c>
      <c r="J41" s="69">
        <v>0</v>
      </c>
      <c r="K41" s="70">
        <f t="shared" si="13"/>
        <v>0</v>
      </c>
      <c r="L41" s="71">
        <f t="shared" si="14"/>
        <v>20693</v>
      </c>
      <c r="M41" s="72">
        <v>20693</v>
      </c>
      <c r="N41" s="73">
        <v>0</v>
      </c>
      <c r="O41" s="74"/>
    </row>
    <row r="42" spans="1:15" s="61" customFormat="1" ht="45">
      <c r="A42" s="62">
        <v>25</v>
      </c>
      <c r="B42" s="126"/>
      <c r="C42" s="64" t="s">
        <v>58</v>
      </c>
      <c r="D42" s="65" t="s">
        <v>27</v>
      </c>
      <c r="E42" s="66" t="s">
        <v>39</v>
      </c>
      <c r="F42" s="67">
        <v>100000</v>
      </c>
      <c r="G42" s="68">
        <v>10000</v>
      </c>
      <c r="H42" s="67">
        <f t="shared" si="12"/>
        <v>90000</v>
      </c>
      <c r="I42" s="67">
        <v>90000</v>
      </c>
      <c r="J42" s="69">
        <v>0</v>
      </c>
      <c r="K42" s="70">
        <f t="shared" si="13"/>
        <v>0</v>
      </c>
      <c r="L42" s="71">
        <f t="shared" si="14"/>
        <v>90000</v>
      </c>
      <c r="M42" s="72">
        <v>90000</v>
      </c>
      <c r="N42" s="73">
        <v>0</v>
      </c>
      <c r="O42" s="74">
        <f>F42-G42-L42</f>
        <v>0</v>
      </c>
    </row>
    <row r="43" spans="1:15" s="130" customFormat="1" ht="45">
      <c r="A43" s="62">
        <v>26</v>
      </c>
      <c r="B43" s="126"/>
      <c r="C43" s="127" t="s">
        <v>59</v>
      </c>
      <c r="D43" s="65" t="s">
        <v>27</v>
      </c>
      <c r="E43" s="66" t="s">
        <v>28</v>
      </c>
      <c r="F43" s="67">
        <v>1800000</v>
      </c>
      <c r="G43" s="68">
        <v>0</v>
      </c>
      <c r="H43" s="67">
        <v>1185143</v>
      </c>
      <c r="I43" s="67">
        <v>1185143</v>
      </c>
      <c r="J43" s="69">
        <v>0</v>
      </c>
      <c r="K43" s="70">
        <f t="shared" si="13"/>
        <v>-200000</v>
      </c>
      <c r="L43" s="71">
        <f t="shared" si="14"/>
        <v>985143</v>
      </c>
      <c r="M43" s="72">
        <v>985143</v>
      </c>
      <c r="N43" s="73">
        <v>0</v>
      </c>
      <c r="O43" s="129">
        <f>F43-G43-L43</f>
        <v>814857</v>
      </c>
    </row>
    <row r="44" spans="1:15" s="130" customFormat="1" ht="38.25" customHeight="1">
      <c r="A44" s="62">
        <v>27</v>
      </c>
      <c r="B44" s="126"/>
      <c r="C44" s="127" t="s">
        <v>139</v>
      </c>
      <c r="D44" s="65" t="s">
        <v>27</v>
      </c>
      <c r="E44" s="66"/>
      <c r="F44" s="67"/>
      <c r="G44" s="68"/>
      <c r="H44" s="67">
        <f t="shared" si="12"/>
        <v>65000</v>
      </c>
      <c r="I44" s="67">
        <v>65000</v>
      </c>
      <c r="J44" s="69">
        <v>0</v>
      </c>
      <c r="K44" s="70">
        <f t="shared" si="13"/>
        <v>0</v>
      </c>
      <c r="L44" s="71">
        <f t="shared" si="14"/>
        <v>65000</v>
      </c>
      <c r="M44" s="72">
        <v>65000</v>
      </c>
      <c r="N44" s="73">
        <v>0</v>
      </c>
      <c r="O44" s="129"/>
    </row>
    <row r="45" spans="1:15" s="130" customFormat="1" ht="38.25" customHeight="1">
      <c r="A45" s="62">
        <v>28</v>
      </c>
      <c r="B45" s="126"/>
      <c r="C45" s="127" t="s">
        <v>131</v>
      </c>
      <c r="D45" s="65" t="s">
        <v>27</v>
      </c>
      <c r="E45" s="66"/>
      <c r="F45" s="67"/>
      <c r="G45" s="68"/>
      <c r="H45" s="67">
        <f t="shared" si="12"/>
        <v>30000</v>
      </c>
      <c r="I45" s="67">
        <v>30000</v>
      </c>
      <c r="J45" s="69">
        <v>0</v>
      </c>
      <c r="K45" s="70">
        <f t="shared" si="13"/>
        <v>0</v>
      </c>
      <c r="L45" s="71">
        <f t="shared" si="14"/>
        <v>30000</v>
      </c>
      <c r="M45" s="72">
        <v>30000</v>
      </c>
      <c r="N45" s="73">
        <v>0</v>
      </c>
      <c r="O45" s="129"/>
    </row>
    <row r="46" spans="1:15" s="130" customFormat="1" ht="38.25" customHeight="1">
      <c r="A46" s="62">
        <v>29</v>
      </c>
      <c r="B46" s="126"/>
      <c r="C46" s="127" t="s">
        <v>132</v>
      </c>
      <c r="D46" s="65" t="s">
        <v>27</v>
      </c>
      <c r="E46" s="66"/>
      <c r="F46" s="67"/>
      <c r="G46" s="68"/>
      <c r="H46" s="67">
        <v>16000</v>
      </c>
      <c r="I46" s="67">
        <v>16000</v>
      </c>
      <c r="J46" s="69">
        <v>0</v>
      </c>
      <c r="K46" s="70">
        <f t="shared" si="13"/>
        <v>0</v>
      </c>
      <c r="L46" s="71">
        <f t="shared" si="14"/>
        <v>16000</v>
      </c>
      <c r="M46" s="72">
        <v>16000</v>
      </c>
      <c r="N46" s="73">
        <v>0</v>
      </c>
      <c r="O46" s="129"/>
    </row>
    <row r="47" spans="1:15" s="130" customFormat="1" ht="38.25" customHeight="1">
      <c r="A47" s="62">
        <v>30</v>
      </c>
      <c r="B47" s="126"/>
      <c r="C47" s="127" t="s">
        <v>140</v>
      </c>
      <c r="D47" s="65" t="s">
        <v>27</v>
      </c>
      <c r="E47" s="66"/>
      <c r="F47" s="67"/>
      <c r="G47" s="68"/>
      <c r="H47" s="67">
        <f t="shared" si="12"/>
        <v>50000</v>
      </c>
      <c r="I47" s="67">
        <v>50000</v>
      </c>
      <c r="J47" s="69">
        <v>0</v>
      </c>
      <c r="K47" s="70">
        <f t="shared" si="13"/>
        <v>0</v>
      </c>
      <c r="L47" s="71">
        <f t="shared" si="14"/>
        <v>50000</v>
      </c>
      <c r="M47" s="72">
        <v>50000</v>
      </c>
      <c r="N47" s="73">
        <v>0</v>
      </c>
      <c r="O47" s="129"/>
    </row>
    <row r="48" spans="1:15" s="130" customFormat="1" ht="38.25" customHeight="1">
      <c r="A48" s="62">
        <v>31</v>
      </c>
      <c r="B48" s="126"/>
      <c r="C48" s="127" t="s">
        <v>157</v>
      </c>
      <c r="D48" s="65" t="s">
        <v>27</v>
      </c>
      <c r="E48" s="66"/>
      <c r="F48" s="67"/>
      <c r="G48" s="68"/>
      <c r="H48" s="67">
        <f t="shared" si="12"/>
        <v>30000</v>
      </c>
      <c r="I48" s="67">
        <v>30000</v>
      </c>
      <c r="J48" s="69">
        <v>0</v>
      </c>
      <c r="K48" s="70">
        <f t="shared" si="13"/>
        <v>0</v>
      </c>
      <c r="L48" s="71">
        <f t="shared" si="14"/>
        <v>30000</v>
      </c>
      <c r="M48" s="72">
        <v>30000</v>
      </c>
      <c r="N48" s="73">
        <v>0</v>
      </c>
      <c r="O48" s="129"/>
    </row>
    <row r="49" spans="1:15" s="130" customFormat="1" ht="38.25" customHeight="1">
      <c r="A49" s="62">
        <v>32</v>
      </c>
      <c r="B49" s="126"/>
      <c r="C49" s="127" t="s">
        <v>141</v>
      </c>
      <c r="D49" s="65" t="s">
        <v>27</v>
      </c>
      <c r="E49" s="66"/>
      <c r="F49" s="67"/>
      <c r="G49" s="68"/>
      <c r="H49" s="67">
        <v>18400</v>
      </c>
      <c r="I49" s="67">
        <v>18400</v>
      </c>
      <c r="J49" s="69">
        <v>0</v>
      </c>
      <c r="K49" s="70">
        <f t="shared" si="13"/>
        <v>0</v>
      </c>
      <c r="L49" s="71">
        <f t="shared" si="14"/>
        <v>18400</v>
      </c>
      <c r="M49" s="72">
        <v>18400</v>
      </c>
      <c r="N49" s="73">
        <v>0</v>
      </c>
      <c r="O49" s="129"/>
    </row>
    <row r="50" spans="1:15" s="130" customFormat="1" ht="38.25" customHeight="1">
      <c r="A50" s="62">
        <v>33</v>
      </c>
      <c r="B50" s="126"/>
      <c r="C50" s="127" t="s">
        <v>163</v>
      </c>
      <c r="D50" s="65" t="s">
        <v>27</v>
      </c>
      <c r="E50" s="66"/>
      <c r="F50" s="67"/>
      <c r="G50" s="68"/>
      <c r="H50" s="67">
        <v>60000</v>
      </c>
      <c r="I50" s="67">
        <v>60000</v>
      </c>
      <c r="J50" s="69">
        <v>0</v>
      </c>
      <c r="K50" s="70">
        <f>L50-H50</f>
        <v>0</v>
      </c>
      <c r="L50" s="71">
        <f>M50+N50</f>
        <v>60000</v>
      </c>
      <c r="M50" s="72">
        <v>60000</v>
      </c>
      <c r="N50" s="73">
        <v>0</v>
      </c>
      <c r="O50" s="129"/>
    </row>
    <row r="51" spans="1:15" s="130" customFormat="1" ht="38.25" customHeight="1" thickBot="1">
      <c r="A51" s="314">
        <v>37</v>
      </c>
      <c r="B51" s="319"/>
      <c r="C51" s="320" t="s">
        <v>165</v>
      </c>
      <c r="D51" s="65" t="s">
        <v>27</v>
      </c>
      <c r="E51" s="159"/>
      <c r="F51" s="264"/>
      <c r="G51" s="321"/>
      <c r="H51" s="264"/>
      <c r="I51" s="264"/>
      <c r="J51" s="322"/>
      <c r="K51" s="70">
        <f>L51-H51</f>
        <v>30000</v>
      </c>
      <c r="L51" s="71">
        <f>M51+N51</f>
        <v>30000</v>
      </c>
      <c r="M51" s="323">
        <v>30000</v>
      </c>
      <c r="N51" s="324"/>
      <c r="O51" s="328"/>
    </row>
    <row r="52" spans="1:15" s="113" customFormat="1" ht="27" customHeight="1" thickBot="1">
      <c r="A52" s="131"/>
      <c r="B52" s="132" t="s">
        <v>60</v>
      </c>
      <c r="C52" s="111" t="s">
        <v>61</v>
      </c>
      <c r="D52" s="111"/>
      <c r="E52" s="112"/>
      <c r="F52" s="31">
        <f>SUBTOTAL(9,F54:F55)</f>
        <v>2718000</v>
      </c>
      <c r="G52" s="31">
        <f>SUBTOTAL(9,G54:G55)</f>
        <v>118000</v>
      </c>
      <c r="H52" s="31">
        <f aca="true" t="shared" si="15" ref="H52:N52">SUBTOTAL(9,H54:H59)</f>
        <v>700000</v>
      </c>
      <c r="I52" s="31">
        <f t="shared" si="15"/>
        <v>700000</v>
      </c>
      <c r="J52" s="31">
        <f t="shared" si="15"/>
        <v>0</v>
      </c>
      <c r="K52" s="31">
        <f t="shared" si="15"/>
        <v>0</v>
      </c>
      <c r="L52" s="25">
        <f t="shared" si="15"/>
        <v>700000</v>
      </c>
      <c r="M52" s="31">
        <f t="shared" si="15"/>
        <v>700000</v>
      </c>
      <c r="N52" s="31">
        <f t="shared" si="15"/>
        <v>0</v>
      </c>
      <c r="O52" s="133">
        <f>SUBTOTAL(9,O54)</f>
        <v>2000000</v>
      </c>
    </row>
    <row r="53" spans="1:15" s="123" customFormat="1" ht="36.75" customHeight="1">
      <c r="A53" s="134"/>
      <c r="B53" s="115" t="s">
        <v>62</v>
      </c>
      <c r="C53" s="116" t="s">
        <v>63</v>
      </c>
      <c r="D53" s="116"/>
      <c r="E53" s="117"/>
      <c r="F53" s="135">
        <f>SUBTOTAL(9,F54:F55)</f>
        <v>2718000</v>
      </c>
      <c r="G53" s="135">
        <f>SUBTOTAL(9,G54:G55)</f>
        <v>118000</v>
      </c>
      <c r="H53" s="118">
        <f aca="true" t="shared" si="16" ref="H53:N53">SUBTOTAL(9,H54:H59)</f>
        <v>700000</v>
      </c>
      <c r="I53" s="118">
        <f t="shared" si="16"/>
        <v>700000</v>
      </c>
      <c r="J53" s="118">
        <f t="shared" si="16"/>
        <v>0</v>
      </c>
      <c r="K53" s="118">
        <f t="shared" si="16"/>
        <v>0</v>
      </c>
      <c r="L53" s="266">
        <f t="shared" si="16"/>
        <v>700000</v>
      </c>
      <c r="M53" s="118">
        <f t="shared" si="16"/>
        <v>700000</v>
      </c>
      <c r="N53" s="118">
        <f t="shared" si="16"/>
        <v>0</v>
      </c>
      <c r="O53" s="136">
        <f>SUBTOTAL(9,O54)</f>
        <v>2000000</v>
      </c>
    </row>
    <row r="54" spans="1:15" s="142" customFormat="1" ht="67.5">
      <c r="A54" s="62">
        <v>34</v>
      </c>
      <c r="B54" s="125"/>
      <c r="C54" s="64" t="s">
        <v>169</v>
      </c>
      <c r="D54" s="65" t="s">
        <v>27</v>
      </c>
      <c r="E54" s="66" t="s">
        <v>34</v>
      </c>
      <c r="F54" s="67">
        <v>2618000</v>
      </c>
      <c r="G54" s="68">
        <v>118000</v>
      </c>
      <c r="H54" s="67">
        <f>I54+J54</f>
        <v>500000</v>
      </c>
      <c r="I54" s="67">
        <v>500000</v>
      </c>
      <c r="J54" s="69">
        <v>0</v>
      </c>
      <c r="K54" s="191">
        <f>L54-H54</f>
        <v>0</v>
      </c>
      <c r="L54" s="71">
        <f>M54+N54</f>
        <v>500000</v>
      </c>
      <c r="M54" s="72">
        <v>500000</v>
      </c>
      <c r="N54" s="73">
        <v>0</v>
      </c>
      <c r="O54" s="141">
        <f>F54-(G54+H54)</f>
        <v>2000000</v>
      </c>
    </row>
    <row r="55" spans="1:15" s="130" customFormat="1" ht="45">
      <c r="A55" s="62">
        <v>35</v>
      </c>
      <c r="B55" s="125"/>
      <c r="C55" s="64" t="s">
        <v>149</v>
      </c>
      <c r="D55" s="65" t="s">
        <v>27</v>
      </c>
      <c r="E55" s="66" t="s">
        <v>28</v>
      </c>
      <c r="F55" s="67">
        <v>100000</v>
      </c>
      <c r="G55" s="192">
        <v>0</v>
      </c>
      <c r="H55" s="67">
        <f>I55+J55</f>
        <v>100000</v>
      </c>
      <c r="I55" s="67">
        <v>100000</v>
      </c>
      <c r="J55" s="69">
        <v>0</v>
      </c>
      <c r="K55" s="145">
        <f>L55-H55</f>
        <v>0</v>
      </c>
      <c r="L55" s="71">
        <f>M55+N55</f>
        <v>100000</v>
      </c>
      <c r="M55" s="72">
        <v>100000</v>
      </c>
      <c r="N55" s="73">
        <v>0</v>
      </c>
      <c r="O55" s="146">
        <f>F55-G55-L55</f>
        <v>0</v>
      </c>
    </row>
    <row r="56" spans="1:15" s="142" customFormat="1" ht="26.25" hidden="1" thickBot="1">
      <c r="A56" s="314"/>
      <c r="B56" s="317" t="s">
        <v>65</v>
      </c>
      <c r="C56" s="318" t="s">
        <v>66</v>
      </c>
      <c r="D56" s="318"/>
      <c r="E56" s="315"/>
      <c r="F56" s="219">
        <f aca="true" t="shared" si="17" ref="F56:N56">SUBTOTAL(9,F58)</f>
        <v>0</v>
      </c>
      <c r="G56" s="219">
        <f t="shared" si="17"/>
        <v>0</v>
      </c>
      <c r="H56" s="219">
        <f t="shared" si="17"/>
        <v>0</v>
      </c>
      <c r="I56" s="219">
        <f t="shared" si="17"/>
        <v>0</v>
      </c>
      <c r="J56" s="219">
        <f t="shared" si="17"/>
        <v>0</v>
      </c>
      <c r="K56" s="316">
        <f t="shared" si="17"/>
        <v>0</v>
      </c>
      <c r="L56" s="281">
        <f t="shared" si="17"/>
        <v>0</v>
      </c>
      <c r="M56" s="282">
        <f t="shared" si="17"/>
        <v>0</v>
      </c>
      <c r="N56" s="273">
        <f t="shared" si="17"/>
        <v>0</v>
      </c>
      <c r="O56" s="155"/>
    </row>
    <row r="57" spans="1:15" s="142" customFormat="1" ht="12.75" hidden="1">
      <c r="A57" s="156"/>
      <c r="B57" s="157" t="s">
        <v>67</v>
      </c>
      <c r="C57" s="158" t="s">
        <v>68</v>
      </c>
      <c r="D57" s="158"/>
      <c r="E57" s="159"/>
      <c r="F57" s="135">
        <f aca="true" t="shared" si="18" ref="F57:N57">SUBTOTAL(9,F58)</f>
        <v>0</v>
      </c>
      <c r="G57" s="135">
        <f t="shared" si="18"/>
        <v>0</v>
      </c>
      <c r="H57" s="135">
        <f t="shared" si="18"/>
        <v>0</v>
      </c>
      <c r="I57" s="135">
        <f t="shared" si="18"/>
        <v>0</v>
      </c>
      <c r="J57" s="135">
        <f t="shared" si="18"/>
        <v>0</v>
      </c>
      <c r="K57" s="160">
        <f t="shared" si="18"/>
        <v>0</v>
      </c>
      <c r="L57" s="161">
        <f t="shared" si="18"/>
        <v>0</v>
      </c>
      <c r="M57" s="160">
        <f t="shared" si="18"/>
        <v>0</v>
      </c>
      <c r="N57" s="162">
        <f t="shared" si="18"/>
        <v>0</v>
      </c>
      <c r="O57" s="155"/>
    </row>
    <row r="58" spans="1:15" s="142" customFormat="1" ht="12.75" hidden="1">
      <c r="A58" s="75"/>
      <c r="B58" s="169"/>
      <c r="C58" s="76"/>
      <c r="D58" s="76"/>
      <c r="E58" s="77"/>
      <c r="F58" s="297"/>
      <c r="G58" s="264"/>
      <c r="H58" s="297">
        <f>I58+J58</f>
        <v>0</v>
      </c>
      <c r="I58" s="297"/>
      <c r="J58" s="313">
        <v>0</v>
      </c>
      <c r="K58" s="137">
        <f>L58-H58</f>
        <v>0</v>
      </c>
      <c r="L58" s="138">
        <f>M58+N58</f>
        <v>0</v>
      </c>
      <c r="M58" s="139"/>
      <c r="N58" s="140">
        <v>0</v>
      </c>
      <c r="O58" s="155"/>
    </row>
    <row r="59" spans="1:15" s="142" customFormat="1" ht="45.75" thickBot="1">
      <c r="A59" s="81">
        <v>36</v>
      </c>
      <c r="B59" s="143"/>
      <c r="C59" s="83" t="s">
        <v>164</v>
      </c>
      <c r="D59" s="65" t="s">
        <v>27</v>
      </c>
      <c r="E59" s="66" t="s">
        <v>28</v>
      </c>
      <c r="F59" s="67">
        <v>100000</v>
      </c>
      <c r="G59" s="192">
        <v>0</v>
      </c>
      <c r="H59" s="67">
        <v>100000</v>
      </c>
      <c r="I59" s="67">
        <v>100000</v>
      </c>
      <c r="J59" s="69">
        <v>0</v>
      </c>
      <c r="K59" s="145">
        <f>L59-H59</f>
        <v>0</v>
      </c>
      <c r="L59" s="71">
        <f>M59+N59</f>
        <v>100000</v>
      </c>
      <c r="M59" s="72">
        <v>100000</v>
      </c>
      <c r="N59" s="73">
        <v>0</v>
      </c>
      <c r="O59" s="141"/>
    </row>
    <row r="60" spans="1:15" s="113" customFormat="1" ht="22.5" customHeight="1" thickBot="1">
      <c r="A60" s="131"/>
      <c r="B60" s="132" t="s">
        <v>69</v>
      </c>
      <c r="C60" s="111" t="s">
        <v>70</v>
      </c>
      <c r="D60" s="111"/>
      <c r="E60" s="112"/>
      <c r="F60" s="31">
        <f>SUBTOTAL(9,F62:F62)</f>
        <v>50000</v>
      </c>
      <c r="G60" s="31">
        <f>SUBTOTAL(9,G62:G62)</f>
        <v>0</v>
      </c>
      <c r="H60" s="31">
        <f>SUBTOTAL(9,H62:H62)</f>
        <v>50000</v>
      </c>
      <c r="I60" s="31">
        <f>SUBTOTAL(9,I62:I62)</f>
        <v>50000</v>
      </c>
      <c r="J60" s="31">
        <f>SUBTOTAL(9,J62:J62)</f>
        <v>0</v>
      </c>
      <c r="K60" s="32">
        <f>SUBTOTAL(9,K62)</f>
        <v>0</v>
      </c>
      <c r="L60" s="26">
        <f>SUBTOTAL(9,L62)</f>
        <v>50000</v>
      </c>
      <c r="M60" s="32">
        <f>SUBTOTAL(9,M62)</f>
        <v>50000</v>
      </c>
      <c r="N60" s="33">
        <f>SUBTOTAL(9,N62)</f>
        <v>0</v>
      </c>
      <c r="O60" s="133">
        <f>SUBTOTAL(9,O62)</f>
        <v>0</v>
      </c>
    </row>
    <row r="61" spans="1:15" s="123" customFormat="1" ht="35.25" customHeight="1">
      <c r="A61" s="134"/>
      <c r="B61" s="115" t="s">
        <v>71</v>
      </c>
      <c r="C61" s="116" t="s">
        <v>72</v>
      </c>
      <c r="D61" s="116"/>
      <c r="E61" s="117"/>
      <c r="F61" s="135">
        <f>SUBTOTAL(9,F62:F62)</f>
        <v>50000</v>
      </c>
      <c r="G61" s="135">
        <f>SUBTOTAL(9,G62:G62)</f>
        <v>0</v>
      </c>
      <c r="H61" s="118">
        <f>SUBTOTAL(9,H62:H62)</f>
        <v>50000</v>
      </c>
      <c r="I61" s="118">
        <f>SUBTOTAL(9,I62:I62)</f>
        <v>50000</v>
      </c>
      <c r="J61" s="118">
        <f>SUBTOTAL(9,J62:J62)</f>
        <v>0</v>
      </c>
      <c r="K61" s="119">
        <f>SUBTOTAL(9,K62)</f>
        <v>0</v>
      </c>
      <c r="L61" s="120">
        <f>SUBTOTAL(9,L62)</f>
        <v>50000</v>
      </c>
      <c r="M61" s="119">
        <f>SUBTOTAL(9,M62)</f>
        <v>50000</v>
      </c>
      <c r="N61" s="121">
        <f>SUBTOTAL(9,N62)</f>
        <v>0</v>
      </c>
      <c r="O61" s="136">
        <f>SUBTOTAL(9,O62)</f>
        <v>0</v>
      </c>
    </row>
    <row r="62" spans="1:15" s="142" customFormat="1" ht="30.75" customHeight="1" thickBot="1">
      <c r="A62" s="75">
        <v>38</v>
      </c>
      <c r="B62" s="169"/>
      <c r="C62" s="76" t="s">
        <v>73</v>
      </c>
      <c r="D62" s="65" t="s">
        <v>74</v>
      </c>
      <c r="E62" s="77" t="s">
        <v>28</v>
      </c>
      <c r="F62" s="78">
        <v>50000</v>
      </c>
      <c r="G62" s="68">
        <v>0</v>
      </c>
      <c r="H62" s="78">
        <f>I62+J62</f>
        <v>50000</v>
      </c>
      <c r="I62" s="78">
        <v>50000</v>
      </c>
      <c r="J62" s="80">
        <v>0</v>
      </c>
      <c r="K62" s="137">
        <f>L62-H62</f>
        <v>0</v>
      </c>
      <c r="L62" s="138">
        <f>M62+N62</f>
        <v>50000</v>
      </c>
      <c r="M62" s="139">
        <v>50000</v>
      </c>
      <c r="N62" s="140">
        <v>0</v>
      </c>
      <c r="O62" s="141">
        <f>F62-(G62+H62)</f>
        <v>0</v>
      </c>
    </row>
    <row r="63" spans="1:15" s="113" customFormat="1" ht="25.5" customHeight="1" thickBot="1">
      <c r="A63" s="131"/>
      <c r="B63" s="132" t="s">
        <v>75</v>
      </c>
      <c r="C63" s="111" t="s">
        <v>76</v>
      </c>
      <c r="D63" s="111"/>
      <c r="E63" s="112"/>
      <c r="F63" s="31">
        <f>SUBTOTAL(9,F65:F65)</f>
        <v>600000</v>
      </c>
      <c r="G63" s="31">
        <f>SUBTOTAL(9,G65:G65)</f>
        <v>0</v>
      </c>
      <c r="H63" s="31">
        <f>SUBTOTAL(9,H65:H65)</f>
        <v>570000</v>
      </c>
      <c r="I63" s="31">
        <f>SUBTOTAL(9,I65:I65)</f>
        <v>570000</v>
      </c>
      <c r="J63" s="31">
        <f>SUBTOTAL(9,J65:J65)</f>
        <v>0</v>
      </c>
      <c r="K63" s="32">
        <f>SUBTOTAL(9,K65)</f>
        <v>0</v>
      </c>
      <c r="L63" s="26">
        <f>SUBTOTAL(9,L65)</f>
        <v>570000</v>
      </c>
      <c r="M63" s="32">
        <f>SUBTOTAL(9,M65)</f>
        <v>570000</v>
      </c>
      <c r="N63" s="33">
        <f>SUBTOTAL(9,N65)</f>
        <v>0</v>
      </c>
      <c r="O63" s="133">
        <f>SUBTOTAL(9,O65)</f>
        <v>30000</v>
      </c>
    </row>
    <row r="64" spans="1:15" s="123" customFormat="1" ht="26.25" customHeight="1">
      <c r="A64" s="134"/>
      <c r="B64" s="115" t="s">
        <v>77</v>
      </c>
      <c r="C64" s="116" t="s">
        <v>78</v>
      </c>
      <c r="D64" s="116"/>
      <c r="E64" s="117"/>
      <c r="F64" s="135">
        <f>SUBTOTAL(9,F65:F65)</f>
        <v>600000</v>
      </c>
      <c r="G64" s="135">
        <f>SUBTOTAL(9,G65:G65)</f>
        <v>0</v>
      </c>
      <c r="H64" s="118">
        <f>SUBTOTAL(9,H65:H65)</f>
        <v>570000</v>
      </c>
      <c r="I64" s="118">
        <f>SUBTOTAL(9,I65:I65)</f>
        <v>570000</v>
      </c>
      <c r="J64" s="118">
        <f>SUBTOTAL(9,J65:J65)</f>
        <v>0</v>
      </c>
      <c r="K64" s="119">
        <f>SUBTOTAL(9,K65)</f>
        <v>0</v>
      </c>
      <c r="L64" s="120">
        <f>SUBTOTAL(9,L65)</f>
        <v>570000</v>
      </c>
      <c r="M64" s="119">
        <f>SUBTOTAL(9,M65)</f>
        <v>570000</v>
      </c>
      <c r="N64" s="121">
        <f>SUBTOTAL(9,N65)</f>
        <v>0</v>
      </c>
      <c r="O64" s="136">
        <f>SUBTOTAL(9,O65)</f>
        <v>30000</v>
      </c>
    </row>
    <row r="65" spans="1:15" s="142" customFormat="1" ht="24.75" customHeight="1" thickBot="1">
      <c r="A65" s="81">
        <v>39</v>
      </c>
      <c r="B65" s="143"/>
      <c r="C65" s="83" t="s">
        <v>79</v>
      </c>
      <c r="D65" s="84" t="s">
        <v>27</v>
      </c>
      <c r="E65" s="85" t="s">
        <v>28</v>
      </c>
      <c r="F65" s="86">
        <v>600000</v>
      </c>
      <c r="G65" s="87">
        <v>0</v>
      </c>
      <c r="H65" s="78">
        <v>570000</v>
      </c>
      <c r="I65" s="78">
        <v>570000</v>
      </c>
      <c r="J65" s="80">
        <v>0</v>
      </c>
      <c r="K65" s="137">
        <f>L65-H65</f>
        <v>0</v>
      </c>
      <c r="L65" s="138">
        <f>M65+N65</f>
        <v>570000</v>
      </c>
      <c r="M65" s="139">
        <v>570000</v>
      </c>
      <c r="N65" s="140">
        <v>0</v>
      </c>
      <c r="O65" s="141">
        <f>F65-(G65+H65)</f>
        <v>30000</v>
      </c>
    </row>
    <row r="66" spans="1:15" s="174" customFormat="1" ht="21" customHeight="1" thickBot="1">
      <c r="A66" s="172"/>
      <c r="B66" s="132" t="s">
        <v>80</v>
      </c>
      <c r="C66" s="111" t="s">
        <v>81</v>
      </c>
      <c r="D66" s="111"/>
      <c r="E66" s="112"/>
      <c r="F66" s="31">
        <f aca="true" t="shared" si="19" ref="F66:O66">SUBTOTAL(9,F69:F77)</f>
        <v>5976080</v>
      </c>
      <c r="G66" s="31">
        <f t="shared" si="19"/>
        <v>141650</v>
      </c>
      <c r="H66" s="31">
        <f>SUBTOTAL(9,H68:H77)</f>
        <v>6430191</v>
      </c>
      <c r="I66" s="31">
        <f>SUBTOTAL(9,I68:I77)</f>
        <v>6430191</v>
      </c>
      <c r="J66" s="31">
        <f t="shared" si="19"/>
        <v>0</v>
      </c>
      <c r="K66" s="32">
        <f t="shared" si="19"/>
        <v>-854000</v>
      </c>
      <c r="L66" s="26">
        <f>SUBTOTAL(9,L68:L77)</f>
        <v>5576191</v>
      </c>
      <c r="M66" s="32">
        <f>SUBTOTAL(9,M68:M77)</f>
        <v>5576191</v>
      </c>
      <c r="N66" s="33">
        <f t="shared" si="19"/>
        <v>0</v>
      </c>
      <c r="O66" s="173">
        <f t="shared" si="19"/>
        <v>5877</v>
      </c>
    </row>
    <row r="67" spans="1:15" s="123" customFormat="1" ht="24" customHeight="1">
      <c r="A67" s="134"/>
      <c r="B67" s="115" t="s">
        <v>82</v>
      </c>
      <c r="C67" s="116" t="s">
        <v>83</v>
      </c>
      <c r="D67" s="116"/>
      <c r="E67" s="117"/>
      <c r="F67" s="135">
        <f>SUBTOTAL(9,F69:F71)</f>
        <v>5926080</v>
      </c>
      <c r="G67" s="135">
        <f>SUBTOTAL(9,G69:G71)</f>
        <v>141650</v>
      </c>
      <c r="H67" s="118">
        <f>SUBTOTAL(9,H68:H72)</f>
        <v>6305191</v>
      </c>
      <c r="I67" s="118">
        <f aca="true" t="shared" si="20" ref="I67:N67">SUBTOTAL(9,I68:I72)</f>
        <v>6305191</v>
      </c>
      <c r="J67" s="118">
        <f t="shared" si="20"/>
        <v>0</v>
      </c>
      <c r="K67" s="118">
        <f t="shared" si="20"/>
        <v>-909000</v>
      </c>
      <c r="L67" s="266">
        <f t="shared" si="20"/>
        <v>5396191</v>
      </c>
      <c r="M67" s="118">
        <f t="shared" si="20"/>
        <v>5396191</v>
      </c>
      <c r="N67" s="118">
        <f t="shared" si="20"/>
        <v>0</v>
      </c>
      <c r="O67" s="175">
        <f>SUBTOTAL(9,O69:O71)</f>
        <v>5877</v>
      </c>
    </row>
    <row r="68" spans="1:15" s="123" customFormat="1" ht="86.25" customHeight="1">
      <c r="A68" s="311">
        <v>40</v>
      </c>
      <c r="B68" s="312" t="s">
        <v>162</v>
      </c>
      <c r="C68" s="64" t="s">
        <v>84</v>
      </c>
      <c r="D68" s="201"/>
      <c r="E68" s="202"/>
      <c r="F68" s="309"/>
      <c r="G68" s="309"/>
      <c r="H68" s="67">
        <f>I68+J68</f>
        <v>5877</v>
      </c>
      <c r="I68" s="67">
        <v>5877</v>
      </c>
      <c r="J68" s="69">
        <v>0</v>
      </c>
      <c r="K68" s="145">
        <f>L68-H68</f>
        <v>0</v>
      </c>
      <c r="L68" s="71">
        <f>M68+N68</f>
        <v>5877</v>
      </c>
      <c r="M68" s="72">
        <v>5877</v>
      </c>
      <c r="N68" s="73">
        <v>0</v>
      </c>
      <c r="O68" s="310"/>
    </row>
    <row r="69" spans="1:15" s="61" customFormat="1" ht="86.25" customHeight="1">
      <c r="A69" s="62" t="s">
        <v>168</v>
      </c>
      <c r="B69" s="306" t="s">
        <v>160</v>
      </c>
      <c r="C69" s="64" t="s">
        <v>84</v>
      </c>
      <c r="D69" s="65" t="s">
        <v>27</v>
      </c>
      <c r="E69" s="66" t="s">
        <v>49</v>
      </c>
      <c r="F69" s="67">
        <v>4726080</v>
      </c>
      <c r="G69" s="68">
        <v>104150</v>
      </c>
      <c r="H69" s="67">
        <f>I69+J69</f>
        <v>4616053</v>
      </c>
      <c r="I69" s="67">
        <v>4616053</v>
      </c>
      <c r="J69" s="69">
        <v>0</v>
      </c>
      <c r="K69" s="145">
        <f>L69-H69</f>
        <v>0</v>
      </c>
      <c r="L69" s="71">
        <f>M69+N69</f>
        <v>4616053</v>
      </c>
      <c r="M69" s="72">
        <v>4616053</v>
      </c>
      <c r="N69" s="73">
        <v>0</v>
      </c>
      <c r="O69" s="146">
        <f>F69-G69-L69</f>
        <v>5877</v>
      </c>
    </row>
    <row r="70" spans="1:15" s="61" customFormat="1" ht="22.5">
      <c r="A70" s="62">
        <v>41</v>
      </c>
      <c r="B70" s="125"/>
      <c r="C70" s="64" t="s">
        <v>85</v>
      </c>
      <c r="D70" s="65" t="s">
        <v>27</v>
      </c>
      <c r="E70" s="66" t="s">
        <v>39</v>
      </c>
      <c r="F70" s="67">
        <v>500000</v>
      </c>
      <c r="G70" s="176">
        <v>21500</v>
      </c>
      <c r="H70" s="67">
        <f>I70+J70</f>
        <v>478500</v>
      </c>
      <c r="I70" s="67">
        <v>478500</v>
      </c>
      <c r="J70" s="69">
        <v>0</v>
      </c>
      <c r="K70" s="145">
        <f>L70-H70</f>
        <v>0</v>
      </c>
      <c r="L70" s="71">
        <f>M70+N70</f>
        <v>478500</v>
      </c>
      <c r="M70" s="72">
        <v>478500</v>
      </c>
      <c r="N70" s="73">
        <v>0</v>
      </c>
      <c r="O70" s="146"/>
    </row>
    <row r="71" spans="1:15" s="61" customFormat="1" ht="22.5">
      <c r="A71" s="62">
        <v>42</v>
      </c>
      <c r="B71" s="125"/>
      <c r="C71" s="64" t="s">
        <v>86</v>
      </c>
      <c r="D71" s="65" t="s">
        <v>27</v>
      </c>
      <c r="E71" s="66" t="s">
        <v>39</v>
      </c>
      <c r="F71" s="67">
        <v>700000</v>
      </c>
      <c r="G71" s="176">
        <v>16000</v>
      </c>
      <c r="H71" s="67">
        <v>1199935</v>
      </c>
      <c r="I71" s="67">
        <v>1199935</v>
      </c>
      <c r="J71" s="69">
        <v>0</v>
      </c>
      <c r="K71" s="145">
        <f>L71-H71</f>
        <v>-909000</v>
      </c>
      <c r="L71" s="71">
        <f>M71+N71</f>
        <v>290935</v>
      </c>
      <c r="M71" s="72">
        <v>290935</v>
      </c>
      <c r="N71" s="73">
        <v>0</v>
      </c>
      <c r="O71" s="146"/>
    </row>
    <row r="72" spans="1:15" s="61" customFormat="1" ht="34.5" thickBot="1">
      <c r="A72" s="75">
        <v>43</v>
      </c>
      <c r="B72" s="169"/>
      <c r="C72" s="76" t="s">
        <v>133</v>
      </c>
      <c r="D72" s="263"/>
      <c r="E72" s="77"/>
      <c r="F72" s="78"/>
      <c r="G72" s="264"/>
      <c r="H72" s="67">
        <v>4826</v>
      </c>
      <c r="I72" s="67">
        <v>4826</v>
      </c>
      <c r="J72" s="69">
        <v>0</v>
      </c>
      <c r="K72" s="145">
        <f>L72-H72</f>
        <v>0</v>
      </c>
      <c r="L72" s="71">
        <f>M72+N72</f>
        <v>4826</v>
      </c>
      <c r="M72" s="72">
        <v>4826</v>
      </c>
      <c r="N72" s="73">
        <v>0</v>
      </c>
      <c r="O72" s="265"/>
    </row>
    <row r="73" spans="1:16" s="61" customFormat="1" ht="12.75">
      <c r="A73" s="134"/>
      <c r="B73" s="115" t="s">
        <v>120</v>
      </c>
      <c r="C73" s="116" t="s">
        <v>121</v>
      </c>
      <c r="D73" s="65" t="s">
        <v>27</v>
      </c>
      <c r="E73" s="117"/>
      <c r="F73" s="135">
        <f>SUBTOTAL(9,F75:F77)</f>
        <v>50000</v>
      </c>
      <c r="G73" s="135">
        <f>SUBTOTAL(9,G75:G77)</f>
        <v>0</v>
      </c>
      <c r="H73" s="118">
        <f>SUBTOTAL(9,H74)</f>
        <v>0</v>
      </c>
      <c r="I73" s="118">
        <f>SUBTOTAL(9,I74)</f>
        <v>0</v>
      </c>
      <c r="J73" s="118">
        <f>SUBTOTAL(9,J74:J78)</f>
        <v>0</v>
      </c>
      <c r="K73" s="118">
        <f>SUBTOTAL(9,K74)</f>
        <v>30000</v>
      </c>
      <c r="L73" s="266">
        <f>SUBTOTAL(9,L74)</f>
        <v>30000</v>
      </c>
      <c r="M73" s="118">
        <f>SUBTOTAL(9,M74)</f>
        <v>30000</v>
      </c>
      <c r="N73" s="118">
        <f>SUBTOTAL(9,N74:N78)</f>
        <v>0</v>
      </c>
      <c r="O73" s="325"/>
      <c r="P73" s="326"/>
    </row>
    <row r="74" spans="1:16" s="61" customFormat="1" ht="34.5" thickBot="1">
      <c r="A74" s="75">
        <v>44</v>
      </c>
      <c r="B74" s="169" t="s">
        <v>162</v>
      </c>
      <c r="C74" s="76" t="s">
        <v>166</v>
      </c>
      <c r="D74" s="65" t="s">
        <v>27</v>
      </c>
      <c r="E74" s="77"/>
      <c r="F74" s="78"/>
      <c r="G74" s="264"/>
      <c r="H74" s="67"/>
      <c r="I74" s="67"/>
      <c r="J74" s="69"/>
      <c r="K74" s="145">
        <f>L74-H74</f>
        <v>30000</v>
      </c>
      <c r="L74" s="71">
        <f>M74+N74</f>
        <v>30000</v>
      </c>
      <c r="M74" s="72">
        <v>30000</v>
      </c>
      <c r="N74" s="196"/>
      <c r="O74" s="325"/>
      <c r="P74" s="326"/>
    </row>
    <row r="75" spans="1:15" s="123" customFormat="1" ht="29.25" customHeight="1">
      <c r="A75" s="283"/>
      <c r="B75" s="222" t="s">
        <v>87</v>
      </c>
      <c r="C75" s="223" t="s">
        <v>88</v>
      </c>
      <c r="D75" s="223"/>
      <c r="E75" s="224"/>
      <c r="F75" s="284">
        <f>SUBTOTAL(9,F77)</f>
        <v>50000</v>
      </c>
      <c r="G75" s="284">
        <f>SUBTOTAL(9,G77)</f>
        <v>0</v>
      </c>
      <c r="H75" s="225">
        <f>SUBTOTAL(9,H76:H77)</f>
        <v>125000</v>
      </c>
      <c r="I75" s="225">
        <f aca="true" t="shared" si="21" ref="I75:N75">SUBTOTAL(9,I76:I77)</f>
        <v>125000</v>
      </c>
      <c r="J75" s="225">
        <f t="shared" si="21"/>
        <v>0</v>
      </c>
      <c r="K75" s="225">
        <f t="shared" si="21"/>
        <v>25000</v>
      </c>
      <c r="L75" s="308">
        <f t="shared" si="21"/>
        <v>150000</v>
      </c>
      <c r="M75" s="225">
        <f t="shared" si="21"/>
        <v>150000</v>
      </c>
      <c r="N75" s="225">
        <f t="shared" si="21"/>
        <v>0</v>
      </c>
      <c r="O75" s="180">
        <f>SUBTOTAL(9,O77)</f>
        <v>0</v>
      </c>
    </row>
    <row r="76" spans="1:15" s="61" customFormat="1" ht="22.5">
      <c r="A76" s="156">
        <v>45</v>
      </c>
      <c r="B76" s="181"/>
      <c r="C76" s="182" t="s">
        <v>161</v>
      </c>
      <c r="D76" s="183" t="s">
        <v>27</v>
      </c>
      <c r="E76" s="184"/>
      <c r="F76" s="176"/>
      <c r="G76" s="185"/>
      <c r="H76" s="185">
        <v>75000</v>
      </c>
      <c r="I76" s="186">
        <v>75000</v>
      </c>
      <c r="J76" s="307">
        <v>0</v>
      </c>
      <c r="K76" s="68">
        <f>L76-H76</f>
        <v>25000</v>
      </c>
      <c r="L76" s="71">
        <f>M76+N76</f>
        <v>100000</v>
      </c>
      <c r="M76" s="72">
        <v>100000</v>
      </c>
      <c r="N76" s="73">
        <v>0</v>
      </c>
      <c r="O76" s="146"/>
    </row>
    <row r="77" spans="1:15" s="61" customFormat="1" ht="57" thickBot="1">
      <c r="A77" s="156">
        <v>46</v>
      </c>
      <c r="B77" s="181"/>
      <c r="C77" s="182" t="s">
        <v>89</v>
      </c>
      <c r="D77" s="183" t="s">
        <v>27</v>
      </c>
      <c r="E77" s="184" t="s">
        <v>90</v>
      </c>
      <c r="F77" s="176">
        <v>50000</v>
      </c>
      <c r="G77" s="185">
        <v>0</v>
      </c>
      <c r="H77" s="185">
        <f>I77+J77</f>
        <v>50000</v>
      </c>
      <c r="I77" s="186">
        <v>50000</v>
      </c>
      <c r="J77" s="187">
        <v>0</v>
      </c>
      <c r="K77" s="164">
        <f>L77-H77</f>
        <v>0</v>
      </c>
      <c r="L77" s="281">
        <f>M77+N77</f>
        <v>50000</v>
      </c>
      <c r="M77" s="282">
        <v>50000</v>
      </c>
      <c r="N77" s="273">
        <v>0</v>
      </c>
      <c r="O77" s="146">
        <f>F77-G77-L77</f>
        <v>0</v>
      </c>
    </row>
    <row r="78" spans="1:15" s="188" customFormat="1" ht="33" customHeight="1" thickBot="1">
      <c r="A78" s="172"/>
      <c r="B78" s="132" t="s">
        <v>91</v>
      </c>
      <c r="C78" s="111" t="s">
        <v>92</v>
      </c>
      <c r="D78" s="111"/>
      <c r="E78" s="112"/>
      <c r="F78" s="31">
        <f>SUBTOTAL(9,F80:F81)</f>
        <v>370000</v>
      </c>
      <c r="G78" s="31">
        <f>SUBTOTAL(9,G80:G81)</f>
        <v>30000</v>
      </c>
      <c r="H78" s="31">
        <f>SUBTOTAL(9,H80:H81)</f>
        <v>330376</v>
      </c>
      <c r="I78" s="31">
        <f>SUBTOTAL(9,I80:I81)</f>
        <v>330376</v>
      </c>
      <c r="J78" s="31">
        <f>SUBTOTAL(9,J80:J81)</f>
        <v>0</v>
      </c>
      <c r="K78" s="32">
        <f>SUBTOTAL(9,K81:K81)</f>
        <v>0</v>
      </c>
      <c r="L78" s="26">
        <f>SUBTOTAL(9,L81:L81)</f>
        <v>300000</v>
      </c>
      <c r="M78" s="32">
        <f>SUBTOTAL(9,M81:M81)</f>
        <v>300000</v>
      </c>
      <c r="N78" s="33">
        <f>SUBTOTAL(9,N81:N81)</f>
        <v>0</v>
      </c>
      <c r="O78" s="34">
        <f>SUBTOTAL(9,O81:O81)</f>
        <v>0</v>
      </c>
    </row>
    <row r="79" spans="1:15" s="123" customFormat="1" ht="29.25" customHeight="1">
      <c r="A79" s="134"/>
      <c r="B79" s="115" t="s">
        <v>93</v>
      </c>
      <c r="C79" s="116" t="s">
        <v>94</v>
      </c>
      <c r="D79" s="116"/>
      <c r="E79" s="117"/>
      <c r="F79" s="135">
        <f>SUBTOTAL(9,F80:F81)</f>
        <v>370000</v>
      </c>
      <c r="G79" s="135">
        <f>SUBTOTAL(9,G80:G81)</f>
        <v>30000</v>
      </c>
      <c r="H79" s="135">
        <f>SUBTOTAL(9,H80:H81)</f>
        <v>330376</v>
      </c>
      <c r="I79" s="135">
        <f>SUBTOTAL(9,I80:I81)</f>
        <v>330376</v>
      </c>
      <c r="J79" s="135">
        <f>SUBTOTAL(9,J80:J81)</f>
        <v>0</v>
      </c>
      <c r="K79" s="119">
        <f>SUBTOTAL(9,K81:K81)</f>
        <v>0</v>
      </c>
      <c r="L79" s="120">
        <f>SUBTOTAL(9,L81:L81)</f>
        <v>300000</v>
      </c>
      <c r="M79" s="119">
        <f>SUBTOTAL(9,M81:M81)</f>
        <v>300000</v>
      </c>
      <c r="N79" s="121">
        <f>SUBTOTAL(9,N81:N81)</f>
        <v>0</v>
      </c>
      <c r="O79" s="122">
        <f>SUBTOTAL(9,O81:O81)</f>
        <v>0</v>
      </c>
    </row>
    <row r="80" spans="1:15" s="190" customFormat="1" ht="22.5">
      <c r="A80" s="62">
        <v>47</v>
      </c>
      <c r="B80" s="125"/>
      <c r="C80" s="64" t="s">
        <v>95</v>
      </c>
      <c r="D80" s="65" t="s">
        <v>27</v>
      </c>
      <c r="E80" s="66" t="s">
        <v>39</v>
      </c>
      <c r="F80" s="68">
        <v>70000</v>
      </c>
      <c r="G80" s="176">
        <v>30000</v>
      </c>
      <c r="H80" s="67">
        <v>30376</v>
      </c>
      <c r="I80" s="67">
        <v>30376</v>
      </c>
      <c r="J80" s="69">
        <v>0</v>
      </c>
      <c r="K80" s="271">
        <f>L80-H80</f>
        <v>0</v>
      </c>
      <c r="L80" s="71">
        <f>M80+N80</f>
        <v>30376</v>
      </c>
      <c r="M80" s="72">
        <v>30376</v>
      </c>
      <c r="N80" s="73">
        <v>0</v>
      </c>
      <c r="O80" s="146"/>
    </row>
    <row r="81" spans="1:15" s="190" customFormat="1" ht="23.25" thickBot="1">
      <c r="A81" s="81">
        <v>48</v>
      </c>
      <c r="B81" s="143"/>
      <c r="C81" s="83" t="s">
        <v>96</v>
      </c>
      <c r="D81" s="84" t="s">
        <v>27</v>
      </c>
      <c r="E81" s="85" t="s">
        <v>28</v>
      </c>
      <c r="F81" s="87">
        <v>300000</v>
      </c>
      <c r="G81" s="87">
        <v>0</v>
      </c>
      <c r="H81" s="86">
        <f>I81+J81</f>
        <v>300000</v>
      </c>
      <c r="I81" s="86">
        <v>300000</v>
      </c>
      <c r="J81" s="88">
        <v>0</v>
      </c>
      <c r="K81" s="305">
        <f>L81-H81</f>
        <v>0</v>
      </c>
      <c r="L81" s="166">
        <f>M81+N81</f>
        <v>300000</v>
      </c>
      <c r="M81" s="167">
        <v>300000</v>
      </c>
      <c r="N81" s="168">
        <v>0</v>
      </c>
      <c r="O81" s="146">
        <f>F81-(G81+H81)</f>
        <v>0</v>
      </c>
    </row>
    <row r="82" spans="1:15" s="188" customFormat="1" ht="33" customHeight="1" thickBot="1">
      <c r="A82" s="172"/>
      <c r="B82" s="132" t="s">
        <v>97</v>
      </c>
      <c r="C82" s="132" t="s">
        <v>98</v>
      </c>
      <c r="D82" s="132"/>
      <c r="E82" s="112"/>
      <c r="F82" s="31">
        <f>SUBTOTAL(9,F84:F86)</f>
        <v>16619000</v>
      </c>
      <c r="G82" s="31">
        <f>SUBTOTAL(9,G84:G86)</f>
        <v>55000</v>
      </c>
      <c r="H82" s="31">
        <f>SUBTOTAL(9,H84:H86)</f>
        <v>2700000</v>
      </c>
      <c r="I82" s="31">
        <f>SUBTOTAL(9,I84:I86)</f>
        <v>2700000</v>
      </c>
      <c r="J82" s="31">
        <f>SUBTOTAL(9,J84:J86)</f>
        <v>0</v>
      </c>
      <c r="K82" s="32">
        <f>SUBTOTAL(9,K84:K87)</f>
        <v>70000</v>
      </c>
      <c r="L82" s="26">
        <f>SUBTOTAL(9,L84:L86)</f>
        <v>2700000</v>
      </c>
      <c r="M82" s="32">
        <f>SUBTOTAL(9,M84:M86)</f>
        <v>2700000</v>
      </c>
      <c r="N82" s="33">
        <f>SUBTOTAL(9,N84:N86)</f>
        <v>0</v>
      </c>
      <c r="O82" s="34" t="e">
        <f>SUBTOTAL(9,O84:O86)</f>
        <v>#REF!</v>
      </c>
    </row>
    <row r="83" spans="1:15" s="123" customFormat="1" ht="27" customHeight="1">
      <c r="A83" s="134"/>
      <c r="B83" s="115" t="s">
        <v>99</v>
      </c>
      <c r="C83" s="116" t="s">
        <v>100</v>
      </c>
      <c r="D83" s="116"/>
      <c r="E83" s="117"/>
      <c r="F83" s="118">
        <f aca="true" t="shared" si="22" ref="F83:O83">SUBTOTAL(9,F84:F86)</f>
        <v>16619000</v>
      </c>
      <c r="G83" s="118">
        <f t="shared" si="22"/>
        <v>55000</v>
      </c>
      <c r="H83" s="118">
        <f t="shared" si="22"/>
        <v>2700000</v>
      </c>
      <c r="I83" s="118">
        <f t="shared" si="22"/>
        <v>2700000</v>
      </c>
      <c r="J83" s="118">
        <f t="shared" si="22"/>
        <v>0</v>
      </c>
      <c r="K83" s="119">
        <f t="shared" si="22"/>
        <v>0</v>
      </c>
      <c r="L83" s="120">
        <f t="shared" si="22"/>
        <v>2700000</v>
      </c>
      <c r="M83" s="119">
        <f t="shared" si="22"/>
        <v>2700000</v>
      </c>
      <c r="N83" s="121">
        <f t="shared" si="22"/>
        <v>0</v>
      </c>
      <c r="O83" s="122" t="e">
        <f t="shared" si="22"/>
        <v>#REF!</v>
      </c>
    </row>
    <row r="84" spans="1:15" s="142" customFormat="1" ht="22.5">
      <c r="A84" s="62">
        <v>49</v>
      </c>
      <c r="B84" s="125"/>
      <c r="C84" s="127" t="s">
        <v>101</v>
      </c>
      <c r="D84" s="65" t="s">
        <v>27</v>
      </c>
      <c r="E84" s="66" t="s">
        <v>102</v>
      </c>
      <c r="F84" s="67">
        <v>16419000</v>
      </c>
      <c r="G84" s="68">
        <v>55000</v>
      </c>
      <c r="H84" s="67">
        <f>I84+J84</f>
        <v>2500000</v>
      </c>
      <c r="I84" s="67">
        <v>2500000</v>
      </c>
      <c r="J84" s="69">
        <v>0</v>
      </c>
      <c r="K84" s="191">
        <f>L84-H84</f>
        <v>0</v>
      </c>
      <c r="L84" s="71">
        <f>M84+N84</f>
        <v>2500000</v>
      </c>
      <c r="M84" s="72">
        <v>2500000</v>
      </c>
      <c r="N84" s="73">
        <v>0</v>
      </c>
      <c r="O84" s="146">
        <f>F84-(G84+H84)</f>
        <v>13864000</v>
      </c>
    </row>
    <row r="85" spans="1:15" s="142" customFormat="1" ht="22.5">
      <c r="A85" s="62">
        <v>50</v>
      </c>
      <c r="B85" s="125"/>
      <c r="C85" s="64" t="s">
        <v>103</v>
      </c>
      <c r="D85" s="65" t="s">
        <v>27</v>
      </c>
      <c r="E85" s="66" t="s">
        <v>28</v>
      </c>
      <c r="F85" s="67">
        <v>100000</v>
      </c>
      <c r="G85" s="192">
        <v>0</v>
      </c>
      <c r="H85" s="67">
        <f>I85+J85</f>
        <v>100000</v>
      </c>
      <c r="I85" s="67">
        <v>100000</v>
      </c>
      <c r="J85" s="69">
        <v>0</v>
      </c>
      <c r="K85" s="145">
        <f>L85-H85</f>
        <v>0</v>
      </c>
      <c r="L85" s="71">
        <f>M85+N85</f>
        <v>100000</v>
      </c>
      <c r="M85" s="72">
        <v>100000</v>
      </c>
      <c r="N85" s="73">
        <v>0</v>
      </c>
      <c r="O85" s="146"/>
    </row>
    <row r="86" spans="1:15" s="61" customFormat="1" ht="56.25">
      <c r="A86" s="62">
        <v>51</v>
      </c>
      <c r="B86" s="125"/>
      <c r="C86" s="64" t="s">
        <v>104</v>
      </c>
      <c r="D86" s="65" t="s">
        <v>27</v>
      </c>
      <c r="E86" s="66" t="s">
        <v>28</v>
      </c>
      <c r="F86" s="67">
        <v>100000</v>
      </c>
      <c r="G86" s="68">
        <v>0</v>
      </c>
      <c r="H86" s="67">
        <f>I86+J86</f>
        <v>100000</v>
      </c>
      <c r="I86" s="67">
        <v>100000</v>
      </c>
      <c r="J86" s="69">
        <v>0</v>
      </c>
      <c r="K86" s="145">
        <f>L86-H86</f>
        <v>0</v>
      </c>
      <c r="L86" s="71">
        <f>M86+N86</f>
        <v>100000</v>
      </c>
      <c r="M86" s="72">
        <v>100000</v>
      </c>
      <c r="N86" s="73">
        <v>0</v>
      </c>
      <c r="O86" s="146" t="e">
        <f>#REF!-#REF!-L86</f>
        <v>#REF!</v>
      </c>
    </row>
    <row r="87" spans="1:15" s="61" customFormat="1" ht="23.25" thickBot="1">
      <c r="A87" s="62">
        <v>52</v>
      </c>
      <c r="B87" s="125"/>
      <c r="C87" s="64" t="s">
        <v>167</v>
      </c>
      <c r="D87" s="65" t="s">
        <v>27</v>
      </c>
      <c r="E87" s="66" t="s">
        <v>28</v>
      </c>
      <c r="F87" s="67">
        <v>100000</v>
      </c>
      <c r="G87" s="192">
        <v>0</v>
      </c>
      <c r="H87" s="67"/>
      <c r="I87" s="67"/>
      <c r="J87" s="69">
        <v>0</v>
      </c>
      <c r="K87" s="145">
        <f>L87-H87</f>
        <v>70000</v>
      </c>
      <c r="L87" s="71">
        <f>M87+N87</f>
        <v>70000</v>
      </c>
      <c r="M87" s="72">
        <v>70000</v>
      </c>
      <c r="N87" s="73">
        <v>0</v>
      </c>
      <c r="O87" s="327"/>
    </row>
    <row r="88" spans="1:15" s="35" customFormat="1" ht="28.5" customHeight="1" thickBot="1">
      <c r="A88" s="342" t="s">
        <v>105</v>
      </c>
      <c r="B88" s="343"/>
      <c r="C88" s="344"/>
      <c r="D88" s="36"/>
      <c r="E88" s="37"/>
      <c r="F88" s="38">
        <f aca="true" t="shared" si="23" ref="F88:N88">SUBTOTAL(9,F91:F115)</f>
        <v>12385000</v>
      </c>
      <c r="G88" s="38">
        <f t="shared" si="23"/>
        <v>0</v>
      </c>
      <c r="H88" s="38">
        <f t="shared" si="23"/>
        <v>12549880</v>
      </c>
      <c r="I88" s="38">
        <f t="shared" si="23"/>
        <v>12549880</v>
      </c>
      <c r="J88" s="38">
        <f t="shared" si="23"/>
        <v>0</v>
      </c>
      <c r="K88" s="39">
        <f t="shared" si="23"/>
        <v>-40610</v>
      </c>
      <c r="L88" s="39">
        <f t="shared" si="23"/>
        <v>12509270</v>
      </c>
      <c r="M88" s="39">
        <f t="shared" si="23"/>
        <v>12509270</v>
      </c>
      <c r="N88" s="40">
        <f t="shared" si="23"/>
        <v>0</v>
      </c>
      <c r="O88" s="193">
        <f>SUBTOTAL(9,O91:O111)</f>
        <v>-59390</v>
      </c>
    </row>
    <row r="89" spans="1:15" s="113" customFormat="1" ht="21.75" customHeight="1" thickBot="1">
      <c r="A89" s="109"/>
      <c r="B89" s="132" t="s">
        <v>60</v>
      </c>
      <c r="C89" s="111" t="s">
        <v>61</v>
      </c>
      <c r="D89" s="111"/>
      <c r="E89" s="112"/>
      <c r="F89" s="31">
        <f aca="true" t="shared" si="24" ref="F89:O89">SUBTOTAL(9,F91)</f>
        <v>4900000</v>
      </c>
      <c r="G89" s="31">
        <f t="shared" si="24"/>
        <v>0</v>
      </c>
      <c r="H89" s="31">
        <f t="shared" si="24"/>
        <v>4900000</v>
      </c>
      <c r="I89" s="31">
        <f t="shared" si="24"/>
        <v>4900000</v>
      </c>
      <c r="J89" s="31">
        <f t="shared" si="24"/>
        <v>0</v>
      </c>
      <c r="K89" s="32">
        <f t="shared" si="24"/>
        <v>0</v>
      </c>
      <c r="L89" s="26">
        <f t="shared" si="24"/>
        <v>4900000</v>
      </c>
      <c r="M89" s="32">
        <f t="shared" si="24"/>
        <v>4900000</v>
      </c>
      <c r="N89" s="33">
        <f t="shared" si="24"/>
        <v>0</v>
      </c>
      <c r="O89" s="34">
        <f t="shared" si="24"/>
        <v>0</v>
      </c>
    </row>
    <row r="90" spans="1:15" s="123" customFormat="1" ht="29.25" customHeight="1">
      <c r="A90" s="114"/>
      <c r="B90" s="115" t="s">
        <v>106</v>
      </c>
      <c r="C90" s="116" t="s">
        <v>107</v>
      </c>
      <c r="D90" s="116"/>
      <c r="E90" s="117"/>
      <c r="F90" s="118">
        <f aca="true" t="shared" si="25" ref="F90:O90">SUBTOTAL(9,F91)</f>
        <v>4900000</v>
      </c>
      <c r="G90" s="118">
        <f t="shared" si="25"/>
        <v>0</v>
      </c>
      <c r="H90" s="118">
        <f t="shared" si="25"/>
        <v>4900000</v>
      </c>
      <c r="I90" s="118">
        <f t="shared" si="25"/>
        <v>4900000</v>
      </c>
      <c r="J90" s="118">
        <f t="shared" si="25"/>
        <v>0</v>
      </c>
      <c r="K90" s="119">
        <f t="shared" si="25"/>
        <v>0</v>
      </c>
      <c r="L90" s="120">
        <f t="shared" si="25"/>
        <v>4900000</v>
      </c>
      <c r="M90" s="119">
        <f t="shared" si="25"/>
        <v>4900000</v>
      </c>
      <c r="N90" s="121">
        <f t="shared" si="25"/>
        <v>0</v>
      </c>
      <c r="O90" s="122">
        <f t="shared" si="25"/>
        <v>0</v>
      </c>
    </row>
    <row r="91" spans="1:15" s="198" customFormat="1" ht="18" customHeight="1">
      <c r="A91" s="194">
        <v>53</v>
      </c>
      <c r="B91" s="195"/>
      <c r="C91" s="64" t="s">
        <v>108</v>
      </c>
      <c r="D91" s="65" t="s">
        <v>109</v>
      </c>
      <c r="E91" s="66" t="s">
        <v>28</v>
      </c>
      <c r="F91" s="67">
        <v>4900000</v>
      </c>
      <c r="G91" s="176">
        <v>0</v>
      </c>
      <c r="H91" s="67">
        <f>I91+J91</f>
        <v>4900000</v>
      </c>
      <c r="I91" s="67">
        <v>4900000</v>
      </c>
      <c r="J91" s="69">
        <v>0</v>
      </c>
      <c r="K91" s="196">
        <f>L91-H91</f>
        <v>0</v>
      </c>
      <c r="L91" s="71">
        <f>SUM(M91:N91)</f>
        <v>4900000</v>
      </c>
      <c r="M91" s="72">
        <v>4900000</v>
      </c>
      <c r="N91" s="73">
        <v>0</v>
      </c>
      <c r="O91" s="197"/>
    </row>
    <row r="92" spans="1:15" s="123" customFormat="1" ht="29.25" customHeight="1">
      <c r="A92" s="199"/>
      <c r="B92" s="200" t="s">
        <v>110</v>
      </c>
      <c r="C92" s="201" t="s">
        <v>111</v>
      </c>
      <c r="D92" s="201"/>
      <c r="E92" s="202"/>
      <c r="F92" s="203">
        <f aca="true" t="shared" si="26" ref="F92:O92">SUBTOTAL(9,F93:F94)</f>
        <v>185000</v>
      </c>
      <c r="G92" s="203">
        <f t="shared" si="26"/>
        <v>0</v>
      </c>
      <c r="H92" s="203">
        <f t="shared" si="26"/>
        <v>245000</v>
      </c>
      <c r="I92" s="203">
        <f t="shared" si="26"/>
        <v>245000</v>
      </c>
      <c r="J92" s="203">
        <f t="shared" si="26"/>
        <v>0</v>
      </c>
      <c r="K92" s="203">
        <f t="shared" si="26"/>
        <v>0</v>
      </c>
      <c r="L92" s="268">
        <f t="shared" si="26"/>
        <v>245000</v>
      </c>
      <c r="M92" s="203">
        <f t="shared" si="26"/>
        <v>245000</v>
      </c>
      <c r="N92" s="292">
        <f t="shared" si="26"/>
        <v>0</v>
      </c>
      <c r="O92" s="285">
        <f t="shared" si="26"/>
        <v>0</v>
      </c>
    </row>
    <row r="93" spans="1:15" s="123" customFormat="1" ht="24" customHeight="1">
      <c r="A93" s="204">
        <v>54</v>
      </c>
      <c r="B93" s="205"/>
      <c r="C93" s="206" t="s">
        <v>142</v>
      </c>
      <c r="D93" s="207" t="s">
        <v>112</v>
      </c>
      <c r="E93" s="66" t="s">
        <v>28</v>
      </c>
      <c r="F93" s="68">
        <v>65000</v>
      </c>
      <c r="G93" s="68">
        <v>0</v>
      </c>
      <c r="H93" s="67">
        <f>I93+J93</f>
        <v>100000</v>
      </c>
      <c r="I93" s="67">
        <v>100000</v>
      </c>
      <c r="J93" s="69">
        <v>0</v>
      </c>
      <c r="K93" s="208">
        <f>L93-H93</f>
        <v>0</v>
      </c>
      <c r="L93" s="71">
        <f>SUM(M93:N93)</f>
        <v>100000</v>
      </c>
      <c r="M93" s="72">
        <v>100000</v>
      </c>
      <c r="N93" s="73">
        <v>0</v>
      </c>
      <c r="O93" s="209"/>
    </row>
    <row r="94" spans="1:15" s="123" customFormat="1" ht="17.25" customHeight="1" thickBot="1">
      <c r="A94" s="204">
        <v>55</v>
      </c>
      <c r="B94" s="205"/>
      <c r="C94" s="206" t="s">
        <v>113</v>
      </c>
      <c r="D94" s="65" t="s">
        <v>27</v>
      </c>
      <c r="E94" s="66" t="s">
        <v>28</v>
      </c>
      <c r="F94" s="68">
        <v>120000</v>
      </c>
      <c r="G94" s="68">
        <v>0</v>
      </c>
      <c r="H94" s="67">
        <f>I94+J94</f>
        <v>145000</v>
      </c>
      <c r="I94" s="67">
        <v>145000</v>
      </c>
      <c r="J94" s="69">
        <v>0</v>
      </c>
      <c r="K94" s="208">
        <f>L94-H94</f>
        <v>0</v>
      </c>
      <c r="L94" s="71">
        <f>SUM(M94:N94)</f>
        <v>145000</v>
      </c>
      <c r="M94" s="72">
        <v>145000</v>
      </c>
      <c r="N94" s="73">
        <v>0</v>
      </c>
      <c r="O94" s="209"/>
    </row>
    <row r="95" spans="1:15" s="174" customFormat="1" ht="21" customHeight="1" thickBot="1">
      <c r="A95" s="172"/>
      <c r="B95" s="132" t="s">
        <v>80</v>
      </c>
      <c r="C95" s="111" t="s">
        <v>81</v>
      </c>
      <c r="D95" s="111"/>
      <c r="E95" s="112"/>
      <c r="F95" s="31">
        <f aca="true" t="shared" si="27" ref="F95:O95">SUBTOTAL(9,F97:F97)</f>
        <v>300000</v>
      </c>
      <c r="G95" s="31">
        <f t="shared" si="27"/>
        <v>0</v>
      </c>
      <c r="H95" s="31">
        <f t="shared" si="27"/>
        <v>400000</v>
      </c>
      <c r="I95" s="31">
        <f t="shared" si="27"/>
        <v>400000</v>
      </c>
      <c r="J95" s="31">
        <f t="shared" si="27"/>
        <v>0</v>
      </c>
      <c r="K95" s="31">
        <f t="shared" si="27"/>
        <v>-40610</v>
      </c>
      <c r="L95" s="25">
        <f t="shared" si="27"/>
        <v>359390</v>
      </c>
      <c r="M95" s="31">
        <f t="shared" si="27"/>
        <v>359390</v>
      </c>
      <c r="N95" s="288">
        <f t="shared" si="27"/>
        <v>0</v>
      </c>
      <c r="O95" s="286">
        <f t="shared" si="27"/>
        <v>-59390</v>
      </c>
    </row>
    <row r="96" spans="1:15" s="123" customFormat="1" ht="21" customHeight="1">
      <c r="A96" s="134"/>
      <c r="B96" s="115" t="s">
        <v>82</v>
      </c>
      <c r="C96" s="116" t="s">
        <v>83</v>
      </c>
      <c r="D96" s="116"/>
      <c r="E96" s="117"/>
      <c r="F96" s="135">
        <f aca="true" t="shared" si="28" ref="F96:N96">SUBTOTAL(9,F97:F97)</f>
        <v>300000</v>
      </c>
      <c r="G96" s="135">
        <f t="shared" si="28"/>
        <v>0</v>
      </c>
      <c r="H96" s="118">
        <f t="shared" si="28"/>
        <v>400000</v>
      </c>
      <c r="I96" s="118">
        <f t="shared" si="28"/>
        <v>400000</v>
      </c>
      <c r="J96" s="118">
        <f t="shared" si="28"/>
        <v>0</v>
      </c>
      <c r="K96" s="118">
        <f t="shared" si="28"/>
        <v>-40610</v>
      </c>
      <c r="L96" s="266">
        <f t="shared" si="28"/>
        <v>359390</v>
      </c>
      <c r="M96" s="118">
        <f t="shared" si="28"/>
        <v>359390</v>
      </c>
      <c r="N96" s="290">
        <f t="shared" si="28"/>
        <v>0</v>
      </c>
      <c r="O96" s="175">
        <f>SUBTOTAL(9,O97:O102)</f>
        <v>-59390</v>
      </c>
    </row>
    <row r="97" spans="1:15" s="61" customFormat="1" ht="18.75" customHeight="1" thickBot="1">
      <c r="A97" s="62">
        <v>56</v>
      </c>
      <c r="B97" s="125"/>
      <c r="C97" s="64" t="s">
        <v>114</v>
      </c>
      <c r="D97" s="65" t="s">
        <v>27</v>
      </c>
      <c r="E97" s="66" t="s">
        <v>28</v>
      </c>
      <c r="F97" s="67">
        <v>300000</v>
      </c>
      <c r="G97" s="68">
        <v>0</v>
      </c>
      <c r="H97" s="67">
        <f>I97+J97</f>
        <v>400000</v>
      </c>
      <c r="I97" s="67">
        <v>400000</v>
      </c>
      <c r="J97" s="69">
        <v>0</v>
      </c>
      <c r="K97" s="145">
        <f>L97-H97</f>
        <v>-40610</v>
      </c>
      <c r="L97" s="71">
        <f>M97+N97</f>
        <v>359390</v>
      </c>
      <c r="M97" s="72">
        <v>359390</v>
      </c>
      <c r="N97" s="73">
        <v>0</v>
      </c>
      <c r="O97" s="146">
        <f>F97-G97-L97</f>
        <v>-59390</v>
      </c>
    </row>
    <row r="98" spans="1:15" s="113" customFormat="1" ht="18.75" customHeight="1" thickBot="1">
      <c r="A98" s="109"/>
      <c r="B98" s="132" t="s">
        <v>150</v>
      </c>
      <c r="C98" s="111" t="s">
        <v>151</v>
      </c>
      <c r="D98" s="111"/>
      <c r="E98" s="112"/>
      <c r="F98" s="31"/>
      <c r="G98" s="31"/>
      <c r="H98" s="31">
        <f aca="true" t="shared" si="29" ref="H98:N98">SUBTOTAL(9,H100)</f>
        <v>4880</v>
      </c>
      <c r="I98" s="31">
        <f t="shared" si="29"/>
        <v>4880</v>
      </c>
      <c r="J98" s="31">
        <f t="shared" si="29"/>
        <v>0</v>
      </c>
      <c r="K98" s="32">
        <f t="shared" si="29"/>
        <v>0</v>
      </c>
      <c r="L98" s="26">
        <f t="shared" si="29"/>
        <v>4880</v>
      </c>
      <c r="M98" s="32">
        <f t="shared" si="29"/>
        <v>4880</v>
      </c>
      <c r="N98" s="33">
        <f t="shared" si="29"/>
        <v>0</v>
      </c>
      <c r="O98" s="34"/>
    </row>
    <row r="99" spans="1:15" s="123" customFormat="1" ht="18.75" customHeight="1" thickBot="1">
      <c r="A99" s="210"/>
      <c r="B99" s="211" t="s">
        <v>153</v>
      </c>
      <c r="C99" s="212" t="s">
        <v>152</v>
      </c>
      <c r="D99" s="212"/>
      <c r="E99" s="30"/>
      <c r="F99" s="31"/>
      <c r="G99" s="31"/>
      <c r="H99" s="31">
        <f aca="true" t="shared" si="30" ref="H99:N99">SUBTOTAL(9,H100)</f>
        <v>4880</v>
      </c>
      <c r="I99" s="31">
        <f t="shared" si="30"/>
        <v>4880</v>
      </c>
      <c r="J99" s="31">
        <f t="shared" si="30"/>
        <v>0</v>
      </c>
      <c r="K99" s="31">
        <f t="shared" si="30"/>
        <v>0</v>
      </c>
      <c r="L99" s="25">
        <f t="shared" si="30"/>
        <v>4880</v>
      </c>
      <c r="M99" s="31">
        <f t="shared" si="30"/>
        <v>4880</v>
      </c>
      <c r="N99" s="288">
        <f t="shared" si="30"/>
        <v>0</v>
      </c>
      <c r="O99" s="122"/>
    </row>
    <row r="100" spans="1:15" s="61" customFormat="1" ht="18.75" customHeight="1" thickBot="1">
      <c r="A100" s="156">
        <v>57</v>
      </c>
      <c r="B100" s="181"/>
      <c r="C100" s="295" t="s">
        <v>154</v>
      </c>
      <c r="D100" s="296" t="s">
        <v>155</v>
      </c>
      <c r="E100" s="159"/>
      <c r="F100" s="297"/>
      <c r="G100" s="264"/>
      <c r="H100" s="185">
        <f>I100+J100</f>
        <v>4880</v>
      </c>
      <c r="I100" s="185">
        <v>4880</v>
      </c>
      <c r="J100" s="299">
        <v>0</v>
      </c>
      <c r="K100" s="300">
        <f>L100-H100</f>
        <v>0</v>
      </c>
      <c r="L100" s="269">
        <f>M100+N100</f>
        <v>4880</v>
      </c>
      <c r="M100" s="270">
        <v>4880</v>
      </c>
      <c r="N100" s="301">
        <v>0</v>
      </c>
      <c r="O100" s="298"/>
    </row>
    <row r="101" spans="1:15" s="113" customFormat="1" ht="27.75" customHeight="1" thickBot="1">
      <c r="A101" s="109"/>
      <c r="B101" s="132" t="s">
        <v>91</v>
      </c>
      <c r="C101" s="111" t="s">
        <v>92</v>
      </c>
      <c r="D101" s="111"/>
      <c r="E101" s="112"/>
      <c r="F101" s="31">
        <f aca="true" t="shared" si="31" ref="F101:O101">SUBTOTAL(9,F103)</f>
        <v>7000000</v>
      </c>
      <c r="G101" s="31">
        <f t="shared" si="31"/>
        <v>0</v>
      </c>
      <c r="H101" s="31">
        <f t="shared" si="31"/>
        <v>7000000</v>
      </c>
      <c r="I101" s="31">
        <f t="shared" si="31"/>
        <v>7000000</v>
      </c>
      <c r="J101" s="31">
        <f t="shared" si="31"/>
        <v>0</v>
      </c>
      <c r="K101" s="32">
        <f t="shared" si="31"/>
        <v>0</v>
      </c>
      <c r="L101" s="26">
        <f t="shared" si="31"/>
        <v>7000000</v>
      </c>
      <c r="M101" s="32">
        <f t="shared" si="31"/>
        <v>7000000</v>
      </c>
      <c r="N101" s="33">
        <f t="shared" si="31"/>
        <v>0</v>
      </c>
      <c r="O101" s="34">
        <f t="shared" si="31"/>
        <v>0</v>
      </c>
    </row>
    <row r="102" spans="1:15" s="123" customFormat="1" ht="30.75" customHeight="1" thickBot="1">
      <c r="A102" s="210"/>
      <c r="B102" s="211" t="s">
        <v>115</v>
      </c>
      <c r="C102" s="212" t="s">
        <v>116</v>
      </c>
      <c r="D102" s="212"/>
      <c r="E102" s="30"/>
      <c r="F102" s="31">
        <f aca="true" t="shared" si="32" ref="F102:O102">SUBTOTAL(9,F103)</f>
        <v>7000000</v>
      </c>
      <c r="G102" s="31">
        <f t="shared" si="32"/>
        <v>0</v>
      </c>
      <c r="H102" s="31">
        <f t="shared" si="32"/>
        <v>7000000</v>
      </c>
      <c r="I102" s="31">
        <f t="shared" si="32"/>
        <v>7000000</v>
      </c>
      <c r="J102" s="31">
        <f t="shared" si="32"/>
        <v>0</v>
      </c>
      <c r="K102" s="32">
        <f t="shared" si="32"/>
        <v>0</v>
      </c>
      <c r="L102" s="26">
        <f t="shared" si="32"/>
        <v>7000000</v>
      </c>
      <c r="M102" s="32">
        <f t="shared" si="32"/>
        <v>7000000</v>
      </c>
      <c r="N102" s="33">
        <f t="shared" si="32"/>
        <v>0</v>
      </c>
      <c r="O102" s="122">
        <f t="shared" si="32"/>
        <v>0</v>
      </c>
    </row>
    <row r="103" spans="1:15" s="198" customFormat="1" ht="51.75" customHeight="1" thickBot="1">
      <c r="A103" s="213">
        <v>58</v>
      </c>
      <c r="B103" s="214"/>
      <c r="C103" s="103" t="s">
        <v>117</v>
      </c>
      <c r="D103" s="104" t="s">
        <v>118</v>
      </c>
      <c r="E103" s="105" t="s">
        <v>28</v>
      </c>
      <c r="F103" s="106">
        <v>7000000</v>
      </c>
      <c r="G103" s="107">
        <v>0</v>
      </c>
      <c r="H103" s="106">
        <f>I103+J103</f>
        <v>7000000</v>
      </c>
      <c r="I103" s="106">
        <v>7000000</v>
      </c>
      <c r="J103" s="108">
        <v>0</v>
      </c>
      <c r="K103" s="272">
        <f>L103-H103</f>
        <v>0</v>
      </c>
      <c r="L103" s="269">
        <f>SUM(M103:N103)</f>
        <v>7000000</v>
      </c>
      <c r="M103" s="270">
        <v>7000000</v>
      </c>
      <c r="N103" s="273">
        <v>0</v>
      </c>
      <c r="O103" s="197"/>
    </row>
    <row r="104" spans="1:15" s="174" customFormat="1" ht="27.75" customHeight="1" hidden="1" thickBot="1">
      <c r="A104" s="215"/>
      <c r="B104" s="216" t="s">
        <v>80</v>
      </c>
      <c r="C104" s="217" t="s">
        <v>81</v>
      </c>
      <c r="D104" s="217"/>
      <c r="E104" s="218"/>
      <c r="F104" s="219">
        <f aca="true" t="shared" si="33" ref="F104:O104">SUBTOTAL(9,F106:F111)</f>
        <v>0</v>
      </c>
      <c r="G104" s="219">
        <f t="shared" si="33"/>
        <v>0</v>
      </c>
      <c r="H104" s="219">
        <f t="shared" si="33"/>
        <v>0</v>
      </c>
      <c r="I104" s="219">
        <f t="shared" si="33"/>
        <v>0</v>
      </c>
      <c r="J104" s="219">
        <f t="shared" si="33"/>
        <v>0</v>
      </c>
      <c r="K104" s="32">
        <f t="shared" si="33"/>
        <v>0</v>
      </c>
      <c r="L104" s="26">
        <f t="shared" si="33"/>
        <v>0</v>
      </c>
      <c r="M104" s="32">
        <f t="shared" si="33"/>
        <v>0</v>
      </c>
      <c r="N104" s="33">
        <f t="shared" si="33"/>
        <v>0</v>
      </c>
      <c r="O104" s="220">
        <f t="shared" si="33"/>
        <v>0</v>
      </c>
    </row>
    <row r="105" spans="1:15" s="123" customFormat="1" ht="29.25" customHeight="1" hidden="1">
      <c r="A105" s="221"/>
      <c r="B105" s="222" t="s">
        <v>82</v>
      </c>
      <c r="C105" s="223" t="s">
        <v>83</v>
      </c>
      <c r="D105" s="223"/>
      <c r="E105" s="224"/>
      <c r="F105" s="225">
        <f aca="true" t="shared" si="34" ref="F105:O105">SUBTOTAL(9,F106:F107)</f>
        <v>0</v>
      </c>
      <c r="G105" s="225">
        <f t="shared" si="34"/>
        <v>0</v>
      </c>
      <c r="H105" s="225">
        <f t="shared" si="34"/>
        <v>0</v>
      </c>
      <c r="I105" s="225">
        <f t="shared" si="34"/>
        <v>0</v>
      </c>
      <c r="J105" s="225">
        <f t="shared" si="34"/>
        <v>0</v>
      </c>
      <c r="K105" s="177">
        <f t="shared" si="34"/>
        <v>0</v>
      </c>
      <c r="L105" s="178">
        <f t="shared" si="34"/>
        <v>0</v>
      </c>
      <c r="M105" s="177">
        <f t="shared" si="34"/>
        <v>0</v>
      </c>
      <c r="N105" s="179">
        <f t="shared" si="34"/>
        <v>0</v>
      </c>
      <c r="O105" s="226">
        <f t="shared" si="34"/>
        <v>0</v>
      </c>
    </row>
    <row r="106" spans="1:15" s="229" customFormat="1" ht="22.5" customHeight="1" hidden="1">
      <c r="A106" s="227">
        <v>51</v>
      </c>
      <c r="B106" s="125"/>
      <c r="C106" s="64" t="s">
        <v>119</v>
      </c>
      <c r="D106" s="64"/>
      <c r="E106" s="66"/>
      <c r="F106" s="67"/>
      <c r="G106" s="68"/>
      <c r="H106" s="67">
        <f>I106+J106</f>
        <v>0</v>
      </c>
      <c r="I106" s="67"/>
      <c r="J106" s="228"/>
      <c r="K106" s="196"/>
      <c r="L106" s="71"/>
      <c r="M106" s="72"/>
      <c r="N106" s="73"/>
      <c r="O106" s="197"/>
    </row>
    <row r="107" spans="1:15" s="229" customFormat="1" ht="23.25" customHeight="1" hidden="1" thickBot="1">
      <c r="A107" s="230">
        <v>52</v>
      </c>
      <c r="B107" s="169"/>
      <c r="C107" s="64" t="s">
        <v>119</v>
      </c>
      <c r="D107" s="64"/>
      <c r="E107" s="66"/>
      <c r="F107" s="67"/>
      <c r="G107" s="176"/>
      <c r="H107" s="67">
        <f>I107+J107</f>
        <v>0</v>
      </c>
      <c r="I107" s="67"/>
      <c r="J107" s="228"/>
      <c r="K107" s="196"/>
      <c r="L107" s="71"/>
      <c r="M107" s="72"/>
      <c r="N107" s="73"/>
      <c r="O107" s="197"/>
    </row>
    <row r="108" spans="1:15" s="123" customFormat="1" ht="29.25" customHeight="1" hidden="1">
      <c r="A108" s="231"/>
      <c r="B108" s="115" t="s">
        <v>120</v>
      </c>
      <c r="C108" s="116" t="s">
        <v>121</v>
      </c>
      <c r="D108" s="116"/>
      <c r="E108" s="117"/>
      <c r="F108" s="118">
        <f aca="true" t="shared" si="35" ref="F108:O108">SUBTOTAL(9,F109)</f>
        <v>0</v>
      </c>
      <c r="G108" s="118">
        <f t="shared" si="35"/>
        <v>0</v>
      </c>
      <c r="H108" s="118">
        <f t="shared" si="35"/>
        <v>0</v>
      </c>
      <c r="I108" s="118">
        <f t="shared" si="35"/>
        <v>0</v>
      </c>
      <c r="J108" s="118">
        <f t="shared" si="35"/>
        <v>0</v>
      </c>
      <c r="K108" s="119">
        <f t="shared" si="35"/>
        <v>0</v>
      </c>
      <c r="L108" s="120">
        <f t="shared" si="35"/>
        <v>0</v>
      </c>
      <c r="M108" s="119">
        <f t="shared" si="35"/>
        <v>0</v>
      </c>
      <c r="N108" s="121">
        <f t="shared" si="35"/>
        <v>0</v>
      </c>
      <c r="O108" s="122">
        <f t="shared" si="35"/>
        <v>0</v>
      </c>
    </row>
    <row r="109" spans="1:15" s="229" customFormat="1" ht="12.75" customHeight="1" hidden="1">
      <c r="A109" s="230">
        <v>53</v>
      </c>
      <c r="B109" s="169"/>
      <c r="C109" s="232" t="s">
        <v>122</v>
      </c>
      <c r="D109" s="232"/>
      <c r="E109" s="66"/>
      <c r="F109" s="67"/>
      <c r="G109" s="176"/>
      <c r="H109" s="67">
        <f>I109+J109</f>
        <v>0</v>
      </c>
      <c r="I109" s="67"/>
      <c r="J109" s="228"/>
      <c r="K109" s="196"/>
      <c r="L109" s="71"/>
      <c r="M109" s="72"/>
      <c r="N109" s="73"/>
      <c r="O109" s="197"/>
    </row>
    <row r="110" spans="1:15" s="123" customFormat="1" ht="29.25" customHeight="1" hidden="1">
      <c r="A110" s="221"/>
      <c r="B110" s="222" t="s">
        <v>87</v>
      </c>
      <c r="C110" s="223" t="s">
        <v>88</v>
      </c>
      <c r="D110" s="223"/>
      <c r="E110" s="224" t="s">
        <v>123</v>
      </c>
      <c r="F110" s="225">
        <f aca="true" t="shared" si="36" ref="F110:O110">SUBTOTAL(9,F111:F111)</f>
        <v>0</v>
      </c>
      <c r="G110" s="225">
        <f t="shared" si="36"/>
        <v>0</v>
      </c>
      <c r="H110" s="225">
        <f t="shared" si="36"/>
        <v>0</v>
      </c>
      <c r="I110" s="225">
        <f t="shared" si="36"/>
        <v>0</v>
      </c>
      <c r="J110" s="225">
        <f t="shared" si="36"/>
        <v>0</v>
      </c>
      <c r="K110" s="177">
        <f t="shared" si="36"/>
        <v>0</v>
      </c>
      <c r="L110" s="178">
        <f t="shared" si="36"/>
        <v>0</v>
      </c>
      <c r="M110" s="177">
        <f t="shared" si="36"/>
        <v>0</v>
      </c>
      <c r="N110" s="179">
        <f t="shared" si="36"/>
        <v>0</v>
      </c>
      <c r="O110" s="226">
        <f t="shared" si="36"/>
        <v>0</v>
      </c>
    </row>
    <row r="111" spans="1:15" s="229" customFormat="1" ht="13.5" customHeight="1" hidden="1" thickBot="1">
      <c r="A111" s="230"/>
      <c r="B111" s="169"/>
      <c r="C111" s="76"/>
      <c r="D111" s="76"/>
      <c r="E111" s="77"/>
      <c r="F111" s="78"/>
      <c r="G111" s="79"/>
      <c r="H111" s="78">
        <f>SUM(I111:J111)</f>
        <v>0</v>
      </c>
      <c r="I111" s="78"/>
      <c r="J111" s="233">
        <v>0</v>
      </c>
      <c r="K111" s="234">
        <f>L111-H111</f>
        <v>0</v>
      </c>
      <c r="L111" s="138">
        <f>SUM(M111:N111)</f>
        <v>0</v>
      </c>
      <c r="M111" s="139"/>
      <c r="N111" s="168">
        <v>0</v>
      </c>
      <c r="O111" s="197"/>
    </row>
    <row r="112" spans="1:15" s="174" customFormat="1" ht="27.75" customHeight="1" hidden="1" thickBot="1">
      <c r="A112" s="235"/>
      <c r="B112" s="132" t="s">
        <v>97</v>
      </c>
      <c r="C112" s="111" t="s">
        <v>98</v>
      </c>
      <c r="D112" s="111"/>
      <c r="E112" s="112"/>
      <c r="F112" s="31">
        <f aca="true" t="shared" si="37" ref="F112:N112">SUBTOTAL(9,F114:F115)</f>
        <v>0</v>
      </c>
      <c r="G112" s="31">
        <f t="shared" si="37"/>
        <v>0</v>
      </c>
      <c r="H112" s="31">
        <f t="shared" si="37"/>
        <v>0</v>
      </c>
      <c r="I112" s="31">
        <f t="shared" si="37"/>
        <v>0</v>
      </c>
      <c r="J112" s="31">
        <f t="shared" si="37"/>
        <v>0</v>
      </c>
      <c r="K112" s="31">
        <f t="shared" si="37"/>
        <v>0</v>
      </c>
      <c r="L112" s="31">
        <f t="shared" si="37"/>
        <v>0</v>
      </c>
      <c r="M112" s="31">
        <f t="shared" si="37"/>
        <v>0</v>
      </c>
      <c r="N112" s="288">
        <f t="shared" si="37"/>
        <v>0</v>
      </c>
      <c r="O112" s="220"/>
    </row>
    <row r="113" spans="1:15" s="123" customFormat="1" ht="29.25" customHeight="1" hidden="1">
      <c r="A113" s="231"/>
      <c r="B113" s="115" t="s">
        <v>99</v>
      </c>
      <c r="C113" s="116" t="s">
        <v>100</v>
      </c>
      <c r="D113" s="116"/>
      <c r="E113" s="117"/>
      <c r="F113" s="225">
        <f aca="true" t="shared" si="38" ref="F113:N113">SUBTOTAL(9,F114:F115)</f>
        <v>0</v>
      </c>
      <c r="G113" s="225">
        <f t="shared" si="38"/>
        <v>0</v>
      </c>
      <c r="H113" s="225">
        <f t="shared" si="38"/>
        <v>0</v>
      </c>
      <c r="I113" s="225">
        <f t="shared" si="38"/>
        <v>0</v>
      </c>
      <c r="J113" s="225">
        <f t="shared" si="38"/>
        <v>0</v>
      </c>
      <c r="K113" s="119">
        <f t="shared" si="38"/>
        <v>0</v>
      </c>
      <c r="L113" s="120">
        <f t="shared" si="38"/>
        <v>0</v>
      </c>
      <c r="M113" s="119">
        <f t="shared" si="38"/>
        <v>0</v>
      </c>
      <c r="N113" s="121">
        <f t="shared" si="38"/>
        <v>0</v>
      </c>
      <c r="O113" s="122"/>
    </row>
    <row r="114" spans="1:15" s="61" customFormat="1" ht="12.75" customHeight="1" hidden="1">
      <c r="A114" s="227">
        <v>54</v>
      </c>
      <c r="B114" s="124"/>
      <c r="C114" s="127"/>
      <c r="D114" s="127"/>
      <c r="E114" s="66"/>
      <c r="F114" s="67"/>
      <c r="G114" s="68"/>
      <c r="H114" s="67">
        <f>I114+J114</f>
        <v>0</v>
      </c>
      <c r="I114" s="67"/>
      <c r="J114" s="69">
        <v>0</v>
      </c>
      <c r="K114" s="236">
        <f>L114-H114</f>
        <v>0</v>
      </c>
      <c r="L114" s="71">
        <f>M114+N114</f>
        <v>0</v>
      </c>
      <c r="M114" s="72">
        <v>0</v>
      </c>
      <c r="N114" s="73">
        <v>0</v>
      </c>
      <c r="O114" s="74"/>
    </row>
    <row r="115" spans="1:15" s="247" customFormat="1" ht="12" customHeight="1" hidden="1" thickBot="1">
      <c r="A115" s="237">
        <v>55</v>
      </c>
      <c r="B115" s="238"/>
      <c r="C115" s="239"/>
      <c r="D115" s="239"/>
      <c r="E115" s="239"/>
      <c r="F115" s="240"/>
      <c r="G115" s="241"/>
      <c r="H115" s="242">
        <f>I115+J115</f>
        <v>0</v>
      </c>
      <c r="I115" s="242"/>
      <c r="J115" s="242">
        <v>0</v>
      </c>
      <c r="K115" s="243">
        <f>L115-H115</f>
        <v>0</v>
      </c>
      <c r="L115" s="244">
        <f>M115+N115</f>
        <v>0</v>
      </c>
      <c r="M115" s="245">
        <v>0</v>
      </c>
      <c r="N115" s="246">
        <v>0</v>
      </c>
      <c r="O115" s="24"/>
    </row>
    <row r="116" spans="1:15" s="123" customFormat="1" ht="29.25" customHeight="1" thickBot="1">
      <c r="A116" s="330" t="s">
        <v>124</v>
      </c>
      <c r="B116" s="331"/>
      <c r="C116" s="332"/>
      <c r="D116" s="53"/>
      <c r="E116" s="37"/>
      <c r="F116" s="38">
        <f>SUBTOTAL(9,F119:F122)</f>
        <v>550000</v>
      </c>
      <c r="G116" s="38">
        <f>SUBTOTAL(9,G119:G122)</f>
        <v>450000</v>
      </c>
      <c r="H116" s="38">
        <f aca="true" t="shared" si="39" ref="H116:N116">SUBTOTAL(9,H119:H125)</f>
        <v>101800</v>
      </c>
      <c r="I116" s="38">
        <f t="shared" si="39"/>
        <v>101800</v>
      </c>
      <c r="J116" s="38">
        <f t="shared" si="39"/>
        <v>0</v>
      </c>
      <c r="K116" s="38">
        <f t="shared" si="39"/>
        <v>0</v>
      </c>
      <c r="L116" s="38">
        <f t="shared" si="39"/>
        <v>101800</v>
      </c>
      <c r="M116" s="38">
        <f t="shared" si="39"/>
        <v>101800</v>
      </c>
      <c r="N116" s="293">
        <f t="shared" si="39"/>
        <v>0</v>
      </c>
      <c r="O116" s="248">
        <f>SUBTOTAL(9,O119:O122)</f>
        <v>0</v>
      </c>
    </row>
    <row r="117" spans="1:15" s="174" customFormat="1" ht="27.75" customHeight="1" hidden="1" thickBot="1">
      <c r="A117" s="235"/>
      <c r="B117" s="132" t="s">
        <v>22</v>
      </c>
      <c r="C117" s="111" t="s">
        <v>23</v>
      </c>
      <c r="D117" s="111"/>
      <c r="E117" s="112"/>
      <c r="F117" s="31">
        <f aca="true" t="shared" si="40" ref="F117:O117">SUBTOTAL(9,F119)</f>
        <v>0</v>
      </c>
      <c r="G117" s="31">
        <f t="shared" si="40"/>
        <v>0</v>
      </c>
      <c r="H117" s="31">
        <f t="shared" si="40"/>
        <v>0</v>
      </c>
      <c r="I117" s="31">
        <f t="shared" si="40"/>
        <v>0</v>
      </c>
      <c r="J117" s="31">
        <f t="shared" si="40"/>
        <v>0</v>
      </c>
      <c r="K117" s="32">
        <f t="shared" si="40"/>
        <v>0</v>
      </c>
      <c r="L117" s="26">
        <f t="shared" si="40"/>
        <v>0</v>
      </c>
      <c r="M117" s="32">
        <f t="shared" si="40"/>
        <v>0</v>
      </c>
      <c r="N117" s="33">
        <f t="shared" si="40"/>
        <v>0</v>
      </c>
      <c r="O117" s="34">
        <f t="shared" si="40"/>
        <v>0</v>
      </c>
    </row>
    <row r="118" spans="1:15" s="123" customFormat="1" ht="55.5" customHeight="1" hidden="1">
      <c r="A118" s="199"/>
      <c r="B118" s="200" t="s">
        <v>24</v>
      </c>
      <c r="C118" s="201" t="s">
        <v>125</v>
      </c>
      <c r="D118" s="201"/>
      <c r="E118" s="202"/>
      <c r="F118" s="203">
        <f aca="true" t="shared" si="41" ref="F118:O118">SUBTOTAL(9,F119)</f>
        <v>0</v>
      </c>
      <c r="G118" s="203">
        <f t="shared" si="41"/>
        <v>0</v>
      </c>
      <c r="H118" s="203">
        <f t="shared" si="41"/>
        <v>0</v>
      </c>
      <c r="I118" s="203">
        <f t="shared" si="41"/>
        <v>0</v>
      </c>
      <c r="J118" s="203">
        <f t="shared" si="41"/>
        <v>0</v>
      </c>
      <c r="K118" s="249">
        <f t="shared" si="41"/>
        <v>0</v>
      </c>
      <c r="L118" s="250">
        <f t="shared" si="41"/>
        <v>0</v>
      </c>
      <c r="M118" s="249">
        <f t="shared" si="41"/>
        <v>0</v>
      </c>
      <c r="N118" s="251">
        <f t="shared" si="41"/>
        <v>0</v>
      </c>
      <c r="O118" s="209">
        <f t="shared" si="41"/>
        <v>0</v>
      </c>
    </row>
    <row r="119" spans="1:15" s="229" customFormat="1" ht="13.5" customHeight="1" hidden="1" thickBot="1">
      <c r="A119" s="252"/>
      <c r="B119" s="253"/>
      <c r="C119" s="64"/>
      <c r="D119" s="64"/>
      <c r="E119" s="66"/>
      <c r="F119" s="67"/>
      <c r="G119" s="176"/>
      <c r="H119" s="67">
        <f>I119+J119</f>
        <v>0</v>
      </c>
      <c r="I119" s="67"/>
      <c r="J119" s="228">
        <v>0</v>
      </c>
      <c r="K119" s="196">
        <f>L119-H119</f>
        <v>0</v>
      </c>
      <c r="L119" s="71">
        <f>M119+N119</f>
        <v>0</v>
      </c>
      <c r="M119" s="72"/>
      <c r="N119" s="168">
        <v>0</v>
      </c>
      <c r="O119" s="197">
        <f>F119-G119-L119</f>
        <v>0</v>
      </c>
    </row>
    <row r="120" spans="1:15" s="113" customFormat="1" ht="29.25" customHeight="1" thickBot="1">
      <c r="A120" s="254"/>
      <c r="B120" s="110" t="s">
        <v>42</v>
      </c>
      <c r="C120" s="111" t="s">
        <v>43</v>
      </c>
      <c r="D120" s="111"/>
      <c r="E120" s="112"/>
      <c r="F120" s="31">
        <f aca="true" t="shared" si="42" ref="F120:O120">SUBTOTAL(9,F122)</f>
        <v>550000</v>
      </c>
      <c r="G120" s="31">
        <f t="shared" si="42"/>
        <v>450000</v>
      </c>
      <c r="H120" s="31">
        <f t="shared" si="42"/>
        <v>100000</v>
      </c>
      <c r="I120" s="31">
        <f t="shared" si="42"/>
        <v>100000</v>
      </c>
      <c r="J120" s="31">
        <f t="shared" si="42"/>
        <v>0</v>
      </c>
      <c r="K120" s="32">
        <f t="shared" si="42"/>
        <v>0</v>
      </c>
      <c r="L120" s="26">
        <f t="shared" si="42"/>
        <v>100000</v>
      </c>
      <c r="M120" s="32">
        <f t="shared" si="42"/>
        <v>100000</v>
      </c>
      <c r="N120" s="33">
        <f t="shared" si="42"/>
        <v>0</v>
      </c>
      <c r="O120" s="34">
        <f t="shared" si="42"/>
        <v>0</v>
      </c>
    </row>
    <row r="121" spans="1:15" s="123" customFormat="1" ht="29.25" customHeight="1">
      <c r="A121" s="231"/>
      <c r="B121" s="115" t="s">
        <v>126</v>
      </c>
      <c r="C121" s="116" t="s">
        <v>127</v>
      </c>
      <c r="D121" s="116"/>
      <c r="E121" s="117"/>
      <c r="F121" s="118">
        <f aca="true" t="shared" si="43" ref="F121:O121">SUBTOTAL(9,F122)</f>
        <v>550000</v>
      </c>
      <c r="G121" s="118">
        <f t="shared" si="43"/>
        <v>450000</v>
      </c>
      <c r="H121" s="118">
        <f t="shared" si="43"/>
        <v>100000</v>
      </c>
      <c r="I121" s="118">
        <f t="shared" si="43"/>
        <v>100000</v>
      </c>
      <c r="J121" s="118">
        <f t="shared" si="43"/>
        <v>0</v>
      </c>
      <c r="K121" s="118">
        <f t="shared" si="43"/>
        <v>0</v>
      </c>
      <c r="L121" s="266">
        <f t="shared" si="43"/>
        <v>100000</v>
      </c>
      <c r="M121" s="118">
        <f t="shared" si="43"/>
        <v>100000</v>
      </c>
      <c r="N121" s="290">
        <f t="shared" si="43"/>
        <v>0</v>
      </c>
      <c r="O121" s="122">
        <f t="shared" si="43"/>
        <v>0</v>
      </c>
    </row>
    <row r="122" spans="1:15" s="61" customFormat="1" ht="57" thickBot="1">
      <c r="A122" s="230">
        <v>59</v>
      </c>
      <c r="B122" s="63"/>
      <c r="C122" s="274" t="s">
        <v>143</v>
      </c>
      <c r="D122" s="263" t="s">
        <v>27</v>
      </c>
      <c r="E122" s="77" t="s">
        <v>39</v>
      </c>
      <c r="F122" s="78">
        <v>550000</v>
      </c>
      <c r="G122" s="79">
        <v>450000</v>
      </c>
      <c r="H122" s="78">
        <f>I122+J122</f>
        <v>100000</v>
      </c>
      <c r="I122" s="78">
        <v>100000</v>
      </c>
      <c r="J122" s="80">
        <v>0</v>
      </c>
      <c r="K122" s="275">
        <f>L122-H122</f>
        <v>0</v>
      </c>
      <c r="L122" s="138">
        <f>M122+N122</f>
        <v>100000</v>
      </c>
      <c r="M122" s="139">
        <v>100000</v>
      </c>
      <c r="N122" s="140">
        <v>0</v>
      </c>
      <c r="O122" s="74">
        <f>F122-G122-L122</f>
        <v>0</v>
      </c>
    </row>
    <row r="123" spans="1:15" s="61" customFormat="1" ht="13.5" thickBot="1">
      <c r="A123" s="109"/>
      <c r="B123" s="132" t="s">
        <v>134</v>
      </c>
      <c r="C123" s="111" t="s">
        <v>135</v>
      </c>
      <c r="D123" s="111"/>
      <c r="E123" s="112"/>
      <c r="F123" s="31" t="e">
        <f>SUBTOTAL(9,#REF!)</f>
        <v>#REF!</v>
      </c>
      <c r="G123" s="31" t="e">
        <f>SUBTOTAL(9,#REF!)</f>
        <v>#REF!</v>
      </c>
      <c r="H123" s="31">
        <f aca="true" t="shared" si="44" ref="H123:N123">SUBTOTAL(9,H125)</f>
        <v>1800</v>
      </c>
      <c r="I123" s="31">
        <f t="shared" si="44"/>
        <v>1800</v>
      </c>
      <c r="J123" s="31">
        <f t="shared" si="44"/>
        <v>0</v>
      </c>
      <c r="K123" s="32">
        <f t="shared" si="44"/>
        <v>0</v>
      </c>
      <c r="L123" s="26">
        <f t="shared" si="44"/>
        <v>1800</v>
      </c>
      <c r="M123" s="32">
        <f t="shared" si="44"/>
        <v>1800</v>
      </c>
      <c r="N123" s="33">
        <f t="shared" si="44"/>
        <v>0</v>
      </c>
      <c r="O123" s="279"/>
    </row>
    <row r="124" spans="1:15" s="61" customFormat="1" ht="25.5">
      <c r="A124" s="231"/>
      <c r="B124" s="115" t="s">
        <v>110</v>
      </c>
      <c r="C124" s="201" t="s">
        <v>111</v>
      </c>
      <c r="D124" s="201"/>
      <c r="E124" s="202"/>
      <c r="F124" s="203">
        <f>SUBTOTAL(9,F125:F125)</f>
        <v>0</v>
      </c>
      <c r="G124" s="203">
        <f>SUBTOTAL(9,G125:G125)</f>
        <v>0</v>
      </c>
      <c r="H124" s="203">
        <f aca="true" t="shared" si="45" ref="H124:N124">SUBTOTAL(9,H125)</f>
        <v>1800</v>
      </c>
      <c r="I124" s="203">
        <f t="shared" si="45"/>
        <v>1800</v>
      </c>
      <c r="J124" s="203">
        <f t="shared" si="45"/>
        <v>0</v>
      </c>
      <c r="K124" s="203">
        <f t="shared" si="45"/>
        <v>0</v>
      </c>
      <c r="L124" s="268">
        <f t="shared" si="45"/>
        <v>1800</v>
      </c>
      <c r="M124" s="203">
        <f t="shared" si="45"/>
        <v>1800</v>
      </c>
      <c r="N124" s="292">
        <f t="shared" si="45"/>
        <v>0</v>
      </c>
      <c r="O124" s="279"/>
    </row>
    <row r="125" spans="1:15" ht="57" thickBot="1">
      <c r="A125" s="237">
        <v>60</v>
      </c>
      <c r="B125" s="280"/>
      <c r="C125" s="83" t="s">
        <v>117</v>
      </c>
      <c r="D125" s="294" t="s">
        <v>118</v>
      </c>
      <c r="E125" s="276"/>
      <c r="F125" s="277"/>
      <c r="G125" s="278"/>
      <c r="H125" s="86">
        <f>I125+J125</f>
        <v>1800</v>
      </c>
      <c r="I125" s="86">
        <v>1800</v>
      </c>
      <c r="J125" s="88">
        <v>0</v>
      </c>
      <c r="K125" s="255">
        <f>L125-H125</f>
        <v>0</v>
      </c>
      <c r="L125" s="166">
        <f>M125+N125</f>
        <v>1800</v>
      </c>
      <c r="M125" s="167">
        <v>1800</v>
      </c>
      <c r="N125" s="168">
        <v>0</v>
      </c>
      <c r="O125" s="259"/>
    </row>
    <row r="126" spans="1:15" s="7" customFormat="1" ht="40.5" customHeight="1">
      <c r="A126" s="333" t="s">
        <v>123</v>
      </c>
      <c r="B126" s="333"/>
      <c r="C126" s="333"/>
      <c r="D126" s="333"/>
      <c r="E126" s="333"/>
      <c r="F126" s="333"/>
      <c r="G126" s="333"/>
      <c r="H126" s="333"/>
      <c r="I126" s="333"/>
      <c r="J126" s="333"/>
      <c r="K126" s="333"/>
      <c r="L126" s="333"/>
      <c r="M126" s="333"/>
      <c r="N126" s="333"/>
      <c r="O126" s="333"/>
    </row>
    <row r="127" spans="1:25" s="7" customFormat="1" ht="45.75" customHeight="1">
      <c r="A127" s="8"/>
      <c r="B127" s="8"/>
      <c r="C127" s="8"/>
      <c r="D127" s="8"/>
      <c r="E127" s="8"/>
      <c r="F127" s="8"/>
      <c r="G127" s="8"/>
      <c r="H127" s="260"/>
      <c r="J127" s="334"/>
      <c r="K127" s="334"/>
      <c r="L127" s="334"/>
      <c r="M127" s="334"/>
      <c r="N127" s="335"/>
      <c r="O127" s="335"/>
      <c r="P127" s="335"/>
      <c r="Q127" s="335"/>
      <c r="R127" s="335"/>
      <c r="S127" s="335"/>
      <c r="T127" s="335"/>
      <c r="U127" s="335"/>
      <c r="V127" s="335"/>
      <c r="W127" s="335"/>
      <c r="X127" s="335"/>
      <c r="Y127" s="335"/>
    </row>
    <row r="128" spans="7:15" ht="12.75">
      <c r="G128" s="257"/>
      <c r="K128" s="258"/>
      <c r="O128" s="259"/>
    </row>
    <row r="129" spans="7:15" ht="12.75">
      <c r="G129" s="257"/>
      <c r="K129" s="258"/>
      <c r="O129" s="259"/>
    </row>
    <row r="130" spans="7:15" ht="12.75">
      <c r="G130" s="257"/>
      <c r="K130" s="258"/>
      <c r="O130" s="259"/>
    </row>
    <row r="131" spans="7:15" ht="12.75">
      <c r="G131" s="257"/>
      <c r="K131" s="258"/>
      <c r="O131" s="259"/>
    </row>
    <row r="132" spans="7:15" ht="12.75">
      <c r="G132" s="257"/>
      <c r="K132" s="258"/>
      <c r="O132" s="259"/>
    </row>
    <row r="133" spans="7:15" ht="12.75">
      <c r="G133" s="257"/>
      <c r="K133" s="258"/>
      <c r="O133" s="259"/>
    </row>
    <row r="134" spans="7:15" ht="12.75">
      <c r="G134" s="257"/>
      <c r="K134" s="258"/>
      <c r="O134" s="259"/>
    </row>
    <row r="135" spans="7:15" ht="12.75">
      <c r="G135" s="257"/>
      <c r="K135" s="258"/>
      <c r="O135" s="259"/>
    </row>
    <row r="136" spans="7:15" ht="12.75">
      <c r="G136" s="257"/>
      <c r="K136" s="258"/>
      <c r="O136" s="259"/>
    </row>
    <row r="137" spans="7:15" ht="12.75">
      <c r="G137" s="257"/>
      <c r="K137" s="258"/>
      <c r="O137" s="259"/>
    </row>
    <row r="138" spans="7:15" ht="12.75">
      <c r="G138" s="257"/>
      <c r="K138" s="258"/>
      <c r="O138" s="259"/>
    </row>
    <row r="139" spans="7:15" ht="12.75">
      <c r="G139" s="257"/>
      <c r="K139" s="258"/>
      <c r="O139" s="259"/>
    </row>
    <row r="140" spans="7:15" ht="12.75">
      <c r="G140" s="257"/>
      <c r="K140" s="258"/>
      <c r="O140" s="259"/>
    </row>
    <row r="141" spans="7:15" ht="12.75">
      <c r="G141" s="257"/>
      <c r="K141" s="258"/>
      <c r="O141" s="259"/>
    </row>
    <row r="142" spans="7:15" ht="12.75">
      <c r="G142" s="257"/>
      <c r="K142" s="258"/>
      <c r="O142" s="259"/>
    </row>
    <row r="143" spans="7:15" ht="12.75">
      <c r="G143" s="257"/>
      <c r="K143" s="258"/>
      <c r="O143" s="259"/>
    </row>
    <row r="144" spans="7:15" ht="12.75">
      <c r="G144" s="257"/>
      <c r="K144" s="258"/>
      <c r="O144" s="259"/>
    </row>
    <row r="145" spans="7:15" ht="12.75">
      <c r="G145" s="257"/>
      <c r="K145" s="258"/>
      <c r="O145" s="259"/>
    </row>
    <row r="146" spans="7:15" ht="12.75">
      <c r="G146" s="257"/>
      <c r="K146" s="258"/>
      <c r="O146" s="259"/>
    </row>
    <row r="147" spans="7:15" ht="12.75">
      <c r="G147" s="257"/>
      <c r="K147" s="258"/>
      <c r="O147" s="259"/>
    </row>
    <row r="148" spans="7:15" ht="12.75">
      <c r="G148" s="257"/>
      <c r="K148" s="258"/>
      <c r="O148" s="259"/>
    </row>
    <row r="149" spans="7:15" ht="12.75">
      <c r="G149" s="257"/>
      <c r="K149" s="258"/>
      <c r="O149" s="259"/>
    </row>
    <row r="150" spans="7:15" ht="12.75">
      <c r="G150" s="257"/>
      <c r="K150" s="258"/>
      <c r="O150" s="259"/>
    </row>
    <row r="151" spans="7:15" ht="12.75">
      <c r="G151" s="257"/>
      <c r="K151" s="258"/>
      <c r="O151" s="259"/>
    </row>
    <row r="152" spans="7:15" ht="12.75">
      <c r="G152" s="257"/>
      <c r="K152" s="258"/>
      <c r="O152" s="259"/>
    </row>
    <row r="153" spans="7:15" ht="12.75">
      <c r="G153" s="257"/>
      <c r="K153" s="258"/>
      <c r="O153" s="259"/>
    </row>
    <row r="154" spans="7:15" ht="12.75">
      <c r="G154" s="257"/>
      <c r="K154" s="258"/>
      <c r="O154" s="259"/>
    </row>
    <row r="155" spans="7:15" ht="12.75">
      <c r="G155" s="257"/>
      <c r="K155" s="258"/>
      <c r="O155" s="259"/>
    </row>
    <row r="156" spans="7:15" ht="12.75">
      <c r="G156" s="257"/>
      <c r="K156" s="258"/>
      <c r="O156" s="259"/>
    </row>
    <row r="157" spans="7:15" ht="12.75">
      <c r="G157" s="257"/>
      <c r="K157" s="258"/>
      <c r="O157" s="259"/>
    </row>
    <row r="158" spans="7:15" ht="12.75">
      <c r="G158" s="257"/>
      <c r="K158" s="258"/>
      <c r="O158" s="259"/>
    </row>
    <row r="159" spans="7:15" ht="12.75">
      <c r="G159" s="257"/>
      <c r="K159" s="258"/>
      <c r="O159" s="259"/>
    </row>
    <row r="160" spans="7:15" ht="12.75">
      <c r="G160" s="257"/>
      <c r="K160" s="258"/>
      <c r="O160" s="259"/>
    </row>
    <row r="161" spans="7:15" ht="12.75">
      <c r="G161" s="257"/>
      <c r="K161" s="258"/>
      <c r="O161" s="259"/>
    </row>
    <row r="162" spans="7:15" ht="12.75">
      <c r="G162" s="257"/>
      <c r="K162" s="258"/>
      <c r="O162" s="259"/>
    </row>
    <row r="163" spans="7:15" ht="12.75">
      <c r="G163" s="257"/>
      <c r="K163" s="258"/>
      <c r="O163" s="259"/>
    </row>
    <row r="164" spans="7:15" ht="12.75">
      <c r="G164" s="257"/>
      <c r="K164" s="258"/>
      <c r="O164" s="259"/>
    </row>
    <row r="165" spans="7:15" ht="12.75">
      <c r="G165" s="257"/>
      <c r="K165" s="258"/>
      <c r="O165" s="259"/>
    </row>
    <row r="166" spans="7:15" ht="12.75">
      <c r="G166" s="257"/>
      <c r="K166" s="258"/>
      <c r="O166" s="259"/>
    </row>
    <row r="167" spans="7:15" ht="12.75">
      <c r="G167" s="257"/>
      <c r="K167" s="258"/>
      <c r="O167" s="259"/>
    </row>
    <row r="168" spans="7:15" ht="12.75">
      <c r="G168" s="257"/>
      <c r="K168" s="258"/>
      <c r="O168" s="259"/>
    </row>
    <row r="169" spans="7:15" ht="12.75">
      <c r="G169" s="257"/>
      <c r="K169" s="258"/>
      <c r="O169" s="259"/>
    </row>
    <row r="170" spans="7:15" ht="12.75">
      <c r="G170" s="257"/>
      <c r="K170" s="258"/>
      <c r="O170" s="259"/>
    </row>
    <row r="171" spans="7:15" ht="12.75">
      <c r="G171" s="257"/>
      <c r="K171" s="258"/>
      <c r="O171" s="259"/>
    </row>
    <row r="172" spans="7:15" ht="12.75">
      <c r="G172" s="257"/>
      <c r="K172" s="258"/>
      <c r="O172" s="259"/>
    </row>
    <row r="173" spans="7:15" ht="12.75">
      <c r="G173" s="257"/>
      <c r="K173" s="258"/>
      <c r="O173" s="259"/>
    </row>
    <row r="174" spans="7:15" ht="12.75">
      <c r="G174" s="257"/>
      <c r="K174" s="258"/>
      <c r="O174" s="259"/>
    </row>
    <row r="175" spans="7:15" ht="12.75">
      <c r="G175" s="257"/>
      <c r="K175" s="258"/>
      <c r="O175" s="259"/>
    </row>
    <row r="176" spans="7:15" ht="12.75">
      <c r="G176" s="257"/>
      <c r="K176" s="258"/>
      <c r="O176" s="259"/>
    </row>
    <row r="177" spans="7:15" ht="12.75">
      <c r="G177" s="257"/>
      <c r="K177" s="258"/>
      <c r="O177" s="259"/>
    </row>
    <row r="178" spans="7:15" ht="12.75">
      <c r="G178" s="257"/>
      <c r="K178" s="258"/>
      <c r="O178" s="259"/>
    </row>
    <row r="179" spans="7:15" ht="12.75">
      <c r="G179" s="257"/>
      <c r="K179" s="258"/>
      <c r="O179" s="259"/>
    </row>
    <row r="180" spans="7:15" ht="12.75">
      <c r="G180" s="257"/>
      <c r="K180" s="258"/>
      <c r="O180" s="259"/>
    </row>
    <row r="181" spans="7:15" ht="12.75">
      <c r="G181" s="257"/>
      <c r="K181" s="258"/>
      <c r="O181" s="259"/>
    </row>
    <row r="182" spans="7:15" ht="12.75">
      <c r="G182" s="257"/>
      <c r="K182" s="258"/>
      <c r="O182" s="259"/>
    </row>
    <row r="183" spans="7:15" ht="12.75">
      <c r="G183" s="257"/>
      <c r="K183" s="258"/>
      <c r="O183" s="259"/>
    </row>
    <row r="184" spans="7:15" ht="12.75">
      <c r="G184" s="257"/>
      <c r="K184" s="258"/>
      <c r="O184" s="259"/>
    </row>
    <row r="185" spans="7:15" ht="12.75">
      <c r="G185" s="257"/>
      <c r="K185" s="258"/>
      <c r="O185" s="259"/>
    </row>
    <row r="186" spans="7:15" ht="12.75">
      <c r="G186" s="257"/>
      <c r="K186" s="258"/>
      <c r="O186" s="259"/>
    </row>
    <row r="187" spans="7:15" ht="12.75">
      <c r="G187" s="257"/>
      <c r="K187" s="258"/>
      <c r="O187" s="259"/>
    </row>
    <row r="188" spans="7:15" ht="12.75">
      <c r="G188" s="257"/>
      <c r="K188" s="258"/>
      <c r="O188" s="259"/>
    </row>
    <row r="189" spans="7:15" ht="12.75">
      <c r="G189" s="257"/>
      <c r="K189" s="258"/>
      <c r="O189" s="259"/>
    </row>
    <row r="190" spans="7:15" ht="12.75">
      <c r="G190" s="257"/>
      <c r="K190" s="258"/>
      <c r="O190" s="259"/>
    </row>
    <row r="191" spans="7:15" ht="12.75">
      <c r="G191" s="257"/>
      <c r="K191" s="258"/>
      <c r="O191" s="259"/>
    </row>
    <row r="192" spans="7:15" ht="12.75">
      <c r="G192" s="257"/>
      <c r="K192" s="258"/>
      <c r="O192" s="259"/>
    </row>
    <row r="193" spans="7:15" ht="12.75">
      <c r="G193" s="257"/>
      <c r="K193" s="258"/>
      <c r="O193" s="259"/>
    </row>
    <row r="194" spans="7:15" ht="12.75">
      <c r="G194" s="257"/>
      <c r="K194" s="258"/>
      <c r="O194" s="259"/>
    </row>
    <row r="195" spans="7:15" ht="12.75">
      <c r="G195" s="257"/>
      <c r="K195" s="258"/>
      <c r="O195" s="259"/>
    </row>
    <row r="196" spans="7:15" ht="12.75">
      <c r="G196" s="257"/>
      <c r="K196" s="258"/>
      <c r="O196" s="259"/>
    </row>
    <row r="197" spans="7:15" ht="12.75">
      <c r="G197" s="257"/>
      <c r="K197" s="258"/>
      <c r="O197" s="259"/>
    </row>
    <row r="198" spans="7:15" ht="12.75">
      <c r="G198" s="257"/>
      <c r="K198" s="258"/>
      <c r="O198" s="259"/>
    </row>
    <row r="199" spans="7:15" ht="12.75">
      <c r="G199" s="257"/>
      <c r="K199" s="258"/>
      <c r="O199" s="259"/>
    </row>
    <row r="200" spans="7:15" ht="12.75">
      <c r="G200" s="257"/>
      <c r="K200" s="258"/>
      <c r="O200" s="259"/>
    </row>
    <row r="201" spans="7:15" ht="12.75">
      <c r="G201" s="257"/>
      <c r="K201" s="258"/>
      <c r="O201" s="259"/>
    </row>
    <row r="202" spans="7:15" ht="12.75">
      <c r="G202" s="257"/>
      <c r="K202" s="258"/>
      <c r="O202" s="259"/>
    </row>
    <row r="203" spans="7:15" ht="12.75">
      <c r="G203" s="257"/>
      <c r="K203" s="258"/>
      <c r="O203" s="259"/>
    </row>
    <row r="204" spans="7:15" ht="12.75">
      <c r="G204" s="257"/>
      <c r="K204" s="258"/>
      <c r="O204" s="259"/>
    </row>
    <row r="205" spans="7:15" ht="12.75">
      <c r="G205" s="257"/>
      <c r="K205" s="258"/>
      <c r="O205" s="259"/>
    </row>
    <row r="206" spans="7:15" ht="12.75">
      <c r="G206" s="257"/>
      <c r="K206" s="258"/>
      <c r="O206" s="259"/>
    </row>
    <row r="207" spans="7:15" ht="12.75">
      <c r="G207" s="257"/>
      <c r="K207" s="258"/>
      <c r="O207" s="259"/>
    </row>
    <row r="208" spans="7:15" ht="12.75">
      <c r="G208" s="257"/>
      <c r="K208" s="258"/>
      <c r="O208" s="259"/>
    </row>
    <row r="209" spans="7:15" ht="12.75">
      <c r="G209" s="257"/>
      <c r="K209" s="258"/>
      <c r="O209" s="259"/>
    </row>
    <row r="210" spans="7:15" ht="12.75">
      <c r="G210" s="257"/>
      <c r="K210" s="258"/>
      <c r="O210" s="259"/>
    </row>
    <row r="211" spans="7:11" ht="12.75">
      <c r="G211" s="257"/>
      <c r="K211" s="258"/>
    </row>
    <row r="212" spans="7:11" ht="12.75">
      <c r="G212" s="257"/>
      <c r="K212" s="258"/>
    </row>
    <row r="213" spans="7:11" ht="12.75">
      <c r="G213" s="257"/>
      <c r="K213" s="258"/>
    </row>
    <row r="214" spans="7:11" ht="12.75">
      <c r="G214" s="257"/>
      <c r="K214" s="258"/>
    </row>
    <row r="215" spans="7:11" ht="12.75">
      <c r="G215" s="257"/>
      <c r="K215" s="258"/>
    </row>
    <row r="216" spans="7:11" ht="12.75">
      <c r="G216" s="257"/>
      <c r="K216" s="258"/>
    </row>
    <row r="217" spans="7:11" ht="12.75">
      <c r="G217" s="257"/>
      <c r="K217" s="258"/>
    </row>
    <row r="218" spans="7:11" ht="12.75">
      <c r="G218" s="257"/>
      <c r="K218" s="258"/>
    </row>
    <row r="219" spans="7:11" ht="12.75">
      <c r="G219" s="257"/>
      <c r="K219" s="258"/>
    </row>
    <row r="220" spans="7:11" ht="12.75">
      <c r="G220" s="257"/>
      <c r="K220" s="258"/>
    </row>
    <row r="221" spans="7:11" ht="12.75">
      <c r="G221" s="257"/>
      <c r="K221" s="258"/>
    </row>
    <row r="222" spans="7:11" ht="12.75">
      <c r="G222" s="257"/>
      <c r="K222" s="258"/>
    </row>
    <row r="223" spans="7:11" ht="12.75">
      <c r="G223" s="257"/>
      <c r="K223" s="258"/>
    </row>
    <row r="224" spans="7:11" ht="12.75">
      <c r="G224" s="257"/>
      <c r="K224" s="258"/>
    </row>
    <row r="225" spans="7:11" ht="12.75">
      <c r="G225" s="257"/>
      <c r="K225" s="258"/>
    </row>
    <row r="226" spans="7:11" ht="12.75">
      <c r="G226" s="257"/>
      <c r="K226" s="258"/>
    </row>
    <row r="227" spans="7:11" ht="12.75">
      <c r="G227" s="257"/>
      <c r="K227" s="258"/>
    </row>
    <row r="228" ht="12.75">
      <c r="G228" s="257"/>
    </row>
    <row r="229" ht="12.75">
      <c r="G229" s="257"/>
    </row>
    <row r="230" ht="12.75">
      <c r="G230" s="257"/>
    </row>
    <row r="231" ht="12.75">
      <c r="G231" s="257"/>
    </row>
    <row r="232" ht="12.75">
      <c r="G232" s="257"/>
    </row>
    <row r="233" ht="12.75">
      <c r="G233" s="257"/>
    </row>
    <row r="234" ht="12.75">
      <c r="G234" s="257"/>
    </row>
    <row r="235" ht="12.75">
      <c r="G235" s="257"/>
    </row>
    <row r="236" ht="12.75">
      <c r="G236" s="257"/>
    </row>
    <row r="237" ht="12.75">
      <c r="G237" s="257"/>
    </row>
    <row r="238" ht="12.75">
      <c r="G238" s="257"/>
    </row>
    <row r="239" ht="12.75">
      <c r="G239" s="257"/>
    </row>
    <row r="240" ht="12.75">
      <c r="G240" s="257"/>
    </row>
    <row r="241" ht="12.75">
      <c r="G241" s="257"/>
    </row>
    <row r="242" ht="12.75">
      <c r="G242" s="257"/>
    </row>
    <row r="243" ht="12.75">
      <c r="G243" s="257"/>
    </row>
    <row r="244" ht="12.75">
      <c r="G244" s="257"/>
    </row>
    <row r="245" ht="12.75">
      <c r="G245" s="257"/>
    </row>
    <row r="246" ht="12.75">
      <c r="G246" s="257"/>
    </row>
    <row r="247" ht="12.75">
      <c r="G247" s="257"/>
    </row>
    <row r="248" ht="12.75">
      <c r="G248" s="257"/>
    </row>
    <row r="249" ht="12.75">
      <c r="G249" s="257"/>
    </row>
    <row r="250" ht="12.75">
      <c r="G250" s="257"/>
    </row>
    <row r="251" ht="12.75">
      <c r="G251" s="257"/>
    </row>
    <row r="252" ht="12.75">
      <c r="G252" s="257"/>
    </row>
    <row r="253" ht="12.75">
      <c r="G253" s="257"/>
    </row>
    <row r="254" ht="12.75">
      <c r="G254" s="257"/>
    </row>
    <row r="255" ht="12.75">
      <c r="G255" s="257"/>
    </row>
    <row r="256" ht="12.75">
      <c r="G256" s="257"/>
    </row>
    <row r="257" ht="12.75">
      <c r="G257" s="257"/>
    </row>
    <row r="258" ht="12.75">
      <c r="G258" s="257"/>
    </row>
    <row r="259" ht="12.75">
      <c r="G259" s="257"/>
    </row>
    <row r="260" ht="12.75">
      <c r="G260" s="257"/>
    </row>
    <row r="261" ht="12.75">
      <c r="G261" s="257"/>
    </row>
    <row r="262" ht="12.75">
      <c r="G262" s="257"/>
    </row>
    <row r="263" ht="12.75">
      <c r="G263" s="257"/>
    </row>
    <row r="264" ht="12.75">
      <c r="G264" s="257"/>
    </row>
    <row r="265" ht="12.75">
      <c r="G265" s="257"/>
    </row>
    <row r="266" ht="12.75">
      <c r="G266" s="257"/>
    </row>
    <row r="267" ht="12.75">
      <c r="G267" s="257"/>
    </row>
    <row r="268" ht="12.75">
      <c r="G268" s="257"/>
    </row>
    <row r="269" ht="12.75">
      <c r="G269" s="257"/>
    </row>
    <row r="270" ht="12.75">
      <c r="G270" s="257"/>
    </row>
    <row r="271" ht="12.75">
      <c r="G271" s="257"/>
    </row>
    <row r="272" ht="12.75">
      <c r="G272" s="257"/>
    </row>
    <row r="273" ht="12.75">
      <c r="G273" s="257"/>
    </row>
    <row r="274" ht="12.75">
      <c r="G274" s="257"/>
    </row>
    <row r="275" ht="12.75">
      <c r="G275" s="257"/>
    </row>
    <row r="276" ht="12.75">
      <c r="G276" s="257"/>
    </row>
    <row r="277" ht="12.75">
      <c r="G277" s="257"/>
    </row>
    <row r="278" ht="12.75">
      <c r="G278" s="257"/>
    </row>
    <row r="279" ht="12.75">
      <c r="G279" s="257"/>
    </row>
    <row r="280" ht="12.75">
      <c r="G280" s="257"/>
    </row>
    <row r="281" ht="12.75">
      <c r="G281" s="257"/>
    </row>
    <row r="282" ht="12.75">
      <c r="G282" s="257"/>
    </row>
    <row r="283" ht="12.75">
      <c r="G283" s="257"/>
    </row>
    <row r="284" ht="12.75">
      <c r="G284" s="257"/>
    </row>
    <row r="285" ht="12.75">
      <c r="G285" s="257"/>
    </row>
    <row r="286" ht="12.75">
      <c r="G286" s="257"/>
    </row>
    <row r="287" ht="12.75">
      <c r="G287" s="257"/>
    </row>
    <row r="288" ht="12.75">
      <c r="G288" s="257"/>
    </row>
    <row r="289" ht="12.75">
      <c r="G289" s="257"/>
    </row>
    <row r="290" ht="12.75">
      <c r="G290" s="257"/>
    </row>
    <row r="291" ht="12.75">
      <c r="G291" s="257"/>
    </row>
    <row r="292" ht="12.75">
      <c r="G292" s="257"/>
    </row>
    <row r="293" ht="12.75">
      <c r="G293" s="257"/>
    </row>
    <row r="294" ht="12.75">
      <c r="G294" s="257"/>
    </row>
    <row r="295" ht="12.75">
      <c r="G295" s="257"/>
    </row>
    <row r="296" ht="12.75">
      <c r="G296" s="257"/>
    </row>
    <row r="297" ht="12.75">
      <c r="G297" s="257"/>
    </row>
    <row r="298" ht="12.75">
      <c r="G298" s="257"/>
    </row>
    <row r="299" ht="12.75">
      <c r="G299" s="257"/>
    </row>
    <row r="300" ht="12.75">
      <c r="G300" s="257"/>
    </row>
    <row r="301" ht="12.75">
      <c r="G301" s="257"/>
    </row>
    <row r="302" ht="12.75">
      <c r="G302" s="257"/>
    </row>
    <row r="303" ht="12.75">
      <c r="G303" s="257"/>
    </row>
    <row r="304" ht="12.75">
      <c r="G304" s="257"/>
    </row>
    <row r="305" ht="12.75">
      <c r="G305" s="257"/>
    </row>
    <row r="306" ht="12.75">
      <c r="G306" s="257"/>
    </row>
    <row r="307" ht="12.75">
      <c r="G307" s="257"/>
    </row>
    <row r="308" ht="12.75">
      <c r="G308" s="257"/>
    </row>
    <row r="309" ht="12.75">
      <c r="G309" s="257"/>
    </row>
    <row r="310" ht="12.75">
      <c r="G310" s="257"/>
    </row>
    <row r="311" ht="12.75">
      <c r="G311" s="257"/>
    </row>
    <row r="312" ht="12.75">
      <c r="G312" s="257"/>
    </row>
    <row r="313" ht="12.75">
      <c r="G313" s="257"/>
    </row>
    <row r="314" ht="12.75">
      <c r="G314" s="257"/>
    </row>
    <row r="315" ht="12.75">
      <c r="G315" s="257"/>
    </row>
    <row r="316" ht="12.75">
      <c r="G316" s="257"/>
    </row>
    <row r="317" ht="12.75">
      <c r="G317" s="257"/>
    </row>
    <row r="318" ht="12.75">
      <c r="G318" s="257"/>
    </row>
    <row r="319" ht="12.75">
      <c r="G319" s="257"/>
    </row>
    <row r="320" ht="12.75">
      <c r="G320" s="257"/>
    </row>
    <row r="321" ht="12.75">
      <c r="G321" s="257"/>
    </row>
    <row r="322" ht="12.75">
      <c r="G322" s="257"/>
    </row>
    <row r="323" ht="12.75">
      <c r="G323" s="257"/>
    </row>
    <row r="324" ht="12.75">
      <c r="G324" s="257"/>
    </row>
    <row r="325" ht="12.75">
      <c r="G325" s="257"/>
    </row>
    <row r="326" ht="12.75">
      <c r="G326" s="257"/>
    </row>
    <row r="327" ht="12.75">
      <c r="G327" s="257"/>
    </row>
    <row r="328" ht="12.75">
      <c r="G328" s="257"/>
    </row>
    <row r="329" ht="12.75">
      <c r="G329" s="257"/>
    </row>
    <row r="330" ht="12.75">
      <c r="G330" s="257"/>
    </row>
    <row r="331" ht="12.75">
      <c r="G331" s="257"/>
    </row>
    <row r="332" ht="12.75">
      <c r="G332" s="257"/>
    </row>
    <row r="333" ht="12.75">
      <c r="G333" s="257"/>
    </row>
    <row r="334" ht="12.75">
      <c r="G334" s="257"/>
    </row>
    <row r="335" ht="12.75">
      <c r="G335" s="257"/>
    </row>
    <row r="336" ht="12.75">
      <c r="G336" s="257"/>
    </row>
    <row r="337" ht="12.75">
      <c r="G337" s="257"/>
    </row>
    <row r="338" ht="12.75">
      <c r="G338" s="257"/>
    </row>
    <row r="339" ht="12.75">
      <c r="G339" s="257"/>
    </row>
    <row r="340" ht="12.75">
      <c r="G340" s="257"/>
    </row>
    <row r="341" ht="12.75">
      <c r="G341" s="257"/>
    </row>
    <row r="342" ht="12.75">
      <c r="G342" s="257"/>
    </row>
    <row r="343" ht="12.75">
      <c r="G343" s="257"/>
    </row>
    <row r="344" ht="12.75">
      <c r="G344" s="257"/>
    </row>
    <row r="345" ht="12.75">
      <c r="G345" s="257"/>
    </row>
    <row r="346" ht="12.75">
      <c r="G346" s="257"/>
    </row>
    <row r="347" ht="12.75">
      <c r="G347" s="257"/>
    </row>
    <row r="348" ht="12.75">
      <c r="G348" s="257"/>
    </row>
    <row r="349" ht="12.75">
      <c r="G349" s="257"/>
    </row>
    <row r="350" ht="12.75">
      <c r="G350" s="257"/>
    </row>
    <row r="351" ht="12.75">
      <c r="G351" s="257"/>
    </row>
    <row r="352" ht="12.75">
      <c r="G352" s="257"/>
    </row>
    <row r="353" ht="12.75">
      <c r="G353" s="257"/>
    </row>
    <row r="354" ht="12.75">
      <c r="G354" s="257"/>
    </row>
    <row r="355" ht="12.75">
      <c r="G355" s="257"/>
    </row>
    <row r="356" ht="12.75">
      <c r="G356" s="257"/>
    </row>
    <row r="357" ht="12.75">
      <c r="G357" s="257"/>
    </row>
    <row r="358" ht="12.75">
      <c r="G358" s="257"/>
    </row>
    <row r="359" ht="12.75">
      <c r="G359" s="257"/>
    </row>
    <row r="360" ht="12.75">
      <c r="G360" s="257"/>
    </row>
    <row r="361" ht="12.75">
      <c r="G361" s="257"/>
    </row>
    <row r="362" ht="12.75">
      <c r="G362" s="257"/>
    </row>
    <row r="363" ht="12.75">
      <c r="G363" s="257"/>
    </row>
    <row r="364" ht="12.75">
      <c r="G364" s="257"/>
    </row>
    <row r="365" ht="12.75">
      <c r="G365" s="257"/>
    </row>
    <row r="366" ht="12.75">
      <c r="G366" s="257"/>
    </row>
    <row r="367" ht="12.75">
      <c r="G367" s="257"/>
    </row>
    <row r="368" ht="12.75">
      <c r="G368" s="257"/>
    </row>
    <row r="369" ht="12.75">
      <c r="G369" s="257"/>
    </row>
    <row r="370" ht="12.75">
      <c r="G370" s="257"/>
    </row>
    <row r="371" ht="12.75">
      <c r="G371" s="257"/>
    </row>
    <row r="372" ht="12.75">
      <c r="G372" s="257"/>
    </row>
    <row r="373" ht="12.75">
      <c r="G373" s="257"/>
    </row>
    <row r="374" ht="12.75">
      <c r="G374" s="257"/>
    </row>
    <row r="375" ht="12.75">
      <c r="G375" s="257"/>
    </row>
    <row r="376" ht="12.75">
      <c r="G376" s="257"/>
    </row>
    <row r="377" ht="12.75">
      <c r="G377" s="257"/>
    </row>
    <row r="378" ht="12.75">
      <c r="G378" s="257"/>
    </row>
    <row r="379" ht="12.75">
      <c r="G379" s="257"/>
    </row>
    <row r="380" ht="12.75">
      <c r="G380" s="257"/>
    </row>
    <row r="381" ht="12.75">
      <c r="G381" s="257"/>
    </row>
    <row r="382" ht="12.75">
      <c r="G382" s="257"/>
    </row>
    <row r="383" ht="12.75">
      <c r="G383" s="257"/>
    </row>
    <row r="384" ht="12.75">
      <c r="G384" s="257"/>
    </row>
    <row r="385" ht="12.75">
      <c r="G385" s="257"/>
    </row>
    <row r="386" ht="12.75">
      <c r="G386" s="257"/>
    </row>
    <row r="387" ht="12.75">
      <c r="G387" s="257"/>
    </row>
    <row r="388" ht="12.75">
      <c r="G388" s="257"/>
    </row>
    <row r="389" ht="12.75">
      <c r="G389" s="257"/>
    </row>
    <row r="390" ht="12.75">
      <c r="G390" s="257"/>
    </row>
    <row r="391" ht="12.75">
      <c r="G391" s="257"/>
    </row>
    <row r="392" ht="12.75">
      <c r="G392" s="257"/>
    </row>
    <row r="393" ht="12.75">
      <c r="G393" s="257"/>
    </row>
    <row r="394" ht="12.75">
      <c r="G394" s="257"/>
    </row>
    <row r="395" ht="12.75">
      <c r="G395" s="257"/>
    </row>
    <row r="396" ht="12.75">
      <c r="G396" s="257"/>
    </row>
    <row r="397" ht="12.75">
      <c r="G397" s="257"/>
    </row>
    <row r="398" ht="12.75">
      <c r="G398" s="257"/>
    </row>
    <row r="399" ht="12.75">
      <c r="G399" s="257"/>
    </row>
    <row r="400" ht="12.75">
      <c r="G400" s="257"/>
    </row>
    <row r="401" ht="12.75">
      <c r="G401" s="257"/>
    </row>
    <row r="402" ht="12.75">
      <c r="G402" s="257"/>
    </row>
    <row r="403" ht="12.75">
      <c r="G403" s="257"/>
    </row>
    <row r="404" ht="12.75">
      <c r="G404" s="257"/>
    </row>
    <row r="405" ht="12.75">
      <c r="G405" s="257"/>
    </row>
    <row r="406" ht="12.75">
      <c r="G406" s="257"/>
    </row>
    <row r="407" ht="12.75">
      <c r="G407" s="257"/>
    </row>
    <row r="408" ht="12.75">
      <c r="G408" s="257"/>
    </row>
    <row r="409" ht="12.75">
      <c r="G409" s="257"/>
    </row>
    <row r="410" ht="12.75">
      <c r="G410" s="257"/>
    </row>
    <row r="411" ht="12.75">
      <c r="G411" s="257"/>
    </row>
    <row r="412" ht="12.75">
      <c r="G412" s="257"/>
    </row>
    <row r="413" ht="12.75">
      <c r="G413" s="257"/>
    </row>
    <row r="414" ht="12.75">
      <c r="G414" s="257"/>
    </row>
    <row r="415" ht="12.75">
      <c r="G415" s="257"/>
    </row>
    <row r="416" ht="12.75">
      <c r="G416" s="257"/>
    </row>
    <row r="417" ht="12.75">
      <c r="G417" s="257"/>
    </row>
    <row r="418" ht="12.75">
      <c r="G418" s="257"/>
    </row>
    <row r="419" ht="12.75">
      <c r="G419" s="257"/>
    </row>
    <row r="420" ht="12.75">
      <c r="G420" s="257"/>
    </row>
    <row r="421" ht="12.75">
      <c r="G421" s="257"/>
    </row>
    <row r="422" ht="12.75">
      <c r="G422" s="257"/>
    </row>
    <row r="423" ht="12.75">
      <c r="G423" s="257"/>
    </row>
    <row r="424" ht="12.75">
      <c r="G424" s="257"/>
    </row>
    <row r="425" ht="12.75">
      <c r="G425" s="257"/>
    </row>
    <row r="426" ht="12.75">
      <c r="G426" s="257"/>
    </row>
    <row r="427" ht="12.75">
      <c r="G427" s="257"/>
    </row>
    <row r="428" ht="12.75">
      <c r="G428" s="257"/>
    </row>
    <row r="429" ht="12.75">
      <c r="G429" s="257"/>
    </row>
    <row r="430" ht="12.75">
      <c r="G430" s="257"/>
    </row>
    <row r="431" ht="12.75">
      <c r="G431" s="257"/>
    </row>
    <row r="432" ht="12.75">
      <c r="G432" s="257"/>
    </row>
    <row r="433" ht="12.75">
      <c r="G433" s="257"/>
    </row>
    <row r="434" ht="12.75">
      <c r="G434" s="257"/>
    </row>
    <row r="435" ht="12.75">
      <c r="G435" s="257"/>
    </row>
    <row r="436" ht="12.75">
      <c r="G436" s="257"/>
    </row>
    <row r="437" ht="12.75">
      <c r="G437" s="257"/>
    </row>
    <row r="438" ht="12.75">
      <c r="G438" s="257"/>
    </row>
    <row r="439" ht="12.75">
      <c r="G439" s="257"/>
    </row>
    <row r="440" ht="12.75">
      <c r="G440" s="257"/>
    </row>
    <row r="441" ht="12.75">
      <c r="G441" s="257"/>
    </row>
    <row r="442" ht="12.75">
      <c r="G442" s="257"/>
    </row>
    <row r="443" ht="12.75">
      <c r="G443" s="257"/>
    </row>
    <row r="444" ht="12.75">
      <c r="G444" s="257"/>
    </row>
    <row r="445" ht="12.75">
      <c r="G445" s="257"/>
    </row>
    <row r="446" ht="12.75">
      <c r="G446" s="257"/>
    </row>
    <row r="447" ht="12.75">
      <c r="G447" s="257"/>
    </row>
    <row r="448" ht="12.75">
      <c r="G448" s="257"/>
    </row>
    <row r="449" ht="12.75">
      <c r="G449" s="257"/>
    </row>
    <row r="450" ht="12.75">
      <c r="G450" s="257"/>
    </row>
    <row r="451" ht="12.75">
      <c r="G451" s="257"/>
    </row>
    <row r="452" ht="12.75">
      <c r="G452" s="257"/>
    </row>
    <row r="453" ht="12.75">
      <c r="G453" s="257"/>
    </row>
    <row r="454" ht="12.75">
      <c r="G454" s="257"/>
    </row>
    <row r="455" ht="12.75">
      <c r="G455" s="257"/>
    </row>
    <row r="456" ht="12.75">
      <c r="G456" s="257"/>
    </row>
    <row r="457" ht="12.75">
      <c r="G457" s="257"/>
    </row>
    <row r="458" ht="12.75">
      <c r="G458" s="257"/>
    </row>
    <row r="459" ht="12.75">
      <c r="G459" s="257"/>
    </row>
    <row r="460" ht="12.75">
      <c r="G460" s="257"/>
    </row>
    <row r="461" ht="12.75">
      <c r="G461" s="257"/>
    </row>
    <row r="462" ht="12.75">
      <c r="G462" s="257"/>
    </row>
    <row r="463" ht="12.75">
      <c r="G463" s="257"/>
    </row>
    <row r="464" ht="12.75">
      <c r="G464" s="257"/>
    </row>
    <row r="465" ht="12.75">
      <c r="G465" s="257"/>
    </row>
    <row r="466" ht="12.75">
      <c r="G466" s="257"/>
    </row>
    <row r="467" ht="12.75">
      <c r="G467" s="257"/>
    </row>
    <row r="468" ht="12.75">
      <c r="G468" s="257"/>
    </row>
    <row r="469" ht="12.75">
      <c r="G469" s="257"/>
    </row>
    <row r="470" ht="12.75">
      <c r="G470" s="257"/>
    </row>
    <row r="471" ht="12.75">
      <c r="G471" s="257"/>
    </row>
    <row r="472" ht="12.75">
      <c r="G472" s="257"/>
    </row>
    <row r="473" ht="12.75">
      <c r="G473" s="257"/>
    </row>
    <row r="474" ht="12.75">
      <c r="G474" s="257"/>
    </row>
    <row r="475" ht="12.75">
      <c r="G475" s="257"/>
    </row>
    <row r="476" ht="12.75">
      <c r="G476" s="257"/>
    </row>
    <row r="477" ht="12.75">
      <c r="G477" s="257"/>
    </row>
    <row r="478" ht="12.75">
      <c r="G478" s="257"/>
    </row>
    <row r="479" ht="12.75">
      <c r="G479" s="257"/>
    </row>
    <row r="480" ht="12.75">
      <c r="G480" s="257"/>
    </row>
    <row r="481" ht="12.75">
      <c r="G481" s="257"/>
    </row>
    <row r="482" ht="12.75">
      <c r="G482" s="257"/>
    </row>
    <row r="483" ht="12.75">
      <c r="G483" s="257"/>
    </row>
    <row r="484" ht="12.75">
      <c r="G484" s="257"/>
    </row>
    <row r="485" ht="12.75">
      <c r="G485" s="257"/>
    </row>
    <row r="486" ht="12.75">
      <c r="G486" s="257"/>
    </row>
    <row r="487" ht="12.75">
      <c r="G487" s="257"/>
    </row>
    <row r="488" ht="12.75">
      <c r="G488" s="257"/>
    </row>
    <row r="489" ht="12.75">
      <c r="G489" s="257"/>
    </row>
    <row r="490" ht="12.75">
      <c r="G490" s="257"/>
    </row>
    <row r="491" ht="12.75">
      <c r="G491" s="257"/>
    </row>
    <row r="492" ht="12.75">
      <c r="G492" s="257"/>
    </row>
    <row r="493" ht="12.75">
      <c r="G493" s="257"/>
    </row>
    <row r="494" ht="12.75">
      <c r="G494" s="257"/>
    </row>
    <row r="495" ht="12.75">
      <c r="G495" s="257"/>
    </row>
    <row r="496" ht="12.75">
      <c r="G496" s="257"/>
    </row>
    <row r="497" ht="12.75">
      <c r="G497" s="257"/>
    </row>
    <row r="498" ht="12.75">
      <c r="G498" s="257"/>
    </row>
    <row r="499" ht="12.75">
      <c r="G499" s="257"/>
    </row>
    <row r="500" ht="12.75">
      <c r="G500" s="257"/>
    </row>
    <row r="501" ht="12.75">
      <c r="G501" s="257"/>
    </row>
    <row r="502" ht="12.75">
      <c r="G502" s="257"/>
    </row>
    <row r="503" ht="12.75">
      <c r="G503" s="257"/>
    </row>
    <row r="504" ht="12.75">
      <c r="G504" s="257"/>
    </row>
    <row r="505" ht="12.75">
      <c r="G505" s="257"/>
    </row>
    <row r="506" ht="12.75">
      <c r="G506" s="257"/>
    </row>
    <row r="507" ht="12.75">
      <c r="G507" s="257"/>
    </row>
    <row r="508" ht="12.75">
      <c r="G508" s="257"/>
    </row>
    <row r="509" ht="12.75">
      <c r="G509" s="257"/>
    </row>
    <row r="510" ht="12.75">
      <c r="G510" s="257"/>
    </row>
    <row r="511" ht="12.75">
      <c r="G511" s="257"/>
    </row>
    <row r="512" ht="12.75">
      <c r="G512" s="257"/>
    </row>
    <row r="513" ht="12.75">
      <c r="G513" s="257"/>
    </row>
    <row r="514" ht="12.75">
      <c r="G514" s="257"/>
    </row>
    <row r="515" ht="12.75">
      <c r="G515" s="257"/>
    </row>
    <row r="516" ht="12.75">
      <c r="G516" s="257"/>
    </row>
    <row r="517" ht="12.75">
      <c r="G517" s="257"/>
    </row>
    <row r="518" ht="12.75">
      <c r="G518" s="257"/>
    </row>
    <row r="519" ht="12.75">
      <c r="G519" s="257"/>
    </row>
    <row r="520" ht="12.75">
      <c r="G520" s="257"/>
    </row>
    <row r="521" ht="12.75">
      <c r="G521" s="257"/>
    </row>
    <row r="522" ht="12.75">
      <c r="G522" s="257"/>
    </row>
    <row r="523" ht="12.75">
      <c r="G523" s="257"/>
    </row>
    <row r="524" ht="12.75">
      <c r="G524" s="257"/>
    </row>
    <row r="525" ht="12.75">
      <c r="G525" s="257"/>
    </row>
    <row r="526" ht="12.75">
      <c r="G526" s="257"/>
    </row>
    <row r="527" ht="12.75">
      <c r="G527" s="257"/>
    </row>
    <row r="528" ht="12.75">
      <c r="G528" s="257"/>
    </row>
    <row r="529" ht="12.75">
      <c r="G529" s="257"/>
    </row>
    <row r="530" ht="12.75">
      <c r="G530" s="257"/>
    </row>
    <row r="531" ht="12.75">
      <c r="G531" s="257"/>
    </row>
    <row r="532" ht="12.75">
      <c r="G532" s="257"/>
    </row>
    <row r="533" ht="12.75">
      <c r="G533" s="257"/>
    </row>
    <row r="534" ht="12.75">
      <c r="G534" s="257"/>
    </row>
    <row r="535" ht="12.75">
      <c r="G535" s="257"/>
    </row>
    <row r="536" ht="12.75">
      <c r="G536" s="257"/>
    </row>
    <row r="537" ht="12.75">
      <c r="G537" s="257"/>
    </row>
    <row r="538" ht="12.75">
      <c r="G538" s="257"/>
    </row>
    <row r="539" ht="12.75">
      <c r="G539" s="257"/>
    </row>
    <row r="540" ht="12.75">
      <c r="G540" s="257"/>
    </row>
    <row r="541" ht="12.75">
      <c r="G541" s="257"/>
    </row>
    <row r="542" ht="12.75">
      <c r="G542" s="257"/>
    </row>
    <row r="543" ht="12.75">
      <c r="G543" s="257"/>
    </row>
    <row r="544" ht="12.75">
      <c r="G544" s="257"/>
    </row>
    <row r="545" ht="12.75">
      <c r="G545" s="257"/>
    </row>
    <row r="546" ht="12.75">
      <c r="G546" s="257"/>
    </row>
    <row r="547" ht="12.75">
      <c r="G547" s="257"/>
    </row>
    <row r="548" ht="12.75">
      <c r="G548" s="257"/>
    </row>
    <row r="549" ht="12.75">
      <c r="G549" s="257"/>
    </row>
    <row r="550" ht="12.75">
      <c r="G550" s="257"/>
    </row>
    <row r="551" ht="12.75">
      <c r="G551" s="257"/>
    </row>
    <row r="552" ht="12.75">
      <c r="G552" s="257"/>
    </row>
    <row r="553" ht="12.75">
      <c r="G553" s="257"/>
    </row>
    <row r="554" ht="12.75">
      <c r="G554" s="257"/>
    </row>
    <row r="555" ht="12.75">
      <c r="G555" s="257"/>
    </row>
    <row r="556" ht="12.75">
      <c r="G556" s="257"/>
    </row>
    <row r="557" ht="12.75">
      <c r="G557" s="257"/>
    </row>
    <row r="558" ht="12.75">
      <c r="G558" s="257"/>
    </row>
    <row r="559" ht="12.75">
      <c r="G559" s="257"/>
    </row>
    <row r="560" ht="12.75">
      <c r="G560" s="257"/>
    </row>
    <row r="561" ht="12.75">
      <c r="G561" s="257"/>
    </row>
    <row r="562" ht="12.75">
      <c r="G562" s="257"/>
    </row>
    <row r="563" ht="12.75">
      <c r="G563" s="257"/>
    </row>
    <row r="564" ht="12.75">
      <c r="G564" s="257"/>
    </row>
    <row r="565" ht="12.75">
      <c r="G565" s="257"/>
    </row>
    <row r="566" ht="12.75">
      <c r="G566" s="257"/>
    </row>
    <row r="567" ht="12.75">
      <c r="G567" s="257"/>
    </row>
    <row r="568" ht="12.75">
      <c r="G568" s="257"/>
    </row>
    <row r="569" ht="12.75">
      <c r="G569" s="257"/>
    </row>
    <row r="570" ht="12.75">
      <c r="G570" s="257"/>
    </row>
    <row r="571" ht="12.75">
      <c r="G571" s="257"/>
    </row>
    <row r="572" ht="12.75">
      <c r="G572" s="257"/>
    </row>
    <row r="573" ht="12.75">
      <c r="G573" s="257"/>
    </row>
    <row r="574" ht="12.75">
      <c r="G574" s="257"/>
    </row>
    <row r="575" ht="12.75">
      <c r="G575" s="257"/>
    </row>
    <row r="576" ht="12.75">
      <c r="G576" s="257"/>
    </row>
    <row r="577" ht="12.75">
      <c r="G577" s="257"/>
    </row>
    <row r="578" ht="12.75">
      <c r="G578" s="257"/>
    </row>
    <row r="579" ht="12.75">
      <c r="G579" s="257"/>
    </row>
    <row r="580" ht="12.75">
      <c r="G580" s="257"/>
    </row>
    <row r="581" ht="12.75">
      <c r="G581" s="257"/>
    </row>
    <row r="582" ht="12.75">
      <c r="G582" s="257"/>
    </row>
    <row r="583" ht="12.75">
      <c r="G583" s="257"/>
    </row>
    <row r="584" ht="12.75">
      <c r="G584" s="257"/>
    </row>
    <row r="585" ht="12.75">
      <c r="G585" s="257"/>
    </row>
    <row r="586" ht="12.75">
      <c r="G586" s="257"/>
    </row>
    <row r="587" ht="12.75">
      <c r="G587" s="257"/>
    </row>
    <row r="588" ht="12.75">
      <c r="G588" s="257"/>
    </row>
    <row r="589" ht="12.75">
      <c r="G589" s="257"/>
    </row>
    <row r="590" ht="12.75">
      <c r="G590" s="257"/>
    </row>
    <row r="591" ht="12.75">
      <c r="G591" s="257"/>
    </row>
    <row r="592" ht="12.75">
      <c r="G592" s="257"/>
    </row>
    <row r="593" ht="12.75">
      <c r="G593" s="257"/>
    </row>
    <row r="594" ht="12.75">
      <c r="G594" s="257"/>
    </row>
    <row r="595" ht="12.75">
      <c r="G595" s="257"/>
    </row>
    <row r="596" ht="12.75">
      <c r="G596" s="257"/>
    </row>
    <row r="597" ht="12.75">
      <c r="G597" s="257"/>
    </row>
    <row r="598" ht="12.75">
      <c r="G598" s="257"/>
    </row>
    <row r="599" ht="12.75">
      <c r="G599" s="257"/>
    </row>
    <row r="600" ht="12.75">
      <c r="G600" s="257"/>
    </row>
    <row r="601" ht="12.75">
      <c r="G601" s="257"/>
    </row>
    <row r="602" ht="12.75">
      <c r="G602" s="257"/>
    </row>
    <row r="603" ht="12.75">
      <c r="G603" s="257"/>
    </row>
    <row r="604" ht="12.75">
      <c r="G604" s="257"/>
    </row>
    <row r="605" ht="12.75">
      <c r="G605" s="257"/>
    </row>
    <row r="606" ht="12.75">
      <c r="G606" s="257"/>
    </row>
    <row r="607" ht="12.75">
      <c r="G607" s="257"/>
    </row>
    <row r="608" ht="12.75">
      <c r="G608" s="257"/>
    </row>
    <row r="609" ht="12.75">
      <c r="G609" s="257"/>
    </row>
    <row r="610" ht="12.75">
      <c r="G610" s="257"/>
    </row>
    <row r="611" ht="12.75">
      <c r="G611" s="257"/>
    </row>
    <row r="612" ht="12.75">
      <c r="G612" s="257"/>
    </row>
    <row r="613" ht="12.75">
      <c r="G613" s="257"/>
    </row>
    <row r="614" ht="12.75">
      <c r="G614" s="257"/>
    </row>
    <row r="615" ht="12.75">
      <c r="G615" s="257"/>
    </row>
    <row r="616" ht="12.75">
      <c r="G616" s="257"/>
    </row>
    <row r="617" ht="12.75">
      <c r="G617" s="257"/>
    </row>
    <row r="618" ht="12.75">
      <c r="G618" s="257"/>
    </row>
    <row r="619" ht="12.75">
      <c r="G619" s="257"/>
    </row>
    <row r="620" ht="12.75">
      <c r="G620" s="257"/>
    </row>
    <row r="621" ht="12.75">
      <c r="G621" s="257"/>
    </row>
    <row r="622" ht="12.75">
      <c r="G622" s="257"/>
    </row>
    <row r="623" ht="12.75">
      <c r="G623" s="257"/>
    </row>
    <row r="624" ht="12.75">
      <c r="G624" s="257"/>
    </row>
    <row r="625" ht="12.75">
      <c r="G625" s="257"/>
    </row>
    <row r="626" ht="12.75">
      <c r="G626" s="257"/>
    </row>
    <row r="627" ht="12.75">
      <c r="G627" s="257"/>
    </row>
    <row r="628" ht="12.75">
      <c r="G628" s="257"/>
    </row>
    <row r="629" ht="12.75">
      <c r="G629" s="257"/>
    </row>
    <row r="630" ht="12.75">
      <c r="G630" s="257"/>
    </row>
    <row r="631" ht="12.75">
      <c r="G631" s="257"/>
    </row>
    <row r="632" ht="12.75">
      <c r="G632" s="257"/>
    </row>
    <row r="633" ht="12.75">
      <c r="G633" s="257"/>
    </row>
    <row r="634" ht="12.75">
      <c r="G634" s="257"/>
    </row>
    <row r="635" ht="12.75">
      <c r="G635" s="257"/>
    </row>
    <row r="636" ht="12.75">
      <c r="G636" s="257"/>
    </row>
    <row r="637" ht="12.75">
      <c r="G637" s="257"/>
    </row>
    <row r="638" ht="12.75">
      <c r="G638" s="257"/>
    </row>
    <row r="639" ht="12.75">
      <c r="G639" s="257"/>
    </row>
    <row r="640" ht="12.75">
      <c r="G640" s="257"/>
    </row>
    <row r="641" ht="12.75">
      <c r="G641" s="257"/>
    </row>
    <row r="642" ht="12.75">
      <c r="G642" s="257"/>
    </row>
    <row r="643" ht="12.75">
      <c r="G643" s="257"/>
    </row>
    <row r="644" ht="12.75">
      <c r="G644" s="257"/>
    </row>
    <row r="645" ht="12.75">
      <c r="G645" s="257"/>
    </row>
    <row r="646" ht="12.75">
      <c r="G646" s="257"/>
    </row>
    <row r="647" ht="12.75">
      <c r="G647" s="257"/>
    </row>
    <row r="648" ht="12.75">
      <c r="G648" s="257"/>
    </row>
    <row r="649" ht="12.75">
      <c r="G649" s="257"/>
    </row>
    <row r="650" ht="12.75">
      <c r="G650" s="257"/>
    </row>
    <row r="651" ht="12.75">
      <c r="G651" s="257"/>
    </row>
    <row r="652" ht="12.75">
      <c r="G652" s="257"/>
    </row>
    <row r="653" ht="12.75">
      <c r="G653" s="257"/>
    </row>
    <row r="654" ht="12.75">
      <c r="G654" s="257"/>
    </row>
    <row r="655" ht="12.75">
      <c r="G655" s="257"/>
    </row>
    <row r="656" ht="12.75">
      <c r="G656" s="257"/>
    </row>
    <row r="657" ht="12.75">
      <c r="G657" s="257"/>
    </row>
    <row r="658" ht="12.75">
      <c r="G658" s="257"/>
    </row>
    <row r="659" ht="12.75">
      <c r="G659" s="257"/>
    </row>
    <row r="660" ht="12.75">
      <c r="G660" s="257"/>
    </row>
    <row r="661" ht="12.75">
      <c r="G661" s="257"/>
    </row>
    <row r="662" ht="12.75">
      <c r="G662" s="257"/>
    </row>
    <row r="663" ht="12.75">
      <c r="G663" s="257"/>
    </row>
    <row r="664" ht="12.75">
      <c r="G664" s="257"/>
    </row>
    <row r="665" ht="12.75">
      <c r="G665" s="257"/>
    </row>
    <row r="666" ht="12.75">
      <c r="G666" s="257"/>
    </row>
    <row r="667" ht="12.75">
      <c r="G667" s="257"/>
    </row>
    <row r="668" ht="12.75">
      <c r="G668" s="257"/>
    </row>
    <row r="669" ht="12.75">
      <c r="G669" s="257"/>
    </row>
    <row r="670" ht="12.75">
      <c r="G670" s="257"/>
    </row>
    <row r="671" ht="12.75">
      <c r="G671" s="257"/>
    </row>
    <row r="672" ht="12.75">
      <c r="G672" s="257"/>
    </row>
    <row r="673" ht="12.75">
      <c r="G673" s="257"/>
    </row>
    <row r="674" ht="12.75">
      <c r="G674" s="257"/>
    </row>
    <row r="675" ht="12.75">
      <c r="G675" s="257"/>
    </row>
    <row r="676" ht="12.75">
      <c r="G676" s="257"/>
    </row>
    <row r="677" ht="12.75">
      <c r="G677" s="257"/>
    </row>
    <row r="678" ht="12.75">
      <c r="G678" s="257"/>
    </row>
    <row r="679" ht="12.75">
      <c r="G679" s="257"/>
    </row>
    <row r="680" ht="12.75">
      <c r="G680" s="257"/>
    </row>
    <row r="681" ht="12.75">
      <c r="G681" s="257"/>
    </row>
    <row r="682" ht="12.75">
      <c r="G682" s="257"/>
    </row>
    <row r="683" ht="12.75">
      <c r="G683" s="257"/>
    </row>
    <row r="684" ht="12.75">
      <c r="G684" s="257"/>
    </row>
    <row r="685" ht="12.75">
      <c r="G685" s="257"/>
    </row>
    <row r="686" ht="12.75">
      <c r="G686" s="257"/>
    </row>
    <row r="687" ht="12.75">
      <c r="G687" s="257"/>
    </row>
    <row r="688" ht="12.75">
      <c r="G688" s="257"/>
    </row>
    <row r="689" ht="12.75">
      <c r="G689" s="257"/>
    </row>
    <row r="690" ht="12.75">
      <c r="G690" s="257"/>
    </row>
    <row r="691" ht="12.75">
      <c r="G691" s="257"/>
    </row>
    <row r="692" ht="12.75">
      <c r="G692" s="257"/>
    </row>
    <row r="693" ht="12.75">
      <c r="G693" s="257"/>
    </row>
    <row r="694" ht="12.75">
      <c r="G694" s="257"/>
    </row>
    <row r="695" ht="12.75">
      <c r="G695" s="257"/>
    </row>
    <row r="696" ht="12.75">
      <c r="G696" s="257"/>
    </row>
    <row r="697" ht="12.75">
      <c r="G697" s="257"/>
    </row>
    <row r="698" ht="12.75">
      <c r="G698" s="257"/>
    </row>
    <row r="699" ht="12.75">
      <c r="G699" s="257"/>
    </row>
    <row r="700" ht="12.75">
      <c r="G700" s="257"/>
    </row>
    <row r="701" ht="12.75">
      <c r="G701" s="257"/>
    </row>
    <row r="702" ht="12.75">
      <c r="G702" s="257"/>
    </row>
    <row r="703" ht="12.75">
      <c r="G703" s="257"/>
    </row>
    <row r="704" ht="12.75">
      <c r="G704" s="257"/>
    </row>
    <row r="705" ht="12.75">
      <c r="G705" s="257"/>
    </row>
    <row r="706" ht="12.75">
      <c r="G706" s="257"/>
    </row>
    <row r="707" ht="12.75">
      <c r="G707" s="257"/>
    </row>
    <row r="708" ht="12.75">
      <c r="G708" s="257"/>
    </row>
    <row r="709" ht="12.75">
      <c r="G709" s="257"/>
    </row>
    <row r="710" ht="12.75">
      <c r="G710" s="257"/>
    </row>
    <row r="711" ht="12.75">
      <c r="G711" s="257"/>
    </row>
    <row r="712" ht="12.75">
      <c r="G712" s="257"/>
    </row>
    <row r="713" ht="12.75">
      <c r="G713" s="257"/>
    </row>
    <row r="714" ht="12.75">
      <c r="G714" s="257"/>
    </row>
    <row r="715" ht="12.75">
      <c r="G715" s="257"/>
    </row>
    <row r="716" ht="12.75">
      <c r="G716" s="257"/>
    </row>
    <row r="717" ht="12.75">
      <c r="G717" s="257"/>
    </row>
    <row r="718" ht="12.75">
      <c r="G718" s="257"/>
    </row>
    <row r="719" ht="12.75">
      <c r="G719" s="257"/>
    </row>
    <row r="720" ht="12.75">
      <c r="G720" s="257"/>
    </row>
    <row r="721" ht="12.75">
      <c r="G721" s="257"/>
    </row>
    <row r="722" ht="12.75">
      <c r="G722" s="257"/>
    </row>
    <row r="723" ht="12.75">
      <c r="G723" s="257"/>
    </row>
  </sheetData>
  <mergeCells count="27">
    <mergeCell ref="L2:N2"/>
    <mergeCell ref="A116:C116"/>
    <mergeCell ref="A126:O126"/>
    <mergeCell ref="J127:M127"/>
    <mergeCell ref="N127:Y127"/>
    <mergeCell ref="A9:E9"/>
    <mergeCell ref="A10:C10"/>
    <mergeCell ref="A11:C11"/>
    <mergeCell ref="A88:C88"/>
    <mergeCell ref="L5:N5"/>
    <mergeCell ref="O5:O7"/>
    <mergeCell ref="H6:H7"/>
    <mergeCell ref="I6:J6"/>
    <mergeCell ref="L6:L7"/>
    <mergeCell ref="M6:N6"/>
    <mergeCell ref="F5:F7"/>
    <mergeCell ref="G5:G7"/>
    <mergeCell ref="H5:J5"/>
    <mergeCell ref="K5:K7"/>
    <mergeCell ref="A5:A7"/>
    <mergeCell ref="B5:B7"/>
    <mergeCell ref="C5:C7"/>
    <mergeCell ref="D5:D7"/>
    <mergeCell ref="A3:N3"/>
    <mergeCell ref="I4:J4"/>
    <mergeCell ref="K4:N4"/>
    <mergeCell ref="O4:AB4"/>
  </mergeCells>
  <printOptions/>
  <pageMargins left="0.75" right="0.75" top="1" bottom="1" header="0.5" footer="0.5"/>
  <pageSetup fitToHeight="0" fitToWidth="1" horizontalDpi="600" verticalDpi="600" orientation="landscape" paperSize="9" scale="85" r:id="rId3"/>
  <headerFooter alignWithMargins="0">
    <oddHeader xml:space="preserve">&amp;R. </oddHeader>
    <oddFooter>&amp;CStrona &amp;P z &amp;N</oddFooter>
  </headerFooter>
  <rowBreaks count="2" manualBreakCount="2">
    <brk id="17" max="14" man="1"/>
    <brk id="81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STARE BABICE</dc:creator>
  <cp:keywords/>
  <dc:description/>
  <cp:lastModifiedBy>URZAD GMINY STARE BABICE</cp:lastModifiedBy>
  <cp:lastPrinted>2007-10-01T09:17:55Z</cp:lastPrinted>
  <dcterms:created xsi:type="dcterms:W3CDTF">2007-03-14T10:33:35Z</dcterms:created>
  <dcterms:modified xsi:type="dcterms:W3CDTF">2007-10-02T10:55:25Z</dcterms:modified>
  <cp:category/>
  <cp:version/>
  <cp:contentType/>
  <cp:contentStatus/>
</cp:coreProperties>
</file>