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9720" windowHeight="6345" firstSheet="2" activeTab="2"/>
  </bookViews>
  <sheets>
    <sheet name="uchw.Rady" sheetId="1" r:id="rId1"/>
    <sheet name="zmiany 1" sheetId="2" r:id="rId2"/>
    <sheet name="Załącznik nr 2" sheetId="3" r:id="rId3"/>
  </sheets>
  <definedNames>
    <definedName name="_xlnm.Print_Area" localSheetId="2">'Załącznik nr 2'!$A$1:$Q$514</definedName>
    <definedName name="_xlnm.Print_Titles" localSheetId="2">'Załącznik nr 2'!$9:$10</definedName>
  </definedNames>
  <calcPr fullCalcOnLoad="1"/>
</workbook>
</file>

<file path=xl/sharedStrings.xml><?xml version="1.0" encoding="utf-8"?>
<sst xmlns="http://schemas.openxmlformats.org/spreadsheetml/2006/main" count="1210" uniqueCount="460">
  <si>
    <t xml:space="preserve"> </t>
  </si>
  <si>
    <t>`</t>
  </si>
  <si>
    <t>Dz.</t>
  </si>
  <si>
    <t>Rozdz.</t>
  </si>
  <si>
    <t>§</t>
  </si>
  <si>
    <t>Nazwa</t>
  </si>
  <si>
    <t>Plan 2001r.</t>
  </si>
  <si>
    <t>Przewidywane wykonanie za 2001r.</t>
  </si>
  <si>
    <t>Plan na 2002r.</t>
  </si>
  <si>
    <t>W tym zadania zlecone i powierzone</t>
  </si>
  <si>
    <t>3</t>
  </si>
  <si>
    <t>4</t>
  </si>
  <si>
    <t>010</t>
  </si>
  <si>
    <t>01010</t>
  </si>
  <si>
    <t>Infrastruktura wodociągowa i sanitacyjna wsi</t>
  </si>
  <si>
    <t>6050</t>
  </si>
  <si>
    <t>inwestycje</t>
  </si>
  <si>
    <t>bieżące</t>
  </si>
  <si>
    <t>01030</t>
  </si>
  <si>
    <t>Izby rolnicze</t>
  </si>
  <si>
    <t>01095</t>
  </si>
  <si>
    <t>Pozostała działalność</t>
  </si>
  <si>
    <t>Rolnictwo i łowiectwo</t>
  </si>
  <si>
    <t>600</t>
  </si>
  <si>
    <t>60004</t>
  </si>
  <si>
    <t>Lokalny transport zbiorowy</t>
  </si>
  <si>
    <t>60013</t>
  </si>
  <si>
    <t>Drogi publiczne wojewódzkie</t>
  </si>
  <si>
    <t>60014</t>
  </si>
  <si>
    <t>Drogi publiczne powiatowe</t>
  </si>
  <si>
    <t>60016</t>
  </si>
  <si>
    <t>Drogi publiczne gminne</t>
  </si>
  <si>
    <t>w tym:</t>
  </si>
  <si>
    <t>Transport i łączność</t>
  </si>
  <si>
    <t>700</t>
  </si>
  <si>
    <t>70004</t>
  </si>
  <si>
    <t>Różne jednostki gospodarki mieszkaniowej</t>
  </si>
  <si>
    <t>70005</t>
  </si>
  <si>
    <t>Gospodarka gruntami i nieruchomościami</t>
  </si>
  <si>
    <t>6060</t>
  </si>
  <si>
    <t>zakupy inwestycyjne</t>
  </si>
  <si>
    <t>Gospodarka mieszkaniowa</t>
  </si>
  <si>
    <t>710</t>
  </si>
  <si>
    <t>71004</t>
  </si>
  <si>
    <t>Plany zagospodarow.  przestrzennego</t>
  </si>
  <si>
    <t>71013</t>
  </si>
  <si>
    <t>Prace geodezyjne i kartograficzne /nieinwestycyjne/</t>
  </si>
  <si>
    <t>71035</t>
  </si>
  <si>
    <t>Cmentarze</t>
  </si>
  <si>
    <t>71095</t>
  </si>
  <si>
    <t>Pozostała działalność /Groby wojenne/</t>
  </si>
  <si>
    <t>Działalność usługowa</t>
  </si>
  <si>
    <t>750</t>
  </si>
  <si>
    <t>75011</t>
  </si>
  <si>
    <t>Urzędy wojewódzkie</t>
  </si>
  <si>
    <t>75020</t>
  </si>
  <si>
    <t>Starostwa powiatowe</t>
  </si>
  <si>
    <t>75022</t>
  </si>
  <si>
    <t>Rady Gmin</t>
  </si>
  <si>
    <t>75023</t>
  </si>
  <si>
    <t>Urząd Gminy</t>
  </si>
  <si>
    <t>75047</t>
  </si>
  <si>
    <t>Pobór podatków</t>
  </si>
  <si>
    <t>75056</t>
  </si>
  <si>
    <t>Spis powszechny i inne</t>
  </si>
  <si>
    <t>Administracja publiczna</t>
  </si>
  <si>
    <t>751</t>
  </si>
  <si>
    <t>75101</t>
  </si>
  <si>
    <t>Urzędy naczelnych organów władzy państwowej, kontroli i ochrony prawa</t>
  </si>
  <si>
    <t>75108</t>
  </si>
  <si>
    <t>Wybory do Sejmu i Senatu</t>
  </si>
  <si>
    <t>Urzędy naczelnych organów władzy państwowej, kontroli i ochrony prawa oraz sądownictwa</t>
  </si>
  <si>
    <t>752</t>
  </si>
  <si>
    <t>75212</t>
  </si>
  <si>
    <t>Pozostałe wydatki obronne</t>
  </si>
  <si>
    <t>Obrona narodowa</t>
  </si>
  <si>
    <t>754</t>
  </si>
  <si>
    <t>75412</t>
  </si>
  <si>
    <t>Ochotnicze straże pożarne</t>
  </si>
  <si>
    <t>75414</t>
  </si>
  <si>
    <t>Obrona cywilna</t>
  </si>
  <si>
    <t>75495</t>
  </si>
  <si>
    <t>Bezpieczeństwo publiczne i ochrona przeciwpożarowa</t>
  </si>
  <si>
    <t>757</t>
  </si>
  <si>
    <t>75702</t>
  </si>
  <si>
    <t>Obsługa papierów wartościowych, kredytów i pożyczek jednostek samorządu terytorialnego</t>
  </si>
  <si>
    <t>Obsługa długu publicznego</t>
  </si>
  <si>
    <t>758</t>
  </si>
  <si>
    <t>75802</t>
  </si>
  <si>
    <t>Część podst. subwencji ogólnej dla gmin</t>
  </si>
  <si>
    <t>2930</t>
  </si>
  <si>
    <t>Wpłaty gmin do budżetu państwa</t>
  </si>
  <si>
    <t>75818</t>
  </si>
  <si>
    <t>Rezerwy ogólne i celowe</t>
  </si>
  <si>
    <t>4810</t>
  </si>
  <si>
    <t>Różne rozliczenia finansowe</t>
  </si>
  <si>
    <t>801</t>
  </si>
  <si>
    <t>80101</t>
  </si>
  <si>
    <t>Szkoły Podstawowe</t>
  </si>
  <si>
    <t>80104</t>
  </si>
  <si>
    <t>Oddziały klas"O" w przedszkolach i szkołach podstawowych</t>
  </si>
  <si>
    <t>80110</t>
  </si>
  <si>
    <t>Gimnazja</t>
  </si>
  <si>
    <t>80113</t>
  </si>
  <si>
    <t>Dowożenie uczniów do szkół</t>
  </si>
  <si>
    <t>80114</t>
  </si>
  <si>
    <t>Zespoły ekonomiczno-administracyjne szkół</t>
  </si>
  <si>
    <t>80195</t>
  </si>
  <si>
    <t>Oświata i wychowanie</t>
  </si>
  <si>
    <t>851</t>
  </si>
  <si>
    <t>85154</t>
  </si>
  <si>
    <t>Przeciwdziałanie alkoholizmowi</t>
  </si>
  <si>
    <t>Ochrona zdrowia</t>
  </si>
  <si>
    <t>85313</t>
  </si>
  <si>
    <t>Składki na ubezpieczenie zdrowotne</t>
  </si>
  <si>
    <t>853</t>
  </si>
  <si>
    <t>85314</t>
  </si>
  <si>
    <t>Zasiłki i pomoc w naturze</t>
  </si>
  <si>
    <t>85315</t>
  </si>
  <si>
    <t>Dodatki mieszkaniowe</t>
  </si>
  <si>
    <t>85316</t>
  </si>
  <si>
    <t>Zasiłki rodzinne , pielęgnacyjne i wychowawcze</t>
  </si>
  <si>
    <t>85319</t>
  </si>
  <si>
    <t>Ośrodki pomocy społecznej</t>
  </si>
  <si>
    <t>85328</t>
  </si>
  <si>
    <t>Usługi opiekuńcze i specjalistyczne usługi opiekuńcze</t>
  </si>
  <si>
    <t>85395</t>
  </si>
  <si>
    <t>Pozostala działalność</t>
  </si>
  <si>
    <t>2820</t>
  </si>
  <si>
    <t>Dotacja celowa z budżetu na finansowanie lub dofinansowanie zadań zleconych do realizacji stowarzyszeniom</t>
  </si>
  <si>
    <t>Opieka społeczna</t>
  </si>
  <si>
    <t>854</t>
  </si>
  <si>
    <t>85401</t>
  </si>
  <si>
    <t>Swietlice szkolne</t>
  </si>
  <si>
    <t>85404</t>
  </si>
  <si>
    <t>Przedszkola</t>
  </si>
  <si>
    <t>85412</t>
  </si>
  <si>
    <t>Kolonie i obozy oraz inne formy wypoczynku dla dzieci i młodzieży szkolnej</t>
  </si>
  <si>
    <t>85414</t>
  </si>
  <si>
    <t>Stołówki szkolne</t>
  </si>
  <si>
    <t>Edukacyjna opieka wychowawcza</t>
  </si>
  <si>
    <t>900</t>
  </si>
  <si>
    <t>90001</t>
  </si>
  <si>
    <t>Gospodarka ściekowa i ochrona wód</t>
  </si>
  <si>
    <t>90003</t>
  </si>
  <si>
    <t>Oczyszczanie miast i wsi</t>
  </si>
  <si>
    <t>90004</t>
  </si>
  <si>
    <t>Utrzymanie zieleni w miastach i gminach</t>
  </si>
  <si>
    <t>90015</t>
  </si>
  <si>
    <t>Oświetlenie ulic,placów i dróg</t>
  </si>
  <si>
    <t>90095</t>
  </si>
  <si>
    <t>Gospodarka komunalna i ochrona środowiska</t>
  </si>
  <si>
    <t>921</t>
  </si>
  <si>
    <t>92109</t>
  </si>
  <si>
    <t>Domy kultur i ośrodki kultury, świetlice i kluby</t>
  </si>
  <si>
    <t>92116</t>
  </si>
  <si>
    <t>Biblioteki</t>
  </si>
  <si>
    <t>Kultura i ochrona dziedzictwa narodowego</t>
  </si>
  <si>
    <t>926</t>
  </si>
  <si>
    <t>92605</t>
  </si>
  <si>
    <t>Zadania w zakresie kultury fizycznej i sportu</t>
  </si>
  <si>
    <t>Kultura fizyczna i sport</t>
  </si>
  <si>
    <t>Ogółem wydatki</t>
  </si>
  <si>
    <t>spłaty pożyczek</t>
  </si>
  <si>
    <t>Łącznie wydatki i rozchody</t>
  </si>
  <si>
    <t xml:space="preserve">%   wykn. </t>
  </si>
  <si>
    <t>wydatki bieżące</t>
  </si>
  <si>
    <t>Dotace celowe z budżetu na finansowanie lub dofinansowanie zadań zleconych do realizacji stowarzyszeniom /LKS/</t>
  </si>
  <si>
    <t>UKS Borzęcin</t>
  </si>
  <si>
    <t>UKS Babice</t>
  </si>
  <si>
    <t>UKS Koczargi</t>
  </si>
  <si>
    <t>Rezerwy 1% ogólna</t>
  </si>
  <si>
    <t>celowa</t>
  </si>
  <si>
    <t>75095</t>
  </si>
  <si>
    <t>Wydatki inwestycyjne jednostek budżetowych</t>
  </si>
  <si>
    <t>Zakup usług pozostałych</t>
  </si>
  <si>
    <t>Zakup materiałów i wyposażenia</t>
  </si>
  <si>
    <t>Zakup usług remontowych</t>
  </si>
  <si>
    <t>Zakup energii</t>
  </si>
  <si>
    <t>Wydatki na zakupy inwestycyjne jednostek budżetowych</t>
  </si>
  <si>
    <t>Składki na Fundusz Pracy</t>
  </si>
  <si>
    <t>Wynagrodzenia osobowe pracowników</t>
  </si>
  <si>
    <t>Dodatkowe wynagrodzenia roczne</t>
  </si>
  <si>
    <t>Składki na ubezpieczenia społeczne</t>
  </si>
  <si>
    <t>Podróże służbowe krajowe</t>
  </si>
  <si>
    <t>Odpisy na zakładowy fundusz świadczeń socjalnych</t>
  </si>
  <si>
    <t>Różne opłaty i składki</t>
  </si>
  <si>
    <t>Odsetki i dyskonto od krajowych skarbowych papierów wartościowych oraz pożyczek i kredytów</t>
  </si>
  <si>
    <t>Zakup pomocy naukowych, dydaktycznych i książek</t>
  </si>
  <si>
    <t>Świadczenia społeczne</t>
  </si>
  <si>
    <t>Plan na 2002r. ogółem</t>
  </si>
  <si>
    <t>2850</t>
  </si>
  <si>
    <t>Wpłaty gmin na rzecz izb rolniczych w wysokości 2% uzyskanych wpływów z podatku rolnego</t>
  </si>
  <si>
    <t>2310</t>
  </si>
  <si>
    <t>Dotacje celowe przekazane gminie lub miastu stołecznemu Warszawie na zadania bieżące realizowane na podstawie porozumień (umów) między jednostkami samorzadu terytorialnego</t>
  </si>
  <si>
    <t>4260</t>
  </si>
  <si>
    <t>4590</t>
  </si>
  <si>
    <t>4100</t>
  </si>
  <si>
    <t>4210</t>
  </si>
  <si>
    <t>4300</t>
  </si>
  <si>
    <t>4430</t>
  </si>
  <si>
    <t>3020</t>
  </si>
  <si>
    <t>Rózne opłaty i składki</t>
  </si>
  <si>
    <t>3110</t>
  </si>
  <si>
    <t>4270</t>
  </si>
  <si>
    <t>4410</t>
  </si>
  <si>
    <t>4130</t>
  </si>
  <si>
    <t>Składki na ubezpieczenia zdrowotne</t>
  </si>
  <si>
    <t>4010</t>
  </si>
  <si>
    <t>4040</t>
  </si>
  <si>
    <t>4440</t>
  </si>
  <si>
    <t>Zakup środków żywnościowych</t>
  </si>
  <si>
    <t xml:space="preserve">4260 </t>
  </si>
  <si>
    <t xml:space="preserve">Załącznik Nr  2 </t>
  </si>
  <si>
    <t>Podatek od towarów i usług VAT</t>
  </si>
  <si>
    <t>Plany zagospodarowania  przestrzennego</t>
  </si>
  <si>
    <t>Plan po  zmianach</t>
  </si>
  <si>
    <t>Zmiany zwiększe-   nia</t>
  </si>
  <si>
    <t>Zniamy zmniejsze - nia</t>
  </si>
  <si>
    <t xml:space="preserve">              ZMIANY</t>
  </si>
  <si>
    <t>Rady Gminy Stare Babice</t>
  </si>
  <si>
    <t>z dnia 25 kwietnia  2002 r.</t>
  </si>
  <si>
    <t xml:space="preserve">Rezerwy </t>
  </si>
  <si>
    <t>Ogółem</t>
  </si>
  <si>
    <t>Różnica</t>
  </si>
  <si>
    <t>Pozostała dzialalność</t>
  </si>
  <si>
    <t>Kary i odszkodowania wypłacane na rzecz osób fizycznych</t>
  </si>
  <si>
    <t>4110</t>
  </si>
  <si>
    <t>4120</t>
  </si>
  <si>
    <t>92195</t>
  </si>
  <si>
    <t>PLAN WYDATKÓW  BUDŻETU GMINY NA ROK  2003</t>
  </si>
  <si>
    <t>Wójta Gminy Stare Babice</t>
  </si>
  <si>
    <t>Zakup materiałow i wyposażenia</t>
  </si>
  <si>
    <t>Wpłaty na PFRON</t>
  </si>
  <si>
    <t>85149</t>
  </si>
  <si>
    <t>2540</t>
  </si>
  <si>
    <t>Oświetlenie ulic placów i dróg</t>
  </si>
  <si>
    <t>80146</t>
  </si>
  <si>
    <t>Placówki dokształcania i doskonalenia nauczycielli</t>
  </si>
  <si>
    <t>1</t>
  </si>
  <si>
    <t>2</t>
  </si>
  <si>
    <t>6300</t>
  </si>
  <si>
    <t>756</t>
  </si>
  <si>
    <t>75647</t>
  </si>
  <si>
    <t>Pobór podatków , opłat niepodatkowych należności budżetowych</t>
  </si>
  <si>
    <t xml:space="preserve">756 </t>
  </si>
  <si>
    <t>Dochody od osób prawnych od osób fizycznych i od jednostek nie posiadających osobowości prawnej</t>
  </si>
  <si>
    <t>Wynagrdzenia agencyjno - prowizyjne</t>
  </si>
  <si>
    <t>Dotacja z budżetu dla niepublicznej jednostki systemu oświaty</t>
  </si>
  <si>
    <t>852</t>
  </si>
  <si>
    <t>85213</t>
  </si>
  <si>
    <t>85214</t>
  </si>
  <si>
    <t>85215</t>
  </si>
  <si>
    <t>85219</t>
  </si>
  <si>
    <t>85228</t>
  </si>
  <si>
    <t>85295</t>
  </si>
  <si>
    <t>92601</t>
  </si>
  <si>
    <t>Obiekty sportowe</t>
  </si>
  <si>
    <t>spłaty pożyczek zaciągnietych</t>
  </si>
  <si>
    <t>I</t>
  </si>
  <si>
    <t>II</t>
  </si>
  <si>
    <t xml:space="preserve"> Różne wydatki na rzecz osób  fizycznych</t>
  </si>
  <si>
    <t>Zakup usług zdrowotnych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</si>
  <si>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</si>
  <si>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</si>
  <si>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</si>
  <si>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</si>
  <si>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</si>
  <si>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</si>
  <si>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</si>
  <si>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</si>
  <si>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</si>
  <si>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Rozbudowa sieci kanalizacyjnej z udziałem mieszkańców - teren całej gminy</t>
  </si>
  <si>
    <t>6058</t>
  </si>
  <si>
    <t>6059</t>
  </si>
  <si>
    <t>Wynagrodzenia  bezosobowe</t>
  </si>
  <si>
    <t>Wynagrodzenia bezosobowe</t>
  </si>
  <si>
    <t>4170</t>
  </si>
  <si>
    <t>organizacja festynu Zielonki</t>
  </si>
  <si>
    <t>organizacja imprez artystycznych</t>
  </si>
  <si>
    <t>organizacja i uczestnictwo w organizacjach sportowych</t>
  </si>
  <si>
    <t>prowadzenie ogólnodostępnych pracowni internetowych</t>
  </si>
  <si>
    <t>75831</t>
  </si>
  <si>
    <t>Część równoważąca subwencji ogólnej dla gmin</t>
  </si>
  <si>
    <t>Zakup usług medycznych</t>
  </si>
  <si>
    <t>Opłaty za usługi internetowe</t>
  </si>
  <si>
    <t>85212</t>
  </si>
  <si>
    <t>4280</t>
  </si>
  <si>
    <t>2480</t>
  </si>
  <si>
    <t>Dotacja podmiotowa z budżetu dla instytucji kultury</t>
  </si>
  <si>
    <t>Odpisy na zakład.fundusz świad. socjal.</t>
  </si>
  <si>
    <t xml:space="preserve">Dotacje celowe z budżetu na finansowanie lub dofinansowanie zadań zleconych do realizacji stowarzyszeniom </t>
  </si>
  <si>
    <t>Wydatki na inwestycje jednostek budżetowych</t>
  </si>
  <si>
    <t>Projekt boiska sportowego z wyposażeniem w Wojcieszynie</t>
  </si>
  <si>
    <t>Zakup sprzętu komputerowego</t>
  </si>
  <si>
    <t>spłaty pożyczek , które  będą zaciągnięte z budzętu państwa</t>
  </si>
  <si>
    <t>14</t>
  </si>
  <si>
    <t>GOPS</t>
  </si>
  <si>
    <t>Zbiorczy Szkoły, Przedszkola</t>
  </si>
  <si>
    <t xml:space="preserve">  w tym :  Gimna- zjum</t>
  </si>
  <si>
    <t>w tym:  Przedsz - kole Borzęcin</t>
  </si>
  <si>
    <t xml:space="preserve"> w tym:  Przedsz - kole Babice</t>
  </si>
  <si>
    <t>Spłaty pożyczek i kredytów</t>
  </si>
  <si>
    <t>Prace geodezyjne i kartograficzne /nieinwest/</t>
  </si>
  <si>
    <t>Wydatki osobowe nie zaliczane do wynagrodzeń</t>
  </si>
  <si>
    <t>Pozostała działalność (ochrona obiektów gmin)</t>
  </si>
  <si>
    <t xml:space="preserve"> Wydatki osobowe nie zaliczne do wynagrodzeń</t>
  </si>
  <si>
    <t>Wydatki osobowe nie zaliczne do wynagrodzeń</t>
  </si>
  <si>
    <t>Wynagrodzenia bezosob.</t>
  </si>
  <si>
    <t>Dotacje celowe z budżetu na finansowanie lub dofinan. zadań zleconych do realizacji stowarzyszeniom</t>
  </si>
  <si>
    <t xml:space="preserve"> Wydatki osobowe nie zaliczane do wynagrodzeń</t>
  </si>
  <si>
    <t>Budowa kanalizacji w ul. Reymonta w Latchorzewie</t>
  </si>
  <si>
    <t>Budowa kanalizacji w ul. Leśnej w Koczargach Starych</t>
  </si>
  <si>
    <t xml:space="preserve">Wydatki na pomoc finansową udzielaną między jednostkami samorządu terytorialnego na dofinansowanie zadań własnych </t>
  </si>
  <si>
    <t>Projekt budowy ul. Szymanowskiego we wsi Klaudyn</t>
  </si>
  <si>
    <t>Wykup gruntów w tym scalanie</t>
  </si>
  <si>
    <t>Podróże służbowe zagraniczne</t>
  </si>
  <si>
    <t>Promocja jednostek samorzadu terytorialnego</t>
  </si>
  <si>
    <t>3000</t>
  </si>
  <si>
    <t>Komendy wojewódzkie  policji</t>
  </si>
  <si>
    <t>Wpł.od jednostek na fundusz celowy</t>
  </si>
  <si>
    <t>w tym : Szkoła Podstawowa  Babice wraz z oddziałem przedszkolnym w Szkole Podstawowej</t>
  </si>
  <si>
    <t>Projekt boiska sportowego z wyposażeniem przy I Gminnym Gimnazjum w Koczargach Starych</t>
  </si>
  <si>
    <t>Zakup programów komputerowych i komputerów</t>
  </si>
  <si>
    <t>w tym:      Zespół Szkolno - Przedszkolny w Borzęcinie Dużym</t>
  </si>
  <si>
    <t>4350</t>
  </si>
  <si>
    <t>Składki na ubezpieczenie spoleczne</t>
  </si>
  <si>
    <t>Wynagrodzenie bezosobowe</t>
  </si>
  <si>
    <t>Pomoc materialna dla uczniów</t>
  </si>
  <si>
    <t>Stypendia dla uczniów</t>
  </si>
  <si>
    <t>Rozbudowa oświetlenia ulicznego na terenie całej Gminy</t>
  </si>
  <si>
    <t>Budowa Ośrodka Sportowo Edukacyjnego w Zielonkach</t>
  </si>
  <si>
    <t>Projekt boiska sportowego z wyposażeniem przy Ośrodku dla niepełnosprawnych</t>
  </si>
  <si>
    <t>Programy polityki  zdrowotnej</t>
  </si>
  <si>
    <t>Świadczenia rodzinne oraz składki na ubezpieczenia emerytalne i rentowe z ubezpieczenia społecznego</t>
  </si>
  <si>
    <t>Składki na ubezpieczenie zdrowotne opłacane za osoby pobierające niektóre świadczenia z pomocy społecznej, oraz niektóre świadczenia rodzinne</t>
  </si>
  <si>
    <t>75075</t>
  </si>
  <si>
    <t>80103</t>
  </si>
  <si>
    <t>Oddziały przedszkolne w szkołach podstawowych</t>
  </si>
  <si>
    <t>4240</t>
  </si>
  <si>
    <t>Odpis na ZFŚS</t>
  </si>
  <si>
    <t>Wykonanie ocieplenia budynku Szkoły Podstawowej w Borzęcinie Dużym</t>
  </si>
  <si>
    <t>Budowa ogólnodostępnej strefy rekreacji dziecięcej - kompleks boisk i obiektów sportowych wraz z wyposażeniem w Borzęcinie Dużym. Zadanie planowane do współfinansowania ze środków MFEOG/ Norewskiego Mechanizmu Finansowego</t>
  </si>
  <si>
    <t>75404</t>
  </si>
  <si>
    <t>Dodatkowe wynagrodzenie roczne</t>
  </si>
  <si>
    <t>Składki na ubezpieczenie społeczne</t>
  </si>
  <si>
    <t>85415</t>
  </si>
  <si>
    <t>Rozbudowa oczyszczalni ścieków wraz z budową sieci kanalizacyjnej w Gminie Stare Babice (finansowanie programów i projektów ze środków funduszy strukturalnych UE)</t>
  </si>
  <si>
    <t>Rozbudowa oczyszczalni ścieków wraz z budową sieci kanalizacyjnej w Gminie Stare Babice (Współfinansowanie programów i projektów realizowanych ze środków funduszy strukturalnych UE)</t>
  </si>
  <si>
    <t>Wydatki osobowe  nie zaliczne do wynagrodzeń</t>
  </si>
  <si>
    <t xml:space="preserve"> Wydatki osobowe  nie zaliczne do wynagrodzeń</t>
  </si>
  <si>
    <t>w tym:Z.O.F.</t>
  </si>
  <si>
    <t>Zasiłki i pomoc w naturze oraz składki na ubezpieczenia emerytalne i rentowe</t>
  </si>
  <si>
    <t xml:space="preserve">Zakup usług pozostałych pozostałych </t>
  </si>
  <si>
    <t xml:space="preserve">Zakup usług pozostałych </t>
  </si>
  <si>
    <t xml:space="preserve">Zakup usług  pozostałych </t>
  </si>
  <si>
    <t>Opłaty za  usługi internetowe</t>
  </si>
  <si>
    <t>z dnia 16 lutego 2006 roku.</t>
  </si>
  <si>
    <t>Załącznik Nr  1</t>
  </si>
  <si>
    <t>do Zarządzenia  Nr  248/06</t>
  </si>
  <si>
    <t>WYDATKÓW  BUDŻETU GMINY NA ROK  2006</t>
  </si>
  <si>
    <t>do uchwały  Nr XXXVIII/425/20</t>
  </si>
  <si>
    <t>Zwiększenie</t>
  </si>
  <si>
    <t>Zmniejszenie</t>
  </si>
  <si>
    <t>Wynagrdzenia bezosobowe</t>
  </si>
  <si>
    <t>75814</t>
  </si>
  <si>
    <t>8550</t>
  </si>
  <si>
    <t>Współfinansowanie " Przebudowy drogi powiatowej ne 01532 łączącej drogę wojewódzką nr 580 z rynkiem hurtowym Bronisze"/ na terenie gminy/ ul. Ogrodnicza                         ( porozumienie)</t>
  </si>
  <si>
    <t xml:space="preserve">   </t>
  </si>
  <si>
    <t>Zakup bramek piłkarskich i wózka do malowania linii na boiskach sportowych</t>
  </si>
  <si>
    <t>Zakup trybun na boiska piłkarskie</t>
  </si>
  <si>
    <t>3240</t>
  </si>
  <si>
    <t xml:space="preserve">Załącznik Nr 2 </t>
  </si>
  <si>
    <t>Urzędy naczelnych organów władzy państwowej, kontroli i ochrony prawa, oraz sądownictwa</t>
  </si>
  <si>
    <t>Zakup oprogramowania księgowego</t>
  </si>
  <si>
    <t>85278</t>
  </si>
  <si>
    <t>Usuwanie skutków klęsk żywiołowych</t>
  </si>
  <si>
    <t xml:space="preserve"> Zmiany wydatków  budżetu Gminy Stare Babice na  2007 rok</t>
  </si>
  <si>
    <t>Rozbudowasieci wodociągowej z udziałem mieszkańców - teren całej gminy</t>
  </si>
  <si>
    <t>Aktualizacja projektu budowy wodociągu łączącego Gminę Stare Babice z wodociągiem m. st Warszawa  ul Arkuszowa</t>
  </si>
  <si>
    <t>Projekt wodociągu w ul. Izabelińskiej do połączenia na skrzyżowaniu ul. Szymanowskiego i Krzyżanowskiego we wsi Klaudyn - projekt i wykonanie</t>
  </si>
  <si>
    <t>Aktualizacja projektu przewodu tłocznego we wsi Janów do wsi Klaudyn</t>
  </si>
  <si>
    <t>Aktualizacja projektu kanalizacji sanitarnej w Klaudynie etap I i II</t>
  </si>
  <si>
    <t>Projekt budowy ul. Reymonta wraz ze ścieżka rowerową we wsi Latchorzew wraz z opracowaniem dokumentacji i wniosku o dofinansowanie budowy ze środków UE</t>
  </si>
  <si>
    <t>Projekt modernizacji drogi gminnej wraz z przykryciem rowu we wsi Stare Babice wraz z opracowaniem dokumentacji i wniosku o dofinansowanie budowy ze środków UE.</t>
  </si>
  <si>
    <t>Dudowa drogi gminnej we wsi Blizne Jasińskiego ul. Kościuszki ( na odcinku od ul. Łaszczyńskiego do ul. Chopina)</t>
  </si>
  <si>
    <t>Projekt przebudowy ul. Sikorskiego wraz z przebudową skrzyżowania ul. Ekologicznej wraz z opracowaniem wniosku o dofinansowanie budowy ze środków UE.</t>
  </si>
  <si>
    <t>Budowa dróg gminnych w StarychBabicach i Babicach Nowych ul. Piłsudskiego i Kresowa</t>
  </si>
  <si>
    <t>Projekt budowy ulic osiedlowych w Kwirynowie wraz z opracowaniem dokumentacji i wniosku o dofinansowanie budowy ze środków UE.</t>
  </si>
  <si>
    <t>Koncepcja wykonania dróg osiedlowych w Koczargach Starych</t>
  </si>
  <si>
    <t>Budowa wiat przystankowych na terenie gminy</t>
  </si>
  <si>
    <t>Projekt budowy ul. Białej Góry w Zielonkach wraz z opracowniem dokumentacji i wniosku o dofinansowanie budowy ze środków UE.</t>
  </si>
  <si>
    <t>Budowa odwodnienia i wykonanie nakładki asfaltowej w ul. Granicznej i ul. Łaszczyńskiego w Bliznem Łaszczyńskiego</t>
  </si>
  <si>
    <t>Przebudowa słupów telekomunikacyjnych TP S.A. Wraz z liniami napowietrznymi, kolidujących z układem drogowym ul. Zielony Zaułek w miejscowości Stare Babice</t>
  </si>
  <si>
    <t>Opłaty z tytułu zakupu usług telekomunikacyjnych telefonii stacjonarnej</t>
  </si>
  <si>
    <t>Budowa budynku komunalnego z wydzieloną częścią na centrum edukacyjno - kulturalno - informacyjne wraz z biblioteką w Starych Babicach</t>
  </si>
  <si>
    <t>Rozbudowa i modernizacja budynku komunalnego w Starych Babicach.</t>
  </si>
  <si>
    <t>Koncepcja budowy lokalnej infrastruktury społeczeństwa informacyjnego</t>
  </si>
  <si>
    <t>Zakup materiałów papierniczych do sprzętu drukarskiego i urządzeń kserograficznych</t>
  </si>
  <si>
    <t>Opłaty z tytułu zakupu usług telekomunikacyjnych telefonii komórkowej</t>
  </si>
  <si>
    <t>Zakup akcesoriów komputerowych, programów, licencji</t>
  </si>
  <si>
    <t>Zakup samochodu dostawczo - osobowego</t>
  </si>
  <si>
    <t>Rezerwa ogólna</t>
  </si>
  <si>
    <t>6800</t>
  </si>
  <si>
    <t>Rezerwa celowe</t>
  </si>
  <si>
    <t>Wykonanie modernizacji dachu w Szkole Podstawowej w Starych Babicach</t>
  </si>
  <si>
    <t>Zakup autobusu szkolnego</t>
  </si>
  <si>
    <t>Zakup leków i materiałów medycznych</t>
  </si>
  <si>
    <t>85153</t>
  </si>
  <si>
    <t>Zwalczanie narkomanii</t>
  </si>
  <si>
    <t>Zakup usług obejmujacych wykonanie ekspertyz, analiz i opinii</t>
  </si>
  <si>
    <t>Opłaty czynszowe za pomieszczenia biurowe</t>
  </si>
  <si>
    <t>Wydatki na zakup i objęcie akcji, wniesienie wkładów do spółek prawa handlowego oraz na uzupełnienie funduszy statutowych banków państwowych i innych instytucji finansowych</t>
  </si>
  <si>
    <t xml:space="preserve">Modernizacja oświetlenia na  osiedlu Kwirynów </t>
  </si>
  <si>
    <t>Budowa zespołu sportowo - rekreacyjnego we wsi Blizne Jasińskiego</t>
  </si>
  <si>
    <t>Spłaty otrzymanych zagranicznych pożyczek i kredytów</t>
  </si>
  <si>
    <t>Zakup programu finansowo - ksiegowego</t>
  </si>
  <si>
    <t>Aktualizacja projektu kanalizacji sanitarnej w Klaudynie etap III</t>
  </si>
  <si>
    <t>Projekt przebudowy sieci wodociągowej w Babicach Nowych od ul. Warszawskiej</t>
  </si>
  <si>
    <t>15</t>
  </si>
  <si>
    <t>16</t>
  </si>
  <si>
    <t>17</t>
  </si>
  <si>
    <t>18</t>
  </si>
  <si>
    <t>19</t>
  </si>
  <si>
    <t>Wykonanie instalacji elektrycznej w pomieszczeniach czytelni w Szkole Podstawowej w Starych Babicach</t>
  </si>
  <si>
    <t>Zagospodarowanie pasa drogi przy ulicy gminnej  Hubala - Dobrzańskiego w Blizne Jasińskiego i Łaszczyńskiego</t>
  </si>
  <si>
    <t>Zagospodarowanie pasa drogi przy drodze gminnej ul. Pocztowa w Starych Babicach</t>
  </si>
  <si>
    <t>Zagospodarowanie pasów drogi przy drogach gminnych w Kwirynowie</t>
  </si>
  <si>
    <t>Instalacja fotoradarów w drogach na terenie gminy</t>
  </si>
  <si>
    <t>Budowa odwodnienia drogi - ul. Wodnisko w Borzęcinie Dużym</t>
  </si>
  <si>
    <t>4370</t>
  </si>
  <si>
    <t>Zakup sprzętu komputerowego i oprogramowania.</t>
  </si>
  <si>
    <t>Kary i odszkodowania wypłacane na rzecz osób prawnych i innych jednostek organizacyjnych</t>
  </si>
  <si>
    <t>Projekt budowlano - wykonawczy parkingu przy gimnazjum w Koczargach Starych</t>
  </si>
  <si>
    <t>20</t>
  </si>
  <si>
    <t>Plan na 2007 r. ogółem</t>
  </si>
  <si>
    <t>Uporządkowanie gospodarki wodno - ściekowej w gminie Stare Babice</t>
  </si>
  <si>
    <r>
      <t xml:space="preserve">6056 </t>
    </r>
    <r>
      <rPr>
        <i/>
        <sz val="10"/>
        <rFont val="Arial CE"/>
        <family val="2"/>
      </rPr>
      <t>(1)</t>
    </r>
  </si>
  <si>
    <t>4436</t>
  </si>
  <si>
    <t>4016</t>
  </si>
  <si>
    <t>4216</t>
  </si>
  <si>
    <t>4306</t>
  </si>
  <si>
    <t>Modernizacja  budynku i wymiana okien w Gimznajum w Koczargach Starych</t>
  </si>
  <si>
    <t>(1a)</t>
  </si>
  <si>
    <t>Plan po zmianach z 28-06-2007r</t>
  </si>
  <si>
    <t>21</t>
  </si>
  <si>
    <t>Projekt budowy ul. Polnej w Starych Babicach wraz z odwodnieniem</t>
  </si>
  <si>
    <t>Projekt zabudowy - zagospodarowania działki gminnej w Babicach Nowych przy skrzyżowaniu ulic: Warszawskiej, Ogrodniczej.</t>
  </si>
  <si>
    <t>Inne formy pomocy dla uczniów</t>
  </si>
  <si>
    <t>Przeprowadzenie konkursu na wykonanie koncepcji przedszkola w Bliznem Jasińskiego</t>
  </si>
  <si>
    <t>22</t>
  </si>
  <si>
    <t>Projekt budowy ul. Pohulanka w Starych Babicach wraz z opracowniem wniosku i dokumentacji o dofinansowanie budowy ze środków UE.</t>
  </si>
  <si>
    <t>Budowa wysepek dla autobusów szkolnych na terenie całej gminy</t>
  </si>
  <si>
    <t>Projekt chodnika wzdłuż ogrodzenia Szkoły Podstawowej w Borzęcinie Dużym od strony ul. Sobieskiego</t>
  </si>
  <si>
    <t>Dostosowanie boisk sportowych do wymogów PZPN - Zielonki Parcela</t>
  </si>
  <si>
    <r>
      <t xml:space="preserve">Dotacje celowe przekazane  gminie na zadania bieżące realizowane na podstawie porozumien (umów)między jednostkami samorządu terytorialnego. </t>
    </r>
    <r>
      <rPr>
        <sz val="10"/>
        <rFont val="Arial CE"/>
        <family val="2"/>
      </rPr>
      <t>M.St. Warszawa</t>
    </r>
  </si>
  <si>
    <t>75416</t>
  </si>
  <si>
    <t>Straż gminna</t>
  </si>
  <si>
    <t>do Uchwały Nr XI/98/07</t>
  </si>
  <si>
    <t>z dnia 27 września 2007r.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</si>
</sst>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</numFmts>
  <fonts count="25">
    <font>
      <sz val="10"/>
      <name val="Arial CE"/>
      <family val="0"/>
    </font>
    <font>
      <sz val="14"/>
      <name val="Arial CE"/>
      <family val="2"/>
    </font>
    <font>
      <sz val="9"/>
      <name val="Arial CE"/>
      <family val="2"/>
    </font>
    <font>
      <sz val="16"/>
      <name val="Arial CE"/>
      <family val="2"/>
    </font>
    <font>
      <b/>
      <sz val="14"/>
      <name val="Arial CE"/>
      <family val="2"/>
    </font>
    <font>
      <b/>
      <sz val="16"/>
      <name val="Arial CE"/>
      <family val="2"/>
    </font>
    <font>
      <sz val="12"/>
      <name val="Arial CE"/>
      <family val="2"/>
    </font>
    <font>
      <i/>
      <sz val="10"/>
      <name val="Arial CE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i/>
      <sz val="11"/>
      <name val="Arial CE"/>
      <family val="2"/>
    </font>
    <font>
      <sz val="11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b/>
      <i/>
      <sz val="9"/>
      <name val="Arial CE"/>
      <family val="2"/>
    </font>
    <font>
      <i/>
      <sz val="9"/>
      <name val="Arial CE"/>
      <family val="2"/>
    </font>
    <font>
      <b/>
      <i/>
      <sz val="8"/>
      <name val="Arial CE"/>
      <family val="2"/>
    </font>
    <font>
      <i/>
      <u val="single"/>
      <sz val="8"/>
      <name val="Arial CE"/>
      <family val="2"/>
    </font>
    <font>
      <i/>
      <u val="single"/>
      <sz val="10"/>
      <name val="Arial CE"/>
      <family val="2"/>
    </font>
    <font>
      <i/>
      <sz val="7"/>
      <name val="Arial CE"/>
      <family val="2"/>
    </font>
    <font>
      <b/>
      <i/>
      <u val="single"/>
      <sz val="10"/>
      <name val="Arial CE"/>
      <family val="2"/>
    </font>
    <font>
      <b/>
      <u val="single"/>
      <sz val="10"/>
      <name val="Arial CE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5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62">
    <xf numFmtId="0" fontId="0" fillId="0" borderId="0" xfId="0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 vertical="center" wrapText="1"/>
    </xf>
    <xf numFmtId="2" fontId="0" fillId="0" borderId="3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49" fontId="0" fillId="0" borderId="5" xfId="0" applyNumberFormat="1" applyFont="1" applyBorder="1" applyAlignment="1">
      <alignment horizontal="center"/>
    </xf>
    <xf numFmtId="49" fontId="0" fillId="0" borderId="5" xfId="0" applyNumberFormat="1" applyFont="1" applyBorder="1" applyAlignment="1">
      <alignment horizontal="center" wrapText="1"/>
    </xf>
    <xf numFmtId="3" fontId="0" fillId="0" borderId="5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49" fontId="7" fillId="0" borderId="7" xfId="0" applyNumberFormat="1" applyFont="1" applyBorder="1" applyAlignment="1">
      <alignment/>
    </xf>
    <xf numFmtId="49" fontId="7" fillId="2" borderId="7" xfId="0" applyNumberFormat="1" applyFont="1" applyFill="1" applyBorder="1" applyAlignment="1">
      <alignment/>
    </xf>
    <xf numFmtId="49" fontId="7" fillId="0" borderId="7" xfId="0" applyNumberFormat="1" applyFont="1" applyBorder="1" applyAlignment="1">
      <alignment wrapText="1"/>
    </xf>
    <xf numFmtId="3" fontId="7" fillId="0" borderId="7" xfId="0" applyNumberFormat="1" applyFont="1" applyBorder="1" applyAlignment="1">
      <alignment/>
    </xf>
    <xf numFmtId="2" fontId="7" fillId="0" borderId="7" xfId="0" applyNumberFormat="1" applyFont="1" applyBorder="1" applyAlignment="1">
      <alignment/>
    </xf>
    <xf numFmtId="0" fontId="7" fillId="0" borderId="0" xfId="0" applyFont="1" applyAlignment="1">
      <alignment/>
    </xf>
    <xf numFmtId="49" fontId="0" fillId="3" borderId="8" xfId="0" applyNumberFormat="1" applyFont="1" applyFill="1" applyBorder="1" applyAlignment="1">
      <alignment/>
    </xf>
    <xf numFmtId="49" fontId="0" fillId="3" borderId="8" xfId="0" applyNumberFormat="1" applyFont="1" applyFill="1" applyBorder="1" applyAlignment="1">
      <alignment wrapText="1"/>
    </xf>
    <xf numFmtId="3" fontId="0" fillId="3" borderId="8" xfId="0" applyNumberFormat="1" applyFont="1" applyFill="1" applyBorder="1" applyAlignment="1">
      <alignment/>
    </xf>
    <xf numFmtId="2" fontId="7" fillId="0" borderId="8" xfId="0" applyNumberFormat="1" applyFont="1" applyBorder="1" applyAlignment="1">
      <alignment/>
    </xf>
    <xf numFmtId="0" fontId="0" fillId="0" borderId="0" xfId="0" applyFill="1" applyAlignment="1">
      <alignment/>
    </xf>
    <xf numFmtId="49" fontId="0" fillId="0" borderId="8" xfId="0" applyNumberFormat="1" applyFont="1" applyBorder="1" applyAlignment="1">
      <alignment/>
    </xf>
    <xf numFmtId="49" fontId="0" fillId="0" borderId="8" xfId="0" applyNumberFormat="1" applyFont="1" applyBorder="1" applyAlignment="1">
      <alignment wrapText="1"/>
    </xf>
    <xf numFmtId="3" fontId="0" fillId="0" borderId="8" xfId="0" applyNumberFormat="1" applyFont="1" applyBorder="1" applyAlignment="1">
      <alignment/>
    </xf>
    <xf numFmtId="49" fontId="7" fillId="0" borderId="8" xfId="0" applyNumberFormat="1" applyFont="1" applyBorder="1" applyAlignment="1" quotePrefix="1">
      <alignment/>
    </xf>
    <xf numFmtId="49" fontId="7" fillId="2" borderId="8" xfId="0" applyNumberFormat="1" applyFont="1" applyFill="1" applyBorder="1" applyAlignment="1" quotePrefix="1">
      <alignment/>
    </xf>
    <xf numFmtId="49" fontId="7" fillId="0" borderId="8" xfId="0" applyNumberFormat="1" applyFont="1" applyBorder="1" applyAlignment="1">
      <alignment/>
    </xf>
    <xf numFmtId="49" fontId="7" fillId="0" borderId="8" xfId="0" applyNumberFormat="1" applyFont="1" applyBorder="1" applyAlignment="1">
      <alignment wrapText="1"/>
    </xf>
    <xf numFmtId="3" fontId="7" fillId="0" borderId="8" xfId="0" applyNumberFormat="1" applyFont="1" applyBorder="1" applyAlignment="1">
      <alignment/>
    </xf>
    <xf numFmtId="49" fontId="8" fillId="4" borderId="8" xfId="0" applyNumberFormat="1" applyFont="1" applyFill="1" applyBorder="1" applyAlignment="1">
      <alignment/>
    </xf>
    <xf numFmtId="49" fontId="8" fillId="4" borderId="8" xfId="0" applyNumberFormat="1" applyFont="1" applyFill="1" applyBorder="1" applyAlignment="1">
      <alignment wrapText="1"/>
    </xf>
    <xf numFmtId="3" fontId="8" fillId="4" borderId="8" xfId="0" applyNumberFormat="1" applyFont="1" applyFill="1" applyBorder="1" applyAlignment="1">
      <alignment/>
    </xf>
    <xf numFmtId="0" fontId="8" fillId="0" borderId="0" xfId="0" applyFont="1" applyAlignment="1">
      <alignment/>
    </xf>
    <xf numFmtId="49" fontId="7" fillId="5" borderId="8" xfId="0" applyNumberFormat="1" applyFont="1" applyFill="1" applyBorder="1" applyAlignment="1">
      <alignment/>
    </xf>
    <xf numFmtId="49" fontId="7" fillId="2" borderId="8" xfId="0" applyNumberFormat="1" applyFont="1" applyFill="1" applyBorder="1" applyAlignment="1">
      <alignment/>
    </xf>
    <xf numFmtId="49" fontId="9" fillId="5" borderId="8" xfId="0" applyNumberFormat="1" applyFont="1" applyFill="1" applyBorder="1" applyAlignment="1">
      <alignment/>
    </xf>
    <xf numFmtId="49" fontId="7" fillId="5" borderId="8" xfId="0" applyNumberFormat="1" applyFont="1" applyFill="1" applyBorder="1" applyAlignment="1">
      <alignment wrapText="1"/>
    </xf>
    <xf numFmtId="3" fontId="7" fillId="5" borderId="8" xfId="0" applyNumberFormat="1" applyFont="1" applyFill="1" applyBorder="1" applyAlignment="1">
      <alignment/>
    </xf>
    <xf numFmtId="0" fontId="9" fillId="0" borderId="0" xfId="0" applyFont="1" applyAlignment="1">
      <alignment/>
    </xf>
    <xf numFmtId="49" fontId="7" fillId="0" borderId="8" xfId="0" applyNumberFormat="1" applyFont="1" applyFill="1" applyBorder="1" applyAlignment="1">
      <alignment/>
    </xf>
    <xf numFmtId="49" fontId="0" fillId="0" borderId="8" xfId="0" applyNumberFormat="1" applyFont="1" applyFill="1" applyBorder="1" applyAlignment="1">
      <alignment/>
    </xf>
    <xf numFmtId="49" fontId="9" fillId="0" borderId="8" xfId="0" applyNumberFormat="1" applyFont="1" applyBorder="1" applyAlignment="1">
      <alignment/>
    </xf>
    <xf numFmtId="49" fontId="8" fillId="3" borderId="8" xfId="0" applyNumberFormat="1" applyFont="1" applyFill="1" applyBorder="1" applyAlignment="1">
      <alignment/>
    </xf>
    <xf numFmtId="0" fontId="0" fillId="0" borderId="8" xfId="0" applyFont="1" applyBorder="1" applyAlignment="1">
      <alignment horizontal="center"/>
    </xf>
    <xf numFmtId="49" fontId="0" fillId="0" borderId="8" xfId="0" applyNumberFormat="1" applyFont="1" applyBorder="1" applyAlignment="1">
      <alignment horizontal="center"/>
    </xf>
    <xf numFmtId="49" fontId="0" fillId="0" borderId="8" xfId="0" applyNumberFormat="1" applyFont="1" applyBorder="1" applyAlignment="1">
      <alignment horizontal="center" wrapText="1"/>
    </xf>
    <xf numFmtId="3" fontId="0" fillId="0" borderId="8" xfId="0" applyNumberFormat="1" applyFont="1" applyBorder="1" applyAlignment="1">
      <alignment horizontal="center"/>
    </xf>
    <xf numFmtId="1" fontId="7" fillId="0" borderId="8" xfId="0" applyNumberFormat="1" applyFont="1" applyBorder="1" applyAlignment="1">
      <alignment horizontal="center"/>
    </xf>
    <xf numFmtId="49" fontId="0" fillId="4" borderId="8" xfId="0" applyNumberFormat="1" applyFont="1" applyFill="1" applyBorder="1" applyAlignment="1">
      <alignment/>
    </xf>
    <xf numFmtId="49" fontId="8" fillId="5" borderId="8" xfId="0" applyNumberFormat="1" applyFont="1" applyFill="1" applyBorder="1" applyAlignment="1">
      <alignment/>
    </xf>
    <xf numFmtId="49" fontId="0" fillId="5" borderId="8" xfId="0" applyNumberFormat="1" applyFont="1" applyFill="1" applyBorder="1" applyAlignment="1">
      <alignment/>
    </xf>
    <xf numFmtId="49" fontId="10" fillId="4" borderId="8" xfId="0" applyNumberFormat="1" applyFont="1" applyFill="1" applyBorder="1" applyAlignment="1">
      <alignment wrapText="1"/>
    </xf>
    <xf numFmtId="49" fontId="8" fillId="0" borderId="8" xfId="0" applyNumberFormat="1" applyFont="1" applyBorder="1" applyAlignment="1">
      <alignment/>
    </xf>
    <xf numFmtId="49" fontId="7" fillId="0" borderId="8" xfId="0" applyNumberFormat="1" applyFont="1" applyFill="1" applyBorder="1" applyAlignment="1">
      <alignment wrapText="1"/>
    </xf>
    <xf numFmtId="3" fontId="7" fillId="0" borderId="8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49" fontId="7" fillId="0" borderId="8" xfId="0" applyNumberFormat="1" applyFont="1" applyBorder="1" applyAlignment="1">
      <alignment horizontal="right"/>
    </xf>
    <xf numFmtId="49" fontId="11" fillId="6" borderId="8" xfId="0" applyNumberFormat="1" applyFont="1" applyFill="1" applyBorder="1" applyAlignment="1">
      <alignment/>
    </xf>
    <xf numFmtId="49" fontId="12" fillId="6" borderId="8" xfId="0" applyNumberFormat="1" applyFont="1" applyFill="1" applyBorder="1" applyAlignment="1">
      <alignment wrapText="1"/>
    </xf>
    <xf numFmtId="3" fontId="11" fillId="6" borderId="8" xfId="0" applyNumberFormat="1" applyFont="1" applyFill="1" applyBorder="1" applyAlignment="1">
      <alignment/>
    </xf>
    <xf numFmtId="49" fontId="8" fillId="5" borderId="8" xfId="0" applyNumberFormat="1" applyFont="1" applyFill="1" applyBorder="1" applyAlignment="1">
      <alignment wrapText="1"/>
    </xf>
    <xf numFmtId="3" fontId="8" fillId="5" borderId="8" xfId="0" applyNumberFormat="1" applyFont="1" applyFill="1" applyBorder="1" applyAlignment="1">
      <alignment/>
    </xf>
    <xf numFmtId="49" fontId="0" fillId="5" borderId="8" xfId="0" applyNumberFormat="1" applyFont="1" applyFill="1" applyBorder="1" applyAlignment="1">
      <alignment wrapText="1"/>
    </xf>
    <xf numFmtId="49" fontId="8" fillId="0" borderId="8" xfId="0" applyNumberFormat="1" applyFont="1" applyFill="1" applyBorder="1" applyAlignment="1">
      <alignment/>
    </xf>
    <xf numFmtId="49" fontId="8" fillId="0" borderId="8" xfId="0" applyNumberFormat="1" applyFont="1" applyFill="1" applyBorder="1" applyAlignment="1">
      <alignment wrapText="1"/>
    </xf>
    <xf numFmtId="3" fontId="8" fillId="0" borderId="8" xfId="0" applyNumberFormat="1" applyFont="1" applyFill="1" applyBorder="1" applyAlignment="1">
      <alignment/>
    </xf>
    <xf numFmtId="3" fontId="0" fillId="0" borderId="9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/>
    </xf>
    <xf numFmtId="3" fontId="7" fillId="0" borderId="11" xfId="0" applyNumberFormat="1" applyFont="1" applyBorder="1" applyAlignment="1">
      <alignment/>
    </xf>
    <xf numFmtId="3" fontId="0" fillId="3" borderId="12" xfId="0" applyNumberFormat="1" applyFont="1" applyFill="1" applyBorder="1" applyAlignment="1">
      <alignment/>
    </xf>
    <xf numFmtId="3" fontId="0" fillId="0" borderId="12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3" fontId="0" fillId="4" borderId="12" xfId="0" applyNumberFormat="1" applyFont="1" applyFill="1" applyBorder="1" applyAlignment="1">
      <alignment/>
    </xf>
    <xf numFmtId="3" fontId="7" fillId="5" borderId="12" xfId="0" applyNumberFormat="1" applyFont="1" applyFill="1" applyBorder="1" applyAlignment="1">
      <alignment/>
    </xf>
    <xf numFmtId="3" fontId="8" fillId="4" borderId="12" xfId="0" applyNumberFormat="1" applyFont="1" applyFill="1" applyBorder="1" applyAlignment="1">
      <alignment/>
    </xf>
    <xf numFmtId="3" fontId="9" fillId="0" borderId="12" xfId="0" applyNumberFormat="1" applyFont="1" applyBorder="1" applyAlignment="1">
      <alignment/>
    </xf>
    <xf numFmtId="3" fontId="0" fillId="0" borderId="12" xfId="0" applyNumberFormat="1" applyFont="1" applyBorder="1" applyAlignment="1">
      <alignment horizontal="center"/>
    </xf>
    <xf numFmtId="3" fontId="0" fillId="5" borderId="12" xfId="0" applyNumberFormat="1" applyFont="1" applyFill="1" applyBorder="1" applyAlignment="1">
      <alignment/>
    </xf>
    <xf numFmtId="3" fontId="7" fillId="0" borderId="12" xfId="0" applyNumberFormat="1" applyFont="1" applyFill="1" applyBorder="1" applyAlignment="1">
      <alignment/>
    </xf>
    <xf numFmtId="3" fontId="11" fillId="6" borderId="12" xfId="0" applyNumberFormat="1" applyFont="1" applyFill="1" applyBorder="1" applyAlignment="1">
      <alignment/>
    </xf>
    <xf numFmtId="3" fontId="8" fillId="0" borderId="12" xfId="0" applyNumberFormat="1" applyFont="1" applyFill="1" applyBorder="1" applyAlignment="1">
      <alignment/>
    </xf>
    <xf numFmtId="3" fontId="8" fillId="5" borderId="12" xfId="0" applyNumberFormat="1" applyFont="1" applyFill="1" applyBorder="1" applyAlignment="1">
      <alignment/>
    </xf>
    <xf numFmtId="2" fontId="0" fillId="0" borderId="8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7" fillId="3" borderId="8" xfId="0" applyNumberFormat="1" applyFont="1" applyFill="1" applyBorder="1" applyAlignment="1">
      <alignment/>
    </xf>
    <xf numFmtId="2" fontId="9" fillId="4" borderId="8" xfId="0" applyNumberFormat="1" applyFont="1" applyFill="1" applyBorder="1" applyAlignment="1">
      <alignment/>
    </xf>
    <xf numFmtId="2" fontId="8" fillId="4" borderId="8" xfId="0" applyNumberFormat="1" applyFont="1" applyFill="1" applyBorder="1" applyAlignment="1">
      <alignment/>
    </xf>
    <xf numFmtId="2" fontId="8" fillId="0" borderId="8" xfId="0" applyNumberFormat="1" applyFont="1" applyBorder="1" applyAlignment="1">
      <alignment/>
    </xf>
    <xf numFmtId="2" fontId="8" fillId="6" borderId="8" xfId="0" applyNumberFormat="1" applyFont="1" applyFill="1" applyBorder="1" applyAlignment="1">
      <alignment/>
    </xf>
    <xf numFmtId="0" fontId="0" fillId="3" borderId="0" xfId="0" applyFont="1" applyFill="1" applyAlignment="1">
      <alignment/>
    </xf>
    <xf numFmtId="2" fontId="0" fillId="3" borderId="8" xfId="0" applyNumberFormat="1" applyFont="1" applyFill="1" applyBorder="1" applyAlignment="1">
      <alignment/>
    </xf>
    <xf numFmtId="49" fontId="0" fillId="0" borderId="8" xfId="0" applyNumberFormat="1" applyFont="1" applyFill="1" applyBorder="1" applyAlignment="1">
      <alignment wrapText="1"/>
    </xf>
    <xf numFmtId="3" fontId="0" fillId="0" borderId="8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2" fontId="7" fillId="0" borderId="8" xfId="0" applyNumberFormat="1" applyFont="1" applyFill="1" applyBorder="1" applyAlignment="1">
      <alignment/>
    </xf>
    <xf numFmtId="0" fontId="12" fillId="0" borderId="0" xfId="0" applyFont="1" applyAlignment="1">
      <alignment/>
    </xf>
    <xf numFmtId="3" fontId="12" fillId="0" borderId="8" xfId="0" applyNumberFormat="1" applyFont="1" applyBorder="1" applyAlignment="1">
      <alignment/>
    </xf>
    <xf numFmtId="3" fontId="12" fillId="0" borderId="8" xfId="0" applyNumberFormat="1" applyFont="1" applyBorder="1" applyAlignment="1">
      <alignment wrapText="1"/>
    </xf>
    <xf numFmtId="3" fontId="11" fillId="0" borderId="8" xfId="0" applyNumberFormat="1" applyFont="1" applyBorder="1" applyAlignment="1">
      <alignment/>
    </xf>
    <xf numFmtId="3" fontId="8" fillId="0" borderId="8" xfId="0" applyNumberFormat="1" applyFont="1" applyBorder="1" applyAlignment="1">
      <alignment/>
    </xf>
    <xf numFmtId="0" fontId="0" fillId="0" borderId="0" xfId="0" applyAlignment="1">
      <alignment wrapText="1"/>
    </xf>
    <xf numFmtId="49" fontId="7" fillId="0" borderId="8" xfId="0" applyNumberFormat="1" applyFont="1" applyFill="1" applyBorder="1" applyAlignment="1" quotePrefix="1">
      <alignment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8" xfId="0" applyBorder="1" applyAlignment="1">
      <alignment/>
    </xf>
    <xf numFmtId="0" fontId="0" fillId="0" borderId="8" xfId="0" applyBorder="1" applyAlignment="1">
      <alignment wrapText="1"/>
    </xf>
    <xf numFmtId="3" fontId="0" fillId="5" borderId="8" xfId="0" applyNumberFormat="1" applyFont="1" applyFill="1" applyBorder="1" applyAlignment="1">
      <alignment/>
    </xf>
    <xf numFmtId="0" fontId="0" fillId="0" borderId="8" xfId="0" applyFill="1" applyBorder="1" applyAlignment="1">
      <alignment/>
    </xf>
    <xf numFmtId="49" fontId="0" fillId="0" borderId="8" xfId="0" applyNumberFormat="1" applyFont="1" applyBorder="1" applyAlignment="1">
      <alignment horizontal="right"/>
    </xf>
    <xf numFmtId="49" fontId="0" fillId="0" borderId="8" xfId="0" applyNumberFormat="1" applyFont="1" applyFill="1" applyBorder="1" applyAlignment="1">
      <alignment horizontal="right"/>
    </xf>
    <xf numFmtId="0" fontId="0" fillId="0" borderId="8" xfId="0" applyBorder="1" applyAlignment="1">
      <alignment horizontal="right"/>
    </xf>
    <xf numFmtId="49" fontId="9" fillId="0" borderId="8" xfId="0" applyNumberFormat="1" applyFont="1" applyBorder="1" applyAlignment="1">
      <alignment wrapText="1"/>
    </xf>
    <xf numFmtId="49" fontId="11" fillId="4" borderId="8" xfId="0" applyNumberFormat="1" applyFont="1" applyFill="1" applyBorder="1" applyAlignment="1">
      <alignment wrapText="1"/>
    </xf>
    <xf numFmtId="49" fontId="11" fillId="4" borderId="8" xfId="0" applyNumberFormat="1" applyFont="1" applyFill="1" applyBorder="1" applyAlignment="1">
      <alignment/>
    </xf>
    <xf numFmtId="3" fontId="11" fillId="4" borderId="8" xfId="0" applyNumberFormat="1" applyFont="1" applyFill="1" applyBorder="1" applyAlignment="1">
      <alignment/>
    </xf>
    <xf numFmtId="49" fontId="7" fillId="0" borderId="15" xfId="0" applyNumberFormat="1" applyFont="1" applyBorder="1" applyAlignment="1">
      <alignment/>
    </xf>
    <xf numFmtId="3" fontId="7" fillId="0" borderId="16" xfId="0" applyNumberFormat="1" applyFont="1" applyBorder="1" applyAlignment="1">
      <alignment/>
    </xf>
    <xf numFmtId="49" fontId="7" fillId="0" borderId="17" xfId="0" applyNumberFormat="1" applyFont="1" applyBorder="1" applyAlignment="1" quotePrefix="1">
      <alignment/>
    </xf>
    <xf numFmtId="3" fontId="0" fillId="0" borderId="18" xfId="0" applyNumberFormat="1" applyFont="1" applyBorder="1" applyAlignment="1">
      <alignment horizontal="center"/>
    </xf>
    <xf numFmtId="3" fontId="0" fillId="0" borderId="19" xfId="0" applyNumberFormat="1" applyFont="1" applyBorder="1" applyAlignment="1">
      <alignment horizontal="center"/>
    </xf>
    <xf numFmtId="49" fontId="0" fillId="0" borderId="7" xfId="0" applyNumberFormat="1" applyFont="1" applyBorder="1" applyAlignment="1">
      <alignment/>
    </xf>
    <xf numFmtId="49" fontId="0" fillId="0" borderId="7" xfId="0" applyNumberFormat="1" applyFont="1" applyBorder="1" applyAlignment="1">
      <alignment wrapText="1"/>
    </xf>
    <xf numFmtId="3" fontId="0" fillId="0" borderId="7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49" fontId="7" fillId="0" borderId="7" xfId="0" applyNumberFormat="1" applyFont="1" applyFill="1" applyBorder="1" applyAlignment="1">
      <alignment/>
    </xf>
    <xf numFmtId="3" fontId="0" fillId="0" borderId="7" xfId="0" applyNumberFormat="1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9" fontId="7" fillId="0" borderId="18" xfId="0" applyNumberFormat="1" applyFont="1" applyBorder="1" applyAlignment="1">
      <alignment/>
    </xf>
    <xf numFmtId="49" fontId="7" fillId="2" borderId="18" xfId="0" applyNumberFormat="1" applyFont="1" applyFill="1" applyBorder="1" applyAlignment="1">
      <alignment/>
    </xf>
    <xf numFmtId="49" fontId="9" fillId="0" borderId="18" xfId="0" applyNumberFormat="1" applyFont="1" applyBorder="1" applyAlignment="1">
      <alignment wrapText="1"/>
    </xf>
    <xf numFmtId="49" fontId="11" fillId="4" borderId="20" xfId="0" applyNumberFormat="1" applyFont="1" applyFill="1" applyBorder="1" applyAlignment="1">
      <alignment/>
    </xf>
    <xf numFmtId="49" fontId="11" fillId="4" borderId="21" xfId="0" applyNumberFormat="1" applyFont="1" applyFill="1" applyBorder="1" applyAlignment="1">
      <alignment wrapText="1"/>
    </xf>
    <xf numFmtId="3" fontId="7" fillId="0" borderId="18" xfId="0" applyNumberFormat="1" applyFont="1" applyBorder="1" applyAlignment="1">
      <alignment/>
    </xf>
    <xf numFmtId="3" fontId="0" fillId="0" borderId="18" xfId="0" applyNumberFormat="1" applyFont="1" applyBorder="1" applyAlignment="1">
      <alignment horizontal="right"/>
    </xf>
    <xf numFmtId="3" fontId="0" fillId="0" borderId="23" xfId="0" applyNumberFormat="1" applyFont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7" xfId="0" applyBorder="1" applyAlignment="1">
      <alignment/>
    </xf>
    <xf numFmtId="3" fontId="0" fillId="0" borderId="7" xfId="0" applyNumberFormat="1" applyFont="1" applyBorder="1" applyAlignment="1">
      <alignment horizontal="right"/>
    </xf>
    <xf numFmtId="49" fontId="11" fillId="4" borderId="21" xfId="0" applyNumberFormat="1" applyFont="1" applyFill="1" applyBorder="1" applyAlignment="1">
      <alignment/>
    </xf>
    <xf numFmtId="3" fontId="11" fillId="4" borderId="21" xfId="0" applyNumberFormat="1" applyFont="1" applyFill="1" applyBorder="1" applyAlignment="1">
      <alignment/>
    </xf>
    <xf numFmtId="3" fontId="14" fillId="4" borderId="21" xfId="0" applyNumberFormat="1" applyFont="1" applyFill="1" applyBorder="1" applyAlignment="1">
      <alignment horizontal="center"/>
    </xf>
    <xf numFmtId="3" fontId="11" fillId="4" borderId="22" xfId="0" applyNumberFormat="1" applyFont="1" applyFill="1" applyBorder="1" applyAlignment="1">
      <alignment/>
    </xf>
    <xf numFmtId="49" fontId="11" fillId="4" borderId="18" xfId="0" applyNumberFormat="1" applyFont="1" applyFill="1" applyBorder="1" applyAlignment="1">
      <alignment/>
    </xf>
    <xf numFmtId="49" fontId="11" fillId="4" borderId="18" xfId="0" applyNumberFormat="1" applyFont="1" applyFill="1" applyBorder="1" applyAlignment="1">
      <alignment wrapText="1"/>
    </xf>
    <xf numFmtId="3" fontId="11" fillId="4" borderId="18" xfId="0" applyNumberFormat="1" applyFont="1" applyFill="1" applyBorder="1" applyAlignment="1">
      <alignment/>
    </xf>
    <xf numFmtId="3" fontId="11" fillId="4" borderId="23" xfId="0" applyNumberFormat="1" applyFont="1" applyFill="1" applyBorder="1" applyAlignment="1">
      <alignment/>
    </xf>
    <xf numFmtId="3" fontId="11" fillId="4" borderId="24" xfId="0" applyNumberFormat="1" applyFont="1" applyFill="1" applyBorder="1" applyAlignment="1">
      <alignment/>
    </xf>
    <xf numFmtId="0" fontId="11" fillId="0" borderId="21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1" fillId="0" borderId="26" xfId="0" applyFont="1" applyBorder="1" applyAlignment="1">
      <alignment/>
    </xf>
    <xf numFmtId="3" fontId="11" fillId="0" borderId="26" xfId="0" applyNumberFormat="1" applyFont="1" applyBorder="1" applyAlignment="1">
      <alignment/>
    </xf>
    <xf numFmtId="0" fontId="14" fillId="0" borderId="21" xfId="0" applyFont="1" applyBorder="1" applyAlignment="1">
      <alignment/>
    </xf>
    <xf numFmtId="49" fontId="7" fillId="0" borderId="17" xfId="0" applyNumberFormat="1" applyFont="1" applyBorder="1" applyAlignment="1">
      <alignment/>
    </xf>
    <xf numFmtId="49" fontId="0" fillId="0" borderId="27" xfId="0" applyNumberFormat="1" applyFont="1" applyFill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49" fontId="7" fillId="0" borderId="27" xfId="0" applyNumberFormat="1" applyFont="1" applyBorder="1" applyAlignment="1">
      <alignment/>
    </xf>
    <xf numFmtId="49" fontId="0" fillId="0" borderId="17" xfId="0" applyNumberFormat="1" applyFont="1" applyBorder="1" applyAlignment="1">
      <alignment/>
    </xf>
    <xf numFmtId="49" fontId="11" fillId="4" borderId="27" xfId="0" applyNumberFormat="1" applyFont="1" applyFill="1" applyBorder="1" applyAlignment="1">
      <alignment/>
    </xf>
    <xf numFmtId="3" fontId="0" fillId="0" borderId="28" xfId="0" applyNumberFormat="1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3" fontId="0" fillId="0" borderId="29" xfId="0" applyNumberFormat="1" applyFont="1" applyBorder="1" applyAlignment="1">
      <alignment horizontal="center" vertical="center" wrapText="1"/>
    </xf>
    <xf numFmtId="49" fontId="0" fillId="0" borderId="7" xfId="0" applyNumberFormat="1" applyFont="1" applyFill="1" applyBorder="1" applyAlignment="1">
      <alignment/>
    </xf>
    <xf numFmtId="0" fontId="0" fillId="0" borderId="7" xfId="0" applyFill="1" applyBorder="1" applyAlignment="1">
      <alignment wrapText="1"/>
    </xf>
    <xf numFmtId="3" fontId="0" fillId="0" borderId="7" xfId="0" applyNumberFormat="1" applyFont="1" applyFill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21" xfId="0" applyNumberFormat="1" applyFont="1" applyBorder="1" applyAlignment="1">
      <alignment horizontal="center" wrapText="1"/>
    </xf>
    <xf numFmtId="3" fontId="0" fillId="0" borderId="21" xfId="0" applyNumberFormat="1" applyFont="1" applyBorder="1" applyAlignment="1">
      <alignment horizontal="center"/>
    </xf>
    <xf numFmtId="3" fontId="0" fillId="0" borderId="30" xfId="0" applyNumberFormat="1" applyFont="1" applyBorder="1" applyAlignment="1">
      <alignment horizontal="center"/>
    </xf>
    <xf numFmtId="3" fontId="0" fillId="0" borderId="22" xfId="0" applyNumberFormat="1" applyFont="1" applyBorder="1" applyAlignment="1">
      <alignment horizontal="center"/>
    </xf>
    <xf numFmtId="3" fontId="11" fillId="4" borderId="2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4" fillId="0" borderId="8" xfId="0" applyNumberFormat="1" applyFont="1" applyFill="1" applyBorder="1" applyAlignment="1">
      <alignment horizontal="center"/>
    </xf>
    <xf numFmtId="49" fontId="14" fillId="0" borderId="8" xfId="0" applyNumberFormat="1" applyFont="1" applyFill="1" applyBorder="1" applyAlignment="1">
      <alignment wrapText="1"/>
    </xf>
    <xf numFmtId="3" fontId="13" fillId="0" borderId="8" xfId="0" applyNumberFormat="1" applyFont="1" applyFill="1" applyBorder="1" applyAlignment="1">
      <alignment horizontal="center"/>
    </xf>
    <xf numFmtId="49" fontId="13" fillId="0" borderId="8" xfId="0" applyNumberFormat="1" applyFont="1" applyFill="1" applyBorder="1" applyAlignment="1">
      <alignment wrapText="1"/>
    </xf>
    <xf numFmtId="49" fontId="7" fillId="6" borderId="8" xfId="0" applyNumberFormat="1" applyFont="1" applyFill="1" applyBorder="1" applyAlignment="1">
      <alignment/>
    </xf>
    <xf numFmtId="3" fontId="14" fillId="0" borderId="8" xfId="0" applyNumberFormat="1" applyFont="1" applyFill="1" applyBorder="1" applyAlignment="1">
      <alignment horizontal="right"/>
    </xf>
    <xf numFmtId="3" fontId="13" fillId="0" borderId="8" xfId="0" applyNumberFormat="1" applyFont="1" applyFill="1" applyBorder="1" applyAlignment="1">
      <alignment horizontal="right"/>
    </xf>
    <xf numFmtId="49" fontId="14" fillId="4" borderId="8" xfId="0" applyNumberFormat="1" applyFont="1" applyFill="1" applyBorder="1" applyAlignment="1">
      <alignment/>
    </xf>
    <xf numFmtId="49" fontId="8" fillId="4" borderId="21" xfId="0" applyNumberFormat="1" applyFont="1" applyFill="1" applyBorder="1" applyAlignment="1">
      <alignment/>
    </xf>
    <xf numFmtId="3" fontId="11" fillId="4" borderId="21" xfId="0" applyNumberFormat="1" applyFont="1" applyFill="1" applyBorder="1" applyAlignment="1">
      <alignment horizontal="center"/>
    </xf>
    <xf numFmtId="49" fontId="8" fillId="0" borderId="24" xfId="0" applyNumberFormat="1" applyFont="1" applyFill="1" applyBorder="1" applyAlignment="1">
      <alignment/>
    </xf>
    <xf numFmtId="49" fontId="8" fillId="0" borderId="8" xfId="0" applyNumberFormat="1" applyFont="1" applyFill="1" applyBorder="1" applyAlignment="1">
      <alignment horizontal="right"/>
    </xf>
    <xf numFmtId="3" fontId="14" fillId="0" borderId="24" xfId="0" applyNumberFormat="1" applyFont="1" applyFill="1" applyBorder="1" applyAlignment="1">
      <alignment horizontal="center"/>
    </xf>
    <xf numFmtId="3" fontId="0" fillId="0" borderId="26" xfId="0" applyNumberFormat="1" applyFont="1" applyBorder="1" applyAlignment="1">
      <alignment horizontal="center" vertical="center" wrapText="1"/>
    </xf>
    <xf numFmtId="49" fontId="14" fillId="0" borderId="31" xfId="0" applyNumberFormat="1" applyFont="1" applyFill="1" applyBorder="1" applyAlignment="1">
      <alignment/>
    </xf>
    <xf numFmtId="3" fontId="14" fillId="0" borderId="32" xfId="0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49" fontId="9" fillId="0" borderId="17" xfId="0" applyNumberFormat="1" applyFont="1" applyBorder="1" applyAlignment="1">
      <alignment/>
    </xf>
    <xf numFmtId="3" fontId="13" fillId="0" borderId="32" xfId="0" applyNumberFormat="1" applyFont="1" applyFill="1" applyBorder="1" applyAlignment="1">
      <alignment horizontal="center"/>
    </xf>
    <xf numFmtId="49" fontId="11" fillId="4" borderId="17" xfId="0" applyNumberFormat="1" applyFont="1" applyFill="1" applyBorder="1" applyAlignment="1">
      <alignment/>
    </xf>
    <xf numFmtId="3" fontId="11" fillId="4" borderId="32" xfId="0" applyNumberFormat="1" applyFont="1" applyFill="1" applyBorder="1" applyAlignment="1">
      <alignment/>
    </xf>
    <xf numFmtId="49" fontId="14" fillId="0" borderId="17" xfId="0" applyNumberFormat="1" applyFont="1" applyFill="1" applyBorder="1" applyAlignment="1">
      <alignment/>
    </xf>
    <xf numFmtId="3" fontId="14" fillId="0" borderId="32" xfId="0" applyNumberFormat="1" applyFont="1" applyFill="1" applyBorder="1" applyAlignment="1">
      <alignment horizontal="right"/>
    </xf>
    <xf numFmtId="49" fontId="11" fillId="0" borderId="17" xfId="0" applyNumberFormat="1" applyFont="1" applyFill="1" applyBorder="1" applyAlignment="1">
      <alignment/>
    </xf>
    <xf numFmtId="3" fontId="13" fillId="0" borderId="32" xfId="0" applyNumberFormat="1" applyFont="1" applyFill="1" applyBorder="1" applyAlignment="1">
      <alignment horizontal="right"/>
    </xf>
    <xf numFmtId="49" fontId="8" fillId="4" borderId="17" xfId="0" applyNumberFormat="1" applyFont="1" applyFill="1" applyBorder="1" applyAlignment="1">
      <alignment/>
    </xf>
    <xf numFmtId="3" fontId="11" fillId="0" borderId="28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49" fontId="0" fillId="0" borderId="7" xfId="0" applyNumberFormat="1" applyFont="1" applyBorder="1" applyAlignment="1">
      <alignment horizontal="right"/>
    </xf>
    <xf numFmtId="3" fontId="9" fillId="0" borderId="7" xfId="0" applyNumberFormat="1" applyFont="1" applyBorder="1" applyAlignment="1">
      <alignment/>
    </xf>
    <xf numFmtId="49" fontId="9" fillId="0" borderId="8" xfId="0" applyNumberFormat="1" applyFont="1" applyFill="1" applyBorder="1" applyAlignment="1">
      <alignment/>
    </xf>
    <xf numFmtId="49" fontId="9" fillId="0" borderId="7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33" xfId="0" applyNumberFormat="1" applyFont="1" applyBorder="1" applyAlignment="1">
      <alignment/>
    </xf>
    <xf numFmtId="49" fontId="7" fillId="0" borderId="18" xfId="0" applyNumberFormat="1" applyFont="1" applyFill="1" applyBorder="1" applyAlignment="1">
      <alignment/>
    </xf>
    <xf numFmtId="0" fontId="0" fillId="0" borderId="18" xfId="0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21" xfId="0" applyBorder="1" applyAlignment="1">
      <alignment horizontal="center"/>
    </xf>
    <xf numFmtId="3" fontId="7" fillId="0" borderId="33" xfId="0" applyNumberFormat="1" applyFont="1" applyBorder="1" applyAlignment="1">
      <alignment/>
    </xf>
    <xf numFmtId="49" fontId="0" fillId="0" borderId="18" xfId="0" applyNumberFormat="1" applyFont="1" applyBorder="1" applyAlignment="1">
      <alignment horizontal="right"/>
    </xf>
    <xf numFmtId="3" fontId="9" fillId="0" borderId="8" xfId="0" applyNumberFormat="1" applyFont="1" applyBorder="1" applyAlignment="1">
      <alignment/>
    </xf>
    <xf numFmtId="3" fontId="9" fillId="5" borderId="8" xfId="0" applyNumberFormat="1" applyFont="1" applyFill="1" applyBorder="1" applyAlignment="1">
      <alignment/>
    </xf>
    <xf numFmtId="0" fontId="9" fillId="0" borderId="8" xfId="0" applyFont="1" applyBorder="1" applyAlignment="1">
      <alignment wrapText="1"/>
    </xf>
    <xf numFmtId="49" fontId="9" fillId="0" borderId="8" xfId="0" applyNumberFormat="1" applyFont="1" applyFill="1" applyBorder="1" applyAlignment="1">
      <alignment wrapText="1"/>
    </xf>
    <xf numFmtId="3" fontId="9" fillId="0" borderId="8" xfId="0" applyNumberFormat="1" applyFont="1" applyFill="1" applyBorder="1" applyAlignment="1">
      <alignment/>
    </xf>
    <xf numFmtId="0" fontId="9" fillId="0" borderId="8" xfId="0" applyFont="1" applyBorder="1" applyAlignment="1">
      <alignment/>
    </xf>
    <xf numFmtId="49" fontId="8" fillId="0" borderId="8" xfId="0" applyNumberFormat="1" applyFont="1" applyBorder="1" applyAlignment="1">
      <alignment horizontal="right"/>
    </xf>
    <xf numFmtId="49" fontId="8" fillId="5" borderId="7" xfId="0" applyNumberFormat="1" applyFont="1" applyFill="1" applyBorder="1" applyAlignment="1">
      <alignment/>
    </xf>
    <xf numFmtId="3" fontId="8" fillId="5" borderId="11" xfId="0" applyNumberFormat="1" applyFont="1" applyFill="1" applyBorder="1" applyAlignment="1">
      <alignment/>
    </xf>
    <xf numFmtId="49" fontId="9" fillId="6" borderId="7" xfId="0" applyNumberFormat="1" applyFont="1" applyFill="1" applyBorder="1" applyAlignment="1">
      <alignment/>
    </xf>
    <xf numFmtId="49" fontId="9" fillId="6" borderId="8" xfId="0" applyNumberFormat="1" applyFont="1" applyFill="1" applyBorder="1" applyAlignment="1" quotePrefix="1">
      <alignment/>
    </xf>
    <xf numFmtId="49" fontId="8" fillId="6" borderId="8" xfId="0" applyNumberFormat="1" applyFont="1" applyFill="1" applyBorder="1" applyAlignment="1">
      <alignment/>
    </xf>
    <xf numFmtId="3" fontId="8" fillId="6" borderId="8" xfId="0" applyNumberFormat="1" applyFont="1" applyFill="1" applyBorder="1" applyAlignment="1">
      <alignment/>
    </xf>
    <xf numFmtId="49" fontId="9" fillId="6" borderId="8" xfId="0" applyNumberFormat="1" applyFont="1" applyFill="1" applyBorder="1" applyAlignment="1">
      <alignment/>
    </xf>
    <xf numFmtId="3" fontId="8" fillId="6" borderId="12" xfId="0" applyNumberFormat="1" applyFont="1" applyFill="1" applyBorder="1" applyAlignment="1">
      <alignment/>
    </xf>
    <xf numFmtId="3" fontId="0" fillId="0" borderId="8" xfId="0" applyNumberFormat="1" applyFont="1" applyBorder="1" applyAlignment="1">
      <alignment horizontal="right"/>
    </xf>
    <xf numFmtId="3" fontId="8" fillId="0" borderId="12" xfId="0" applyNumberFormat="1" applyFont="1" applyBorder="1" applyAlignment="1">
      <alignment/>
    </xf>
    <xf numFmtId="49" fontId="8" fillId="0" borderId="18" xfId="0" applyNumberFormat="1" applyFont="1" applyFill="1" applyBorder="1" applyAlignment="1">
      <alignment/>
    </xf>
    <xf numFmtId="49" fontId="0" fillId="0" borderId="18" xfId="0" applyNumberFormat="1" applyFont="1" applyFill="1" applyBorder="1" applyAlignment="1">
      <alignment/>
    </xf>
    <xf numFmtId="3" fontId="0" fillId="0" borderId="18" xfId="0" applyNumberFormat="1" applyFont="1" applyFill="1" applyBorder="1" applyAlignment="1">
      <alignment/>
    </xf>
    <xf numFmtId="49" fontId="9" fillId="6" borderId="18" xfId="0" applyNumberFormat="1" applyFont="1" applyFill="1" applyBorder="1" applyAlignment="1">
      <alignment/>
    </xf>
    <xf numFmtId="1" fontId="0" fillId="0" borderId="22" xfId="0" applyNumberFormat="1" applyFont="1" applyBorder="1" applyAlignment="1">
      <alignment horizontal="center"/>
    </xf>
    <xf numFmtId="3" fontId="0" fillId="0" borderId="11" xfId="0" applyNumberFormat="1" applyFont="1" applyFill="1" applyBorder="1" applyAlignment="1">
      <alignment/>
    </xf>
    <xf numFmtId="49" fontId="11" fillId="6" borderId="7" xfId="0" applyNumberFormat="1" applyFont="1" applyFill="1" applyBorder="1" applyAlignment="1">
      <alignment/>
    </xf>
    <xf numFmtId="49" fontId="8" fillId="6" borderId="7" xfId="0" applyNumberFormat="1" applyFont="1" applyFill="1" applyBorder="1" applyAlignment="1">
      <alignment/>
    </xf>
    <xf numFmtId="3" fontId="11" fillId="6" borderId="7" xfId="0" applyNumberFormat="1" applyFont="1" applyFill="1" applyBorder="1" applyAlignment="1">
      <alignment/>
    </xf>
    <xf numFmtId="3" fontId="7" fillId="0" borderId="32" xfId="0" applyNumberFormat="1" applyFont="1" applyBorder="1" applyAlignment="1">
      <alignment/>
    </xf>
    <xf numFmtId="49" fontId="7" fillId="0" borderId="5" xfId="0" applyNumberFormat="1" applyFont="1" applyFill="1" applyBorder="1" applyAlignment="1">
      <alignment/>
    </xf>
    <xf numFmtId="0" fontId="0" fillId="0" borderId="5" xfId="0" applyBorder="1" applyAlignment="1">
      <alignment/>
    </xf>
    <xf numFmtId="3" fontId="0" fillId="0" borderId="5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7" fillId="0" borderId="6" xfId="0" applyNumberFormat="1" applyFont="1" applyBorder="1" applyAlignment="1">
      <alignment/>
    </xf>
    <xf numFmtId="49" fontId="7" fillId="0" borderId="8" xfId="0" applyNumberFormat="1" applyFont="1" applyBorder="1" applyAlignment="1">
      <alignment horizontal="center"/>
    </xf>
    <xf numFmtId="49" fontId="9" fillId="0" borderId="8" xfId="0" applyNumberFormat="1" applyFont="1" applyFill="1" applyBorder="1" applyAlignment="1">
      <alignment horizontal="center"/>
    </xf>
    <xf numFmtId="49" fontId="0" fillId="0" borderId="18" xfId="0" applyNumberFormat="1" applyFont="1" applyFill="1" applyBorder="1" applyAlignment="1">
      <alignment horizontal="right"/>
    </xf>
    <xf numFmtId="49" fontId="8" fillId="0" borderId="7" xfId="0" applyNumberFormat="1" applyFont="1" applyFill="1" applyBorder="1" applyAlignment="1">
      <alignment horizontal="right"/>
    </xf>
    <xf numFmtId="49" fontId="9" fillId="0" borderId="24" xfId="0" applyNumberFormat="1" applyFont="1" applyFill="1" applyBorder="1" applyAlignment="1">
      <alignment/>
    </xf>
    <xf numFmtId="49" fontId="7" fillId="0" borderId="8" xfId="0" applyNumberFormat="1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3" fontId="7" fillId="0" borderId="8" xfId="0" applyNumberFormat="1" applyFont="1" applyBorder="1" applyAlignment="1">
      <alignment horizontal="center"/>
    </xf>
    <xf numFmtId="3" fontId="0" fillId="0" borderId="8" xfId="0" applyNumberFormat="1" applyFont="1" applyFill="1" applyBorder="1" applyAlignment="1">
      <alignment horizontal="right"/>
    </xf>
    <xf numFmtId="0" fontId="8" fillId="0" borderId="7" xfId="0" applyFont="1" applyBorder="1" applyAlignment="1">
      <alignment/>
    </xf>
    <xf numFmtId="3" fontId="9" fillId="0" borderId="11" xfId="0" applyNumberFormat="1" applyFont="1" applyBorder="1" applyAlignment="1">
      <alignment/>
    </xf>
    <xf numFmtId="49" fontId="9" fillId="0" borderId="18" xfId="0" applyNumberFormat="1" applyFont="1" applyBorder="1" applyAlignment="1">
      <alignment/>
    </xf>
    <xf numFmtId="3" fontId="9" fillId="0" borderId="18" xfId="0" applyNumberFormat="1" applyFont="1" applyBorder="1" applyAlignment="1">
      <alignment/>
    </xf>
    <xf numFmtId="3" fontId="7" fillId="0" borderId="18" xfId="0" applyNumberFormat="1" applyFont="1" applyFill="1" applyBorder="1" applyAlignment="1">
      <alignment/>
    </xf>
    <xf numFmtId="49" fontId="9" fillId="0" borderId="8" xfId="0" applyNumberFormat="1" applyFont="1" applyFill="1" applyBorder="1" applyAlignment="1">
      <alignment horizontal="right"/>
    </xf>
    <xf numFmtId="3" fontId="7" fillId="0" borderId="11" xfId="0" applyNumberFormat="1" applyFont="1" applyFill="1" applyBorder="1" applyAlignment="1">
      <alignment/>
    </xf>
    <xf numFmtId="3" fontId="16" fillId="0" borderId="7" xfId="0" applyNumberFormat="1" applyFont="1" applyFill="1" applyBorder="1" applyAlignment="1">
      <alignment/>
    </xf>
    <xf numFmtId="3" fontId="16" fillId="0" borderId="11" xfId="0" applyNumberFormat="1" applyFont="1" applyFill="1" applyBorder="1" applyAlignment="1">
      <alignment/>
    </xf>
    <xf numFmtId="3" fontId="16" fillId="0" borderId="8" xfId="0" applyNumberFormat="1" applyFont="1" applyFill="1" applyBorder="1" applyAlignment="1">
      <alignment/>
    </xf>
    <xf numFmtId="3" fontId="16" fillId="0" borderId="12" xfId="0" applyNumberFormat="1" applyFont="1" applyFill="1" applyBorder="1" applyAlignment="1">
      <alignment/>
    </xf>
    <xf numFmtId="0" fontId="8" fillId="0" borderId="8" xfId="0" applyFont="1" applyBorder="1" applyAlignment="1">
      <alignment/>
    </xf>
    <xf numFmtId="3" fontId="16" fillId="0" borderId="12" xfId="0" applyNumberFormat="1" applyFont="1" applyBorder="1" applyAlignment="1">
      <alignment/>
    </xf>
    <xf numFmtId="3" fontId="16" fillId="0" borderId="8" xfId="0" applyNumberFormat="1" applyFont="1" applyBorder="1" applyAlignment="1">
      <alignment/>
    </xf>
    <xf numFmtId="49" fontId="16" fillId="0" borderId="8" xfId="0" applyNumberFormat="1" applyFont="1" applyBorder="1" applyAlignment="1">
      <alignment wrapText="1"/>
    </xf>
    <xf numFmtId="49" fontId="7" fillId="0" borderId="8" xfId="0" applyNumberFormat="1" applyFont="1" applyFill="1" applyBorder="1" applyAlignment="1">
      <alignment horizontal="right"/>
    </xf>
    <xf numFmtId="0" fontId="8" fillId="0" borderId="8" xfId="0" applyFont="1" applyFill="1" applyBorder="1" applyAlignment="1">
      <alignment/>
    </xf>
    <xf numFmtId="0" fontId="7" fillId="0" borderId="8" xfId="0" applyFont="1" applyBorder="1" applyAlignment="1">
      <alignment/>
    </xf>
    <xf numFmtId="49" fontId="16" fillId="0" borderId="8" xfId="0" applyNumberFormat="1" applyFont="1" applyFill="1" applyBorder="1" applyAlignment="1">
      <alignment horizontal="right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3" fontId="8" fillId="0" borderId="26" xfId="0" applyNumberFormat="1" applyFont="1" applyBorder="1" applyAlignment="1">
      <alignment horizontal="center" vertical="center" wrapText="1"/>
    </xf>
    <xf numFmtId="2" fontId="17" fillId="0" borderId="28" xfId="0" applyNumberFormat="1" applyFont="1" applyBorder="1" applyAlignment="1">
      <alignment horizontal="center" vertical="center" wrapText="1"/>
    </xf>
    <xf numFmtId="49" fontId="16" fillId="0" borderId="18" xfId="0" applyNumberFormat="1" applyFont="1" applyFill="1" applyBorder="1" applyAlignment="1">
      <alignment horizontal="right"/>
    </xf>
    <xf numFmtId="3" fontId="16" fillId="0" borderId="34" xfId="0" applyNumberFormat="1" applyFont="1" applyFill="1" applyBorder="1" applyAlignment="1">
      <alignment/>
    </xf>
    <xf numFmtId="3" fontId="8" fillId="0" borderId="7" xfId="0" applyNumberFormat="1" applyFont="1" applyBorder="1" applyAlignment="1">
      <alignment/>
    </xf>
    <xf numFmtId="49" fontId="8" fillId="0" borderId="7" xfId="0" applyNumberFormat="1" applyFont="1" applyFill="1" applyBorder="1" applyAlignment="1">
      <alignment/>
    </xf>
    <xf numFmtId="49" fontId="9" fillId="0" borderId="7" xfId="0" applyNumberFormat="1" applyFont="1" applyFill="1" applyBorder="1" applyAlignment="1">
      <alignment/>
    </xf>
    <xf numFmtId="0" fontId="0" fillId="0" borderId="8" xfId="0" applyFont="1" applyBorder="1" applyAlignment="1">
      <alignment/>
    </xf>
    <xf numFmtId="3" fontId="16" fillId="0" borderId="18" xfId="0" applyNumberFormat="1" applyFont="1" applyFill="1" applyBorder="1" applyAlignment="1">
      <alignment/>
    </xf>
    <xf numFmtId="0" fontId="0" fillId="0" borderId="18" xfId="0" applyFill="1" applyBorder="1" applyAlignment="1">
      <alignment/>
    </xf>
    <xf numFmtId="49" fontId="7" fillId="0" borderId="18" xfId="0" applyNumberFormat="1" applyFont="1" applyBorder="1" applyAlignment="1">
      <alignment horizontal="center"/>
    </xf>
    <xf numFmtId="0" fontId="7" fillId="0" borderId="18" xfId="0" applyFont="1" applyBorder="1" applyAlignment="1">
      <alignment/>
    </xf>
    <xf numFmtId="0" fontId="7" fillId="0" borderId="7" xfId="0" applyFont="1" applyBorder="1" applyAlignment="1">
      <alignment/>
    </xf>
    <xf numFmtId="0" fontId="7" fillId="0" borderId="7" xfId="0" applyFont="1" applyFill="1" applyBorder="1" applyAlignment="1">
      <alignment/>
    </xf>
    <xf numFmtId="0" fontId="9" fillId="0" borderId="7" xfId="0" applyFont="1" applyBorder="1" applyAlignment="1">
      <alignment/>
    </xf>
    <xf numFmtId="49" fontId="9" fillId="0" borderId="24" xfId="0" applyNumberFormat="1" applyFont="1" applyFill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3" fontId="0" fillId="0" borderId="24" xfId="0" applyNumberFormat="1" applyFont="1" applyBorder="1" applyAlignment="1">
      <alignment horizontal="right"/>
    </xf>
    <xf numFmtId="3" fontId="0" fillId="0" borderId="34" xfId="0" applyNumberFormat="1" applyFont="1" applyBorder="1" applyAlignment="1">
      <alignment horizontal="right"/>
    </xf>
    <xf numFmtId="3" fontId="18" fillId="0" borderId="7" xfId="0" applyNumberFormat="1" applyFont="1" applyBorder="1" applyAlignment="1">
      <alignment/>
    </xf>
    <xf numFmtId="3" fontId="16" fillId="0" borderId="7" xfId="0" applyNumberFormat="1" applyFont="1" applyBorder="1" applyAlignment="1">
      <alignment/>
    </xf>
    <xf numFmtId="0" fontId="0" fillId="0" borderId="22" xfId="0" applyBorder="1" applyAlignment="1">
      <alignment horizontal="center"/>
    </xf>
    <xf numFmtId="3" fontId="18" fillId="0" borderId="8" xfId="0" applyNumberFormat="1" applyFont="1" applyFill="1" applyBorder="1" applyAlignment="1">
      <alignment/>
    </xf>
    <xf numFmtId="49" fontId="0" fillId="0" borderId="8" xfId="0" applyNumberFormat="1" applyFont="1" applyBorder="1" applyAlignment="1">
      <alignment/>
    </xf>
    <xf numFmtId="3" fontId="8" fillId="6" borderId="21" xfId="0" applyNumberFormat="1" applyFont="1" applyFill="1" applyBorder="1" applyAlignment="1">
      <alignment/>
    </xf>
    <xf numFmtId="0" fontId="0" fillId="6" borderId="8" xfId="0" applyFill="1" applyBorder="1" applyAlignment="1">
      <alignment/>
    </xf>
    <xf numFmtId="3" fontId="12" fillId="6" borderId="20" xfId="0" applyNumberFormat="1" applyFont="1" applyFill="1" applyBorder="1" applyAlignment="1">
      <alignment/>
    </xf>
    <xf numFmtId="3" fontId="12" fillId="6" borderId="21" xfId="0" applyNumberFormat="1" applyFont="1" applyFill="1" applyBorder="1" applyAlignment="1">
      <alignment/>
    </xf>
    <xf numFmtId="3" fontId="15" fillId="0" borderId="8" xfId="0" applyNumberFormat="1" applyFont="1" applyBorder="1" applyAlignment="1">
      <alignment/>
    </xf>
    <xf numFmtId="3" fontId="12" fillId="6" borderId="35" xfId="0" applyNumberFormat="1" applyFont="1" applyFill="1" applyBorder="1" applyAlignment="1">
      <alignment/>
    </xf>
    <xf numFmtId="3" fontId="8" fillId="0" borderId="29" xfId="0" applyNumberFormat="1" applyFont="1" applyBorder="1" applyAlignment="1">
      <alignment horizontal="center" vertical="center" wrapText="1"/>
    </xf>
    <xf numFmtId="2" fontId="20" fillId="0" borderId="36" xfId="0" applyNumberFormat="1" applyFont="1" applyBorder="1" applyAlignment="1">
      <alignment horizontal="center" vertical="center" wrapText="1"/>
    </xf>
    <xf numFmtId="0" fontId="21" fillId="0" borderId="20" xfId="0" applyFont="1" applyBorder="1" applyAlignment="1">
      <alignment wrapText="1"/>
    </xf>
    <xf numFmtId="0" fontId="20" fillId="0" borderId="21" xfId="0" applyFont="1" applyBorder="1" applyAlignment="1">
      <alignment wrapText="1"/>
    </xf>
    <xf numFmtId="0" fontId="20" fillId="0" borderId="22" xfId="0" applyFont="1" applyBorder="1" applyAlignment="1">
      <alignment wrapText="1"/>
    </xf>
    <xf numFmtId="0" fontId="21" fillId="0" borderId="22" xfId="0" applyFont="1" applyBorder="1" applyAlignment="1">
      <alignment wrapText="1"/>
    </xf>
    <xf numFmtId="1" fontId="0" fillId="0" borderId="21" xfId="0" applyNumberFormat="1" applyFont="1" applyBorder="1" applyAlignment="1">
      <alignment horizontal="center"/>
    </xf>
    <xf numFmtId="0" fontId="0" fillId="0" borderId="29" xfId="0" applyFont="1" applyBorder="1" applyAlignment="1">
      <alignment horizontal="center" vertical="center"/>
    </xf>
    <xf numFmtId="49" fontId="0" fillId="0" borderId="30" xfId="0" applyNumberFormat="1" applyFont="1" applyBorder="1" applyAlignment="1">
      <alignment horizontal="center" wrapText="1"/>
    </xf>
    <xf numFmtId="49" fontId="9" fillId="0" borderId="11" xfId="0" applyNumberFormat="1" applyFont="1" applyBorder="1" applyAlignment="1">
      <alignment wrapText="1"/>
    </xf>
    <xf numFmtId="0" fontId="16" fillId="0" borderId="12" xfId="0" applyFont="1" applyFill="1" applyBorder="1" applyAlignment="1">
      <alignment wrapText="1"/>
    </xf>
    <xf numFmtId="0" fontId="16" fillId="0" borderId="11" xfId="0" applyFont="1" applyFill="1" applyBorder="1" applyAlignment="1">
      <alignment wrapText="1"/>
    </xf>
    <xf numFmtId="49" fontId="9" fillId="0" borderId="12" xfId="0" applyNumberFormat="1" applyFont="1" applyBorder="1" applyAlignment="1">
      <alignment wrapText="1"/>
    </xf>
    <xf numFmtId="49" fontId="0" fillId="0" borderId="12" xfId="0" applyNumberFormat="1" applyFont="1" applyBorder="1" applyAlignment="1">
      <alignment wrapText="1"/>
    </xf>
    <xf numFmtId="49" fontId="8" fillId="6" borderId="12" xfId="0" applyNumberFormat="1" applyFont="1" applyFill="1" applyBorder="1" applyAlignment="1">
      <alignment wrapText="1"/>
    </xf>
    <xf numFmtId="49" fontId="9" fillId="5" borderId="12" xfId="0" applyNumberFormat="1" applyFont="1" applyFill="1" applyBorder="1" applyAlignment="1">
      <alignment wrapText="1"/>
    </xf>
    <xf numFmtId="49" fontId="0" fillId="0" borderId="37" xfId="0" applyNumberFormat="1" applyFont="1" applyBorder="1" applyAlignment="1">
      <alignment wrapText="1"/>
    </xf>
    <xf numFmtId="0" fontId="0" fillId="0" borderId="38" xfId="0" applyBorder="1" applyAlignment="1">
      <alignment wrapText="1"/>
    </xf>
    <xf numFmtId="49" fontId="11" fillId="6" borderId="12" xfId="0" applyNumberFormat="1" applyFont="1" applyFill="1" applyBorder="1" applyAlignment="1">
      <alignment wrapText="1"/>
    </xf>
    <xf numFmtId="0" fontId="0" fillId="0" borderId="12" xfId="0" applyBorder="1" applyAlignment="1">
      <alignment wrapText="1"/>
    </xf>
    <xf numFmtId="49" fontId="0" fillId="0" borderId="12" xfId="0" applyNumberFormat="1" applyFont="1" applyFill="1" applyBorder="1" applyAlignment="1">
      <alignment wrapText="1"/>
    </xf>
    <xf numFmtId="49" fontId="15" fillId="0" borderId="12" xfId="0" applyNumberFormat="1" applyFont="1" applyFill="1" applyBorder="1" applyAlignment="1">
      <alignment wrapText="1"/>
    </xf>
    <xf numFmtId="49" fontId="0" fillId="0" borderId="38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49" fontId="0" fillId="0" borderId="0" xfId="0" applyNumberFormat="1" applyFont="1" applyBorder="1" applyAlignment="1">
      <alignment horizontal="left" wrapText="1"/>
    </xf>
    <xf numFmtId="0" fontId="0" fillId="0" borderId="10" xfId="0" applyBorder="1" applyAlignment="1">
      <alignment wrapText="1"/>
    </xf>
    <xf numFmtId="49" fontId="11" fillId="6" borderId="11" xfId="0" applyNumberFormat="1" applyFont="1" applyFill="1" applyBorder="1" applyAlignment="1">
      <alignment wrapText="1"/>
    </xf>
    <xf numFmtId="0" fontId="16" fillId="0" borderId="12" xfId="0" applyFont="1" applyBorder="1" applyAlignment="1">
      <alignment wrapText="1"/>
    </xf>
    <xf numFmtId="0" fontId="0" fillId="0" borderId="11" xfId="0" applyBorder="1" applyAlignment="1">
      <alignment wrapText="1"/>
    </xf>
    <xf numFmtId="49" fontId="0" fillId="0" borderId="11" xfId="0" applyNumberFormat="1" applyFont="1" applyFill="1" applyBorder="1" applyAlignment="1">
      <alignment wrapText="1"/>
    </xf>
    <xf numFmtId="49" fontId="16" fillId="0" borderId="12" xfId="0" applyNumberFormat="1" applyFont="1" applyFill="1" applyBorder="1" applyAlignment="1">
      <alignment wrapText="1"/>
    </xf>
    <xf numFmtId="49" fontId="9" fillId="0" borderId="12" xfId="0" applyNumberFormat="1" applyFont="1" applyFill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1" xfId="0" applyFont="1" applyBorder="1" applyAlignment="1">
      <alignment wrapText="1"/>
    </xf>
    <xf numFmtId="49" fontId="16" fillId="0" borderId="11" xfId="0" applyNumberFormat="1" applyFont="1" applyBorder="1" applyAlignment="1">
      <alignment wrapText="1"/>
    </xf>
    <xf numFmtId="0" fontId="0" fillId="0" borderId="33" xfId="0" applyBorder="1" applyAlignment="1">
      <alignment wrapText="1"/>
    </xf>
    <xf numFmtId="49" fontId="8" fillId="0" borderId="12" xfId="0" applyNumberFormat="1" applyFont="1" applyBorder="1" applyAlignment="1">
      <alignment wrapText="1"/>
    </xf>
    <xf numFmtId="0" fontId="0" fillId="0" borderId="12" xfId="0" applyBorder="1" applyAlignment="1">
      <alignment horizontal="left" wrapText="1"/>
    </xf>
    <xf numFmtId="49" fontId="16" fillId="0" borderId="11" xfId="0" applyNumberFormat="1" applyFont="1" applyFill="1" applyBorder="1" applyAlignment="1">
      <alignment wrapText="1"/>
    </xf>
    <xf numFmtId="0" fontId="9" fillId="0" borderId="11" xfId="0" applyFont="1" applyBorder="1" applyAlignment="1">
      <alignment wrapText="1"/>
    </xf>
    <xf numFmtId="49" fontId="0" fillId="0" borderId="33" xfId="0" applyNumberFormat="1" applyFont="1" applyBorder="1" applyAlignment="1">
      <alignment wrapText="1"/>
    </xf>
    <xf numFmtId="49" fontId="0" fillId="0" borderId="11" xfId="0" applyNumberFormat="1" applyFont="1" applyBorder="1" applyAlignment="1">
      <alignment wrapText="1"/>
    </xf>
    <xf numFmtId="49" fontId="9" fillId="0" borderId="11" xfId="0" applyNumberFormat="1" applyFont="1" applyFill="1" applyBorder="1" applyAlignment="1">
      <alignment wrapText="1"/>
    </xf>
    <xf numFmtId="49" fontId="2" fillId="0" borderId="11" xfId="0" applyNumberFormat="1" applyFont="1" applyBorder="1" applyAlignment="1">
      <alignment wrapText="1"/>
    </xf>
    <xf numFmtId="49" fontId="0" fillId="0" borderId="33" xfId="0" applyNumberFormat="1" applyFont="1" applyFill="1" applyBorder="1" applyAlignment="1">
      <alignment wrapText="1"/>
    </xf>
    <xf numFmtId="49" fontId="16" fillId="0" borderId="33" xfId="0" applyNumberFormat="1" applyFont="1" applyFill="1" applyBorder="1" applyAlignment="1">
      <alignment wrapText="1"/>
    </xf>
    <xf numFmtId="49" fontId="8" fillId="5" borderId="11" xfId="0" applyNumberFormat="1" applyFont="1" applyFill="1" applyBorder="1" applyAlignment="1">
      <alignment wrapText="1"/>
    </xf>
    <xf numFmtId="3" fontId="16" fillId="0" borderId="12" xfId="0" applyNumberFormat="1" applyFont="1" applyBorder="1" applyAlignment="1">
      <alignment wrapText="1"/>
    </xf>
    <xf numFmtId="3" fontId="8" fillId="6" borderId="30" xfId="0" applyNumberFormat="1" applyFont="1" applyFill="1" applyBorder="1" applyAlignment="1">
      <alignment wrapText="1"/>
    </xf>
    <xf numFmtId="2" fontId="20" fillId="0" borderId="39" xfId="0" applyNumberFormat="1" applyFont="1" applyBorder="1" applyAlignment="1">
      <alignment horizontal="center" vertical="center" wrapText="1"/>
    </xf>
    <xf numFmtId="1" fontId="0" fillId="0" borderId="39" xfId="0" applyNumberFormat="1" applyFont="1" applyBorder="1" applyAlignment="1">
      <alignment horizontal="center"/>
    </xf>
    <xf numFmtId="3" fontId="9" fillId="0" borderId="13" xfId="0" applyNumberFormat="1" applyFont="1" applyBorder="1" applyAlignment="1">
      <alignment/>
    </xf>
    <xf numFmtId="3" fontId="8" fillId="0" borderId="14" xfId="0" applyNumberFormat="1" applyFont="1" applyFill="1" applyBorder="1" applyAlignment="1">
      <alignment/>
    </xf>
    <xf numFmtId="3" fontId="16" fillId="0" borderId="14" xfId="0" applyNumberFormat="1" applyFont="1" applyFill="1" applyBorder="1" applyAlignment="1">
      <alignment/>
    </xf>
    <xf numFmtId="3" fontId="16" fillId="0" borderId="40" xfId="0" applyNumberFormat="1" applyFont="1" applyFill="1" applyBorder="1" applyAlignment="1">
      <alignment/>
    </xf>
    <xf numFmtId="3" fontId="9" fillId="0" borderId="14" xfId="0" applyNumberFormat="1" applyFont="1" applyBorder="1" applyAlignment="1">
      <alignment/>
    </xf>
    <xf numFmtId="3" fontId="7" fillId="0" borderId="14" xfId="0" applyNumberFormat="1" applyFont="1" applyBorder="1" applyAlignment="1">
      <alignment/>
    </xf>
    <xf numFmtId="3" fontId="8" fillId="6" borderId="14" xfId="0" applyNumberFormat="1" applyFont="1" applyFill="1" applyBorder="1" applyAlignment="1">
      <alignment/>
    </xf>
    <xf numFmtId="3" fontId="9" fillId="5" borderId="14" xfId="0" applyNumberFormat="1" applyFont="1" applyFill="1" applyBorder="1" applyAlignment="1">
      <alignment/>
    </xf>
    <xf numFmtId="3" fontId="7" fillId="0" borderId="13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3" fontId="7" fillId="0" borderId="40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8" fillId="0" borderId="14" xfId="0" applyNumberFormat="1" applyFont="1" applyBorder="1" applyAlignment="1">
      <alignment/>
    </xf>
    <xf numFmtId="3" fontId="7" fillId="0" borderId="14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3" fontId="0" fillId="0" borderId="13" xfId="0" applyNumberFormat="1" applyFont="1" applyBorder="1" applyAlignment="1">
      <alignment horizontal="right"/>
    </xf>
    <xf numFmtId="3" fontId="16" fillId="0" borderId="14" xfId="0" applyNumberFormat="1" applyFont="1" applyBorder="1" applyAlignment="1">
      <alignment/>
    </xf>
    <xf numFmtId="3" fontId="9" fillId="6" borderId="14" xfId="0" applyNumberFormat="1" applyFont="1" applyFill="1" applyBorder="1" applyAlignment="1">
      <alignment/>
    </xf>
    <xf numFmtId="3" fontId="9" fillId="0" borderId="14" xfId="0" applyNumberFormat="1" applyFont="1" applyFill="1" applyBorder="1" applyAlignment="1">
      <alignment/>
    </xf>
    <xf numFmtId="3" fontId="0" fillId="0" borderId="40" xfId="0" applyNumberFormat="1" applyFont="1" applyBorder="1" applyAlignment="1">
      <alignment/>
    </xf>
    <xf numFmtId="3" fontId="7" fillId="0" borderId="14" xfId="0" applyNumberFormat="1" applyFont="1" applyBorder="1" applyAlignment="1">
      <alignment horizontal="center"/>
    </xf>
    <xf numFmtId="3" fontId="16" fillId="0" borderId="13" xfId="0" applyNumberFormat="1" applyFont="1" applyFill="1" applyBorder="1" applyAlignment="1">
      <alignment/>
    </xf>
    <xf numFmtId="3" fontId="0" fillId="0" borderId="40" xfId="0" applyNumberFormat="1" applyFont="1" applyFill="1" applyBorder="1" applyAlignment="1">
      <alignment/>
    </xf>
    <xf numFmtId="3" fontId="8" fillId="6" borderId="39" xfId="0" applyNumberFormat="1" applyFont="1" applyFill="1" applyBorder="1" applyAlignment="1">
      <alignment/>
    </xf>
    <xf numFmtId="3" fontId="8" fillId="0" borderId="25" xfId="0" applyNumberFormat="1" applyFont="1" applyBorder="1" applyAlignment="1">
      <alignment horizontal="center" vertical="center" wrapText="1"/>
    </xf>
    <xf numFmtId="3" fontId="0" fillId="0" borderId="20" xfId="0" applyNumberFormat="1" applyFont="1" applyBorder="1" applyAlignment="1">
      <alignment horizontal="center"/>
    </xf>
    <xf numFmtId="3" fontId="9" fillId="0" borderId="16" xfId="0" applyNumberFormat="1" applyFont="1" applyBorder="1" applyAlignment="1">
      <alignment/>
    </xf>
    <xf numFmtId="3" fontId="8" fillId="0" borderId="17" xfId="0" applyNumberFormat="1" applyFont="1" applyFill="1" applyBorder="1" applyAlignment="1">
      <alignment/>
    </xf>
    <xf numFmtId="3" fontId="8" fillId="0" borderId="32" xfId="0" applyNumberFormat="1" applyFont="1" applyFill="1" applyBorder="1" applyAlignment="1">
      <alignment/>
    </xf>
    <xf numFmtId="3" fontId="16" fillId="0" borderId="15" xfId="0" applyNumberFormat="1" applyFont="1" applyFill="1" applyBorder="1" applyAlignment="1">
      <alignment/>
    </xf>
    <xf numFmtId="3" fontId="16" fillId="0" borderId="16" xfId="0" applyNumberFormat="1" applyFont="1" applyFill="1" applyBorder="1" applyAlignment="1">
      <alignment/>
    </xf>
    <xf numFmtId="3" fontId="8" fillId="0" borderId="15" xfId="0" applyNumberFormat="1" applyFont="1" applyFill="1" applyBorder="1" applyAlignment="1">
      <alignment/>
    </xf>
    <xf numFmtId="3" fontId="9" fillId="0" borderId="32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8" fillId="6" borderId="17" xfId="0" applyNumberFormat="1" applyFont="1" applyFill="1" applyBorder="1" applyAlignment="1">
      <alignment/>
    </xf>
    <xf numFmtId="3" fontId="8" fillId="6" borderId="32" xfId="0" applyNumberFormat="1" applyFont="1" applyFill="1" applyBorder="1" applyAlignment="1">
      <alignment/>
    </xf>
    <xf numFmtId="3" fontId="9" fillId="5" borderId="17" xfId="0" applyNumberFormat="1" applyFont="1" applyFill="1" applyBorder="1" applyAlignment="1">
      <alignment/>
    </xf>
    <xf numFmtId="3" fontId="9" fillId="5" borderId="32" xfId="0" applyNumberFormat="1" applyFont="1" applyFill="1" applyBorder="1" applyAlignment="1">
      <alignment/>
    </xf>
    <xf numFmtId="3" fontId="9" fillId="0" borderId="17" xfId="0" applyNumberFormat="1" applyFont="1" applyBorder="1" applyAlignment="1">
      <alignment/>
    </xf>
    <xf numFmtId="3" fontId="0" fillId="0" borderId="32" xfId="0" applyNumberFormat="1" applyFont="1" applyBorder="1" applyAlignment="1">
      <alignment/>
    </xf>
    <xf numFmtId="3" fontId="7" fillId="0" borderId="17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3" fontId="7" fillId="0" borderId="19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8" fillId="0" borderId="17" xfId="0" applyNumberFormat="1" applyFont="1" applyBorder="1" applyAlignment="1">
      <alignment/>
    </xf>
    <xf numFmtId="3" fontId="8" fillId="0" borderId="32" xfId="0" applyNumberFormat="1" applyFont="1" applyBorder="1" applyAlignment="1">
      <alignment/>
    </xf>
    <xf numFmtId="3" fontId="0" fillId="0" borderId="17" xfId="0" applyNumberFormat="1" applyFont="1" applyFill="1" applyBorder="1" applyAlignment="1">
      <alignment/>
    </xf>
    <xf numFmtId="3" fontId="7" fillId="0" borderId="32" xfId="0" applyNumberFormat="1" applyFont="1" applyFill="1" applyBorder="1" applyAlignment="1">
      <alignment/>
    </xf>
    <xf numFmtId="3" fontId="0" fillId="0" borderId="32" xfId="0" applyNumberFormat="1" applyFont="1" applyFill="1" applyBorder="1" applyAlignment="1">
      <alignment/>
    </xf>
    <xf numFmtId="3" fontId="16" fillId="0" borderId="17" xfId="0" applyNumberFormat="1" applyFont="1" applyFill="1" applyBorder="1" applyAlignment="1">
      <alignment/>
    </xf>
    <xf numFmtId="3" fontId="16" fillId="0" borderId="32" xfId="0" applyNumberFormat="1" applyFont="1" applyFill="1" applyBorder="1" applyAlignment="1">
      <alignment/>
    </xf>
    <xf numFmtId="3" fontId="8" fillId="0" borderId="15" xfId="0" applyNumberFormat="1" applyFont="1" applyBorder="1" applyAlignment="1">
      <alignment/>
    </xf>
    <xf numFmtId="3" fontId="8" fillId="0" borderId="16" xfId="0" applyNumberFormat="1" applyFont="1" applyBorder="1" applyAlignment="1">
      <alignment/>
    </xf>
    <xf numFmtId="3" fontId="0" fillId="0" borderId="31" xfId="0" applyNumberFormat="1" applyFont="1" applyBorder="1" applyAlignment="1">
      <alignment horizontal="right"/>
    </xf>
    <xf numFmtId="3" fontId="0" fillId="0" borderId="23" xfId="0" applyNumberFormat="1" applyFont="1" applyBorder="1" applyAlignment="1">
      <alignment horizontal="right"/>
    </xf>
    <xf numFmtId="3" fontId="0" fillId="0" borderId="4" xfId="0" applyNumberFormat="1" applyFont="1" applyBorder="1" applyAlignment="1">
      <alignment/>
    </xf>
    <xf numFmtId="3" fontId="11" fillId="6" borderId="15" xfId="0" applyNumberFormat="1" applyFont="1" applyFill="1" applyBorder="1" applyAlignment="1">
      <alignment/>
    </xf>
    <xf numFmtId="3" fontId="8" fillId="6" borderId="16" xfId="0" applyNumberFormat="1" applyFont="1" applyFill="1" applyBorder="1" applyAlignment="1">
      <alignment/>
    </xf>
    <xf numFmtId="3" fontId="16" fillId="0" borderId="17" xfId="0" applyNumberFormat="1" applyFont="1" applyBorder="1" applyAlignment="1">
      <alignment/>
    </xf>
    <xf numFmtId="3" fontId="0" fillId="0" borderId="15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3" fontId="0" fillId="5" borderId="17" xfId="0" applyNumberFormat="1" applyFont="1" applyFill="1" applyBorder="1" applyAlignment="1">
      <alignment/>
    </xf>
    <xf numFmtId="3" fontId="9" fillId="6" borderId="32" xfId="0" applyNumberFormat="1" applyFont="1" applyFill="1" applyBorder="1" applyAlignment="1">
      <alignment/>
    </xf>
    <xf numFmtId="3" fontId="9" fillId="0" borderId="32" xfId="0" applyNumberFormat="1" applyFont="1" applyFill="1" applyBorder="1" applyAlignment="1">
      <alignment/>
    </xf>
    <xf numFmtId="3" fontId="0" fillId="0" borderId="19" xfId="0" applyNumberFormat="1" applyFont="1" applyBorder="1" applyAlignment="1">
      <alignment/>
    </xf>
    <xf numFmtId="3" fontId="7" fillId="0" borderId="16" xfId="0" applyNumberFormat="1" applyFont="1" applyFill="1" applyBorder="1" applyAlignment="1">
      <alignment/>
    </xf>
    <xf numFmtId="3" fontId="0" fillId="0" borderId="27" xfId="0" applyNumberFormat="1" applyFont="1" applyFill="1" applyBorder="1" applyAlignment="1">
      <alignment/>
    </xf>
    <xf numFmtId="3" fontId="0" fillId="0" borderId="19" xfId="0" applyNumberFormat="1" applyFont="1" applyFill="1" applyBorder="1" applyAlignment="1">
      <alignment/>
    </xf>
    <xf numFmtId="3" fontId="7" fillId="0" borderId="19" xfId="0" applyNumberFormat="1" applyFont="1" applyFill="1" applyBorder="1" applyAlignment="1">
      <alignment/>
    </xf>
    <xf numFmtId="3" fontId="9" fillId="0" borderId="19" xfId="0" applyNumberFormat="1" applyFont="1" applyBorder="1" applyAlignment="1">
      <alignment/>
    </xf>
    <xf numFmtId="3" fontId="8" fillId="6" borderId="20" xfId="0" applyNumberFormat="1" applyFont="1" applyFill="1" applyBorder="1" applyAlignment="1">
      <alignment/>
    </xf>
    <xf numFmtId="3" fontId="8" fillId="6" borderId="22" xfId="0" applyNumberFormat="1" applyFont="1" applyFill="1" applyBorder="1" applyAlignment="1">
      <alignment/>
    </xf>
    <xf numFmtId="3" fontId="16" fillId="0" borderId="27" xfId="0" applyNumberFormat="1" applyFont="1" applyFill="1" applyBorder="1" applyAlignment="1">
      <alignment/>
    </xf>
    <xf numFmtId="3" fontId="19" fillId="0" borderId="17" xfId="0" applyNumberFormat="1" applyFont="1" applyBorder="1" applyAlignment="1">
      <alignment/>
    </xf>
    <xf numFmtId="3" fontId="0" fillId="0" borderId="8" xfId="0" applyNumberFormat="1" applyBorder="1" applyAlignment="1">
      <alignment/>
    </xf>
    <xf numFmtId="0" fontId="8" fillId="2" borderId="8" xfId="0" applyFont="1" applyFill="1" applyBorder="1" applyAlignment="1">
      <alignment/>
    </xf>
    <xf numFmtId="0" fontId="0" fillId="2" borderId="8" xfId="0" applyFill="1" applyBorder="1" applyAlignment="1">
      <alignment/>
    </xf>
    <xf numFmtId="3" fontId="6" fillId="0" borderId="0" xfId="0" applyNumberFormat="1" applyFont="1" applyAlignment="1">
      <alignment/>
    </xf>
    <xf numFmtId="0" fontId="6" fillId="0" borderId="0" xfId="0" applyFont="1" applyAlignment="1">
      <alignment/>
    </xf>
    <xf numFmtId="3" fontId="7" fillId="0" borderId="13" xfId="0" applyNumberFormat="1" applyFont="1" applyFill="1" applyBorder="1" applyAlignment="1">
      <alignment/>
    </xf>
    <xf numFmtId="49" fontId="2" fillId="0" borderId="12" xfId="0" applyNumberFormat="1" applyFont="1" applyFill="1" applyBorder="1" applyAlignment="1">
      <alignment wrapText="1"/>
    </xf>
    <xf numFmtId="49" fontId="0" fillId="0" borderId="24" xfId="0" applyNumberFormat="1" applyFont="1" applyBorder="1" applyAlignment="1">
      <alignment/>
    </xf>
    <xf numFmtId="0" fontId="2" fillId="0" borderId="12" xfId="0" applyFont="1" applyBorder="1" applyAlignment="1">
      <alignment wrapText="1"/>
    </xf>
    <xf numFmtId="49" fontId="2" fillId="0" borderId="12" xfId="0" applyNumberFormat="1" applyFont="1" applyBorder="1" applyAlignment="1">
      <alignment wrapText="1"/>
    </xf>
    <xf numFmtId="49" fontId="16" fillId="0" borderId="12" xfId="0" applyNumberFormat="1" applyFont="1" applyBorder="1" applyAlignment="1">
      <alignment wrapText="1"/>
    </xf>
    <xf numFmtId="0" fontId="0" fillId="0" borderId="24" xfId="0" applyBorder="1" applyAlignment="1">
      <alignment/>
    </xf>
    <xf numFmtId="3" fontId="7" fillId="0" borderId="17" xfId="0" applyNumberFormat="1" applyFont="1" applyFill="1" applyBorder="1" applyAlignment="1">
      <alignment/>
    </xf>
    <xf numFmtId="49" fontId="7" fillId="0" borderId="12" xfId="0" applyNumberFormat="1" applyFont="1" applyFill="1" applyBorder="1" applyAlignment="1">
      <alignment wrapText="1"/>
    </xf>
    <xf numFmtId="3" fontId="7" fillId="0" borderId="37" xfId="0" applyNumberFormat="1" applyFont="1" applyFill="1" applyBorder="1" applyAlignment="1">
      <alignment/>
    </xf>
    <xf numFmtId="0" fontId="0" fillId="0" borderId="14" xfId="0" applyBorder="1" applyAlignment="1">
      <alignment/>
    </xf>
    <xf numFmtId="165" fontId="7" fillId="0" borderId="7" xfId="15" applyNumberFormat="1" applyFont="1" applyBorder="1" applyAlignment="1">
      <alignment/>
    </xf>
    <xf numFmtId="165" fontId="7" fillId="0" borderId="8" xfId="15" applyNumberFormat="1" applyFont="1" applyBorder="1" applyAlignment="1">
      <alignment/>
    </xf>
    <xf numFmtId="43" fontId="0" fillId="0" borderId="32" xfId="15" applyFont="1" applyBorder="1" applyAlignment="1">
      <alignment/>
    </xf>
    <xf numFmtId="165" fontId="0" fillId="0" borderId="8" xfId="15" applyNumberFormat="1" applyBorder="1" applyAlignment="1">
      <alignment/>
    </xf>
    <xf numFmtId="165" fontId="8" fillId="0" borderId="8" xfId="15" applyNumberFormat="1" applyFont="1" applyBorder="1" applyAlignment="1">
      <alignment/>
    </xf>
    <xf numFmtId="0" fontId="7" fillId="0" borderId="13" xfId="0" applyFont="1" applyBorder="1" applyAlignment="1">
      <alignment/>
    </xf>
    <xf numFmtId="3" fontId="9" fillId="0" borderId="37" xfId="0" applyNumberFormat="1" applyFont="1" applyBorder="1" applyAlignment="1">
      <alignment/>
    </xf>
    <xf numFmtId="0" fontId="0" fillId="0" borderId="7" xfId="0" applyFill="1" applyBorder="1" applyAlignment="1">
      <alignment/>
    </xf>
    <xf numFmtId="49" fontId="9" fillId="0" borderId="3" xfId="0" applyNumberFormat="1" applyFont="1" applyBorder="1" applyAlignment="1">
      <alignment wrapText="1"/>
    </xf>
    <xf numFmtId="0" fontId="8" fillId="0" borderId="32" xfId="0" applyFont="1" applyFill="1" applyBorder="1" applyAlignment="1">
      <alignment wrapText="1"/>
    </xf>
    <xf numFmtId="0" fontId="16" fillId="0" borderId="32" xfId="0" applyFont="1" applyFill="1" applyBorder="1" applyAlignment="1">
      <alignment wrapText="1"/>
    </xf>
    <xf numFmtId="49" fontId="9" fillId="0" borderId="32" xfId="0" applyNumberFormat="1" applyFont="1" applyBorder="1" applyAlignment="1">
      <alignment wrapText="1"/>
    </xf>
    <xf numFmtId="49" fontId="7" fillId="0" borderId="32" xfId="0" applyNumberFormat="1" applyFont="1" applyBorder="1" applyAlignment="1">
      <alignment wrapText="1"/>
    </xf>
    <xf numFmtId="49" fontId="8" fillId="6" borderId="32" xfId="0" applyNumberFormat="1" applyFont="1" applyFill="1" applyBorder="1" applyAlignment="1">
      <alignment wrapText="1"/>
    </xf>
    <xf numFmtId="49" fontId="9" fillId="0" borderId="32" xfId="0" applyNumberFormat="1" applyFont="1" applyFill="1" applyBorder="1" applyAlignment="1">
      <alignment wrapText="1"/>
    </xf>
    <xf numFmtId="0" fontId="0" fillId="0" borderId="32" xfId="0" applyBorder="1" applyAlignment="1">
      <alignment wrapText="1"/>
    </xf>
    <xf numFmtId="3" fontId="0" fillId="0" borderId="14" xfId="0" applyNumberFormat="1" applyFont="1" applyBorder="1" applyAlignment="1">
      <alignment horizontal="right"/>
    </xf>
    <xf numFmtId="49" fontId="0" fillId="0" borderId="32" xfId="0" applyNumberFormat="1" applyFont="1" applyBorder="1" applyAlignment="1">
      <alignment horizontal="left" wrapText="1"/>
    </xf>
    <xf numFmtId="3" fontId="0" fillId="0" borderId="32" xfId="0" applyNumberFormat="1" applyFont="1" applyBorder="1" applyAlignment="1">
      <alignment horizontal="right"/>
    </xf>
    <xf numFmtId="0" fontId="0" fillId="0" borderId="12" xfId="0" applyFont="1" applyFill="1" applyBorder="1" applyAlignment="1">
      <alignment wrapText="1"/>
    </xf>
    <xf numFmtId="0" fontId="0" fillId="0" borderId="32" xfId="0" applyFont="1" applyFill="1" applyBorder="1" applyAlignment="1">
      <alignment wrapText="1"/>
    </xf>
    <xf numFmtId="49" fontId="7" fillId="0" borderId="24" xfId="0" applyNumberFormat="1" applyFont="1" applyBorder="1" applyAlignment="1">
      <alignment horizontal="center"/>
    </xf>
    <xf numFmtId="49" fontId="7" fillId="0" borderId="5" xfId="0" applyNumberFormat="1" applyFont="1" applyBorder="1" applyAlignment="1">
      <alignment/>
    </xf>
    <xf numFmtId="3" fontId="9" fillId="0" borderId="41" xfId="0" applyNumberFormat="1" applyFont="1" applyBorder="1" applyAlignment="1">
      <alignment/>
    </xf>
    <xf numFmtId="3" fontId="0" fillId="0" borderId="42" xfId="0" applyNumberFormat="1" applyFont="1" applyFill="1" applyBorder="1" applyAlignment="1">
      <alignment/>
    </xf>
    <xf numFmtId="3" fontId="9" fillId="0" borderId="43" xfId="0" applyNumberFormat="1" applyFont="1" applyBorder="1" applyAlignment="1">
      <alignment/>
    </xf>
    <xf numFmtId="3" fontId="8" fillId="0" borderId="13" xfId="0" applyNumberFormat="1" applyFont="1" applyBorder="1" applyAlignment="1">
      <alignment/>
    </xf>
    <xf numFmtId="3" fontId="8" fillId="2" borderId="14" xfId="0" applyNumberFormat="1" applyFont="1" applyFill="1" applyBorder="1" applyAlignment="1">
      <alignment/>
    </xf>
    <xf numFmtId="165" fontId="7" fillId="0" borderId="14" xfId="15" applyNumberFormat="1" applyFont="1" applyBorder="1" applyAlignment="1">
      <alignment horizontal="center"/>
    </xf>
    <xf numFmtId="3" fontId="8" fillId="0" borderId="41" xfId="0" applyNumberFormat="1" applyFont="1" applyBorder="1" applyAlignment="1">
      <alignment/>
    </xf>
    <xf numFmtId="0" fontId="8" fillId="0" borderId="12" xfId="0" applyFont="1" applyBorder="1" applyAlignment="1">
      <alignment wrapText="1"/>
    </xf>
    <xf numFmtId="49" fontId="0" fillId="0" borderId="5" xfId="0" applyNumberFormat="1" applyFont="1" applyFill="1" applyBorder="1" applyAlignment="1">
      <alignment/>
    </xf>
    <xf numFmtId="49" fontId="8" fillId="0" borderId="5" xfId="0" applyNumberFormat="1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3" fontId="8" fillId="5" borderId="15" xfId="0" applyNumberFormat="1" applyFont="1" applyFill="1" applyBorder="1" applyAlignment="1">
      <alignment/>
    </xf>
    <xf numFmtId="3" fontId="9" fillId="0" borderId="17" xfId="0" applyNumberFormat="1" applyFont="1" applyBorder="1" applyAlignment="1">
      <alignment horizontal="right"/>
    </xf>
    <xf numFmtId="165" fontId="7" fillId="0" borderId="8" xfId="15" applyNumberFormat="1" applyFont="1" applyBorder="1" applyAlignment="1">
      <alignment horizontal="right"/>
    </xf>
    <xf numFmtId="0" fontId="0" fillId="7" borderId="8" xfId="0" applyFill="1" applyBorder="1" applyAlignment="1">
      <alignment/>
    </xf>
    <xf numFmtId="0" fontId="9" fillId="0" borderId="6" xfId="0" applyFont="1" applyFill="1" applyBorder="1" applyAlignment="1">
      <alignment wrapText="1"/>
    </xf>
    <xf numFmtId="49" fontId="0" fillId="0" borderId="2" xfId="0" applyNumberFormat="1" applyFont="1" applyFill="1" applyBorder="1" applyAlignment="1">
      <alignment/>
    </xf>
    <xf numFmtId="49" fontId="8" fillId="0" borderId="2" xfId="0" applyNumberFormat="1" applyFont="1" applyFill="1" applyBorder="1" applyAlignment="1">
      <alignment/>
    </xf>
    <xf numFmtId="0" fontId="16" fillId="0" borderId="9" xfId="0" applyFont="1" applyFill="1" applyBorder="1" applyAlignment="1">
      <alignment wrapText="1"/>
    </xf>
    <xf numFmtId="3" fontId="8" fillId="0" borderId="44" xfId="0" applyNumberFormat="1" applyFont="1" applyBorder="1" applyAlignment="1">
      <alignment horizontal="center" vertical="center" wrapText="1"/>
    </xf>
    <xf numFmtId="3" fontId="0" fillId="0" borderId="39" xfId="0" applyNumberFormat="1" applyFont="1" applyBorder="1" applyAlignment="1">
      <alignment horizontal="center"/>
    </xf>
    <xf numFmtId="3" fontId="0" fillId="0" borderId="45" xfId="0" applyNumberFormat="1" applyFont="1" applyBorder="1" applyAlignment="1">
      <alignment horizontal="right"/>
    </xf>
    <xf numFmtId="3" fontId="0" fillId="0" borderId="46" xfId="0" applyNumberFormat="1" applyFont="1" applyBorder="1" applyAlignment="1">
      <alignment/>
    </xf>
    <xf numFmtId="3" fontId="0" fillId="0" borderId="13" xfId="0" applyNumberFormat="1" applyFont="1" applyFill="1" applyBorder="1" applyAlignment="1">
      <alignment/>
    </xf>
    <xf numFmtId="3" fontId="0" fillId="5" borderId="14" xfId="0" applyNumberFormat="1" applyFont="1" applyFill="1" applyBorder="1" applyAlignment="1">
      <alignment/>
    </xf>
    <xf numFmtId="3" fontId="16" fillId="0" borderId="13" xfId="0" applyNumberFormat="1" applyFont="1" applyBorder="1" applyAlignment="1">
      <alignment/>
    </xf>
    <xf numFmtId="3" fontId="0" fillId="0" borderId="37" xfId="0" applyNumberFormat="1" applyFont="1" applyBorder="1" applyAlignment="1">
      <alignment/>
    </xf>
    <xf numFmtId="3" fontId="0" fillId="0" borderId="37" xfId="0" applyNumberFormat="1" applyFont="1" applyFill="1" applyBorder="1" applyAlignment="1">
      <alignment/>
    </xf>
    <xf numFmtId="3" fontId="0" fillId="0" borderId="45" xfId="0" applyNumberFormat="1" applyFont="1" applyFill="1" applyBorder="1" applyAlignment="1">
      <alignment/>
    </xf>
    <xf numFmtId="3" fontId="16" fillId="0" borderId="45" xfId="0" applyNumberFormat="1" applyFont="1" applyFill="1" applyBorder="1" applyAlignment="1">
      <alignment/>
    </xf>
    <xf numFmtId="3" fontId="19" fillId="0" borderId="14" xfId="0" applyNumberFormat="1" applyFont="1" applyBorder="1" applyAlignment="1">
      <alignment/>
    </xf>
    <xf numFmtId="3" fontId="7" fillId="2" borderId="7" xfId="0" applyNumberFormat="1" applyFont="1" applyFill="1" applyBorder="1" applyAlignment="1">
      <alignment/>
    </xf>
    <xf numFmtId="3" fontId="9" fillId="2" borderId="7" xfId="0" applyNumberFormat="1" applyFont="1" applyFill="1" applyBorder="1" applyAlignment="1">
      <alignment/>
    </xf>
    <xf numFmtId="0" fontId="16" fillId="0" borderId="33" xfId="0" applyFont="1" applyFill="1" applyBorder="1" applyAlignment="1">
      <alignment wrapText="1"/>
    </xf>
    <xf numFmtId="3" fontId="16" fillId="0" borderId="23" xfId="0" applyNumberFormat="1" applyFont="1" applyFill="1" applyBorder="1" applyAlignment="1">
      <alignment/>
    </xf>
    <xf numFmtId="3" fontId="0" fillId="0" borderId="47" xfId="0" applyNumberFormat="1" applyFont="1" applyFill="1" applyBorder="1" applyAlignment="1">
      <alignment/>
    </xf>
    <xf numFmtId="3" fontId="0" fillId="0" borderId="48" xfId="0" applyNumberFormat="1" applyFont="1" applyFill="1" applyBorder="1" applyAlignment="1">
      <alignment/>
    </xf>
    <xf numFmtId="3" fontId="8" fillId="6" borderId="48" xfId="0" applyNumberFormat="1" applyFont="1" applyFill="1" applyBorder="1" applyAlignment="1">
      <alignment/>
    </xf>
    <xf numFmtId="3" fontId="0" fillId="0" borderId="38" xfId="0" applyNumberFormat="1" applyFont="1" applyBorder="1" applyAlignment="1">
      <alignment/>
    </xf>
    <xf numFmtId="0" fontId="23" fillId="0" borderId="22" xfId="0" applyFont="1" applyBorder="1" applyAlignment="1">
      <alignment horizontal="center" wrapText="1"/>
    </xf>
    <xf numFmtId="3" fontId="15" fillId="0" borderId="14" xfId="0" applyNumberFormat="1" applyFont="1" applyFill="1" applyBorder="1" applyAlignment="1">
      <alignment/>
    </xf>
    <xf numFmtId="49" fontId="7" fillId="0" borderId="24" xfId="0" applyNumberFormat="1" applyFont="1" applyBorder="1" applyAlignment="1">
      <alignment/>
    </xf>
    <xf numFmtId="49" fontId="0" fillId="0" borderId="24" xfId="0" applyNumberFormat="1" applyFont="1" applyBorder="1" applyAlignment="1">
      <alignment horizontal="right"/>
    </xf>
    <xf numFmtId="49" fontId="2" fillId="0" borderId="34" xfId="0" applyNumberFormat="1" applyFont="1" applyBorder="1" applyAlignment="1">
      <alignment wrapText="1"/>
    </xf>
    <xf numFmtId="3" fontId="0" fillId="0" borderId="24" xfId="0" applyNumberFormat="1" applyFont="1" applyBorder="1" applyAlignment="1">
      <alignment/>
    </xf>
    <xf numFmtId="3" fontId="9" fillId="0" borderId="33" xfId="0" applyNumberFormat="1" applyFont="1" applyBorder="1" applyAlignment="1">
      <alignment/>
    </xf>
    <xf numFmtId="3" fontId="7" fillId="2" borderId="8" xfId="0" applyNumberFormat="1" applyFont="1" applyFill="1" applyBorder="1" applyAlignment="1">
      <alignment/>
    </xf>
    <xf numFmtId="49" fontId="8" fillId="5" borderId="2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7" fillId="0" borderId="14" xfId="0" applyFont="1" applyBorder="1" applyAlignment="1">
      <alignment/>
    </xf>
    <xf numFmtId="3" fontId="15" fillId="0" borderId="40" xfId="0" applyNumberFormat="1" applyFont="1" applyFill="1" applyBorder="1" applyAlignment="1">
      <alignment/>
    </xf>
    <xf numFmtId="49" fontId="16" fillId="0" borderId="32" xfId="0" applyNumberFormat="1" applyFont="1" applyFill="1" applyBorder="1" applyAlignment="1">
      <alignment wrapText="1"/>
    </xf>
    <xf numFmtId="49" fontId="0" fillId="0" borderId="32" xfId="0" applyNumberFormat="1" applyFont="1" applyBorder="1" applyAlignment="1">
      <alignment wrapText="1"/>
    </xf>
    <xf numFmtId="3" fontId="7" fillId="0" borderId="2" xfId="0" applyNumberFormat="1" applyFont="1" applyBorder="1" applyAlignment="1">
      <alignment/>
    </xf>
    <xf numFmtId="3" fontId="7" fillId="0" borderId="24" xfId="0" applyNumberFormat="1" applyFont="1" applyBorder="1" applyAlignment="1">
      <alignment/>
    </xf>
    <xf numFmtId="49" fontId="7" fillId="0" borderId="2" xfId="0" applyNumberFormat="1" applyFont="1" applyBorder="1" applyAlignment="1">
      <alignment/>
    </xf>
    <xf numFmtId="49" fontId="7" fillId="0" borderId="2" xfId="0" applyNumberFormat="1" applyFont="1" applyFill="1" applyBorder="1" applyAlignment="1">
      <alignment/>
    </xf>
    <xf numFmtId="3" fontId="7" fillId="0" borderId="49" xfId="0" applyNumberFormat="1" applyFont="1" applyBorder="1" applyAlignment="1">
      <alignment/>
    </xf>
    <xf numFmtId="3" fontId="0" fillId="0" borderId="9" xfId="0" applyNumberFormat="1" applyFont="1" applyBorder="1" applyAlignment="1">
      <alignment/>
    </xf>
    <xf numFmtId="3" fontId="7" fillId="0" borderId="3" xfId="0" applyNumberFormat="1" applyFont="1" applyBorder="1" applyAlignment="1">
      <alignment/>
    </xf>
    <xf numFmtId="0" fontId="7" fillId="0" borderId="2" xfId="0" applyFont="1" applyBorder="1" applyAlignment="1">
      <alignment/>
    </xf>
    <xf numFmtId="49" fontId="9" fillId="0" borderId="19" xfId="0" applyNumberFormat="1" applyFont="1" applyBorder="1" applyAlignment="1">
      <alignment wrapText="1"/>
    </xf>
    <xf numFmtId="3" fontId="9" fillId="0" borderId="40" xfId="0" applyNumberFormat="1" applyFont="1" applyBorder="1" applyAlignment="1">
      <alignment/>
    </xf>
    <xf numFmtId="3" fontId="9" fillId="0" borderId="27" xfId="0" applyNumberFormat="1" applyFont="1" applyBorder="1" applyAlignment="1">
      <alignment/>
    </xf>
    <xf numFmtId="0" fontId="0" fillId="0" borderId="2" xfId="0" applyBorder="1" applyAlignment="1">
      <alignment/>
    </xf>
    <xf numFmtId="0" fontId="0" fillId="0" borderId="9" xfId="0" applyBorder="1" applyAlignment="1">
      <alignment wrapText="1"/>
    </xf>
    <xf numFmtId="3" fontId="0" fillId="0" borderId="1" xfId="0" applyNumberFormat="1" applyFont="1" applyBorder="1" applyAlignment="1">
      <alignment/>
    </xf>
    <xf numFmtId="3" fontId="0" fillId="0" borderId="49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3" fontId="7" fillId="0" borderId="9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165" fontId="7" fillId="0" borderId="18" xfId="15" applyNumberFormat="1" applyFont="1" applyBorder="1" applyAlignment="1">
      <alignment/>
    </xf>
    <xf numFmtId="165" fontId="7" fillId="0" borderId="2" xfId="15" applyNumberFormat="1" applyFont="1" applyBorder="1" applyAlignment="1">
      <alignment/>
    </xf>
    <xf numFmtId="49" fontId="7" fillId="0" borderId="24" xfId="0" applyNumberFormat="1" applyFont="1" applyFill="1" applyBorder="1" applyAlignment="1">
      <alignment/>
    </xf>
    <xf numFmtId="0" fontId="0" fillId="0" borderId="34" xfId="0" applyBorder="1" applyAlignment="1">
      <alignment wrapText="1"/>
    </xf>
    <xf numFmtId="3" fontId="0" fillId="0" borderId="45" xfId="0" applyNumberFormat="1" applyFont="1" applyBorder="1" applyAlignment="1">
      <alignment/>
    </xf>
    <xf numFmtId="3" fontId="7" fillId="0" borderId="34" xfId="0" applyNumberFormat="1" applyFont="1" applyBorder="1" applyAlignment="1">
      <alignment/>
    </xf>
    <xf numFmtId="3" fontId="7" fillId="0" borderId="45" xfId="0" applyNumberFormat="1" applyFont="1" applyBorder="1" applyAlignment="1">
      <alignment/>
    </xf>
    <xf numFmtId="0" fontId="7" fillId="0" borderId="24" xfId="0" applyFont="1" applyBorder="1" applyAlignment="1">
      <alignment/>
    </xf>
    <xf numFmtId="49" fontId="0" fillId="0" borderId="2" xfId="0" applyNumberFormat="1" applyFont="1" applyBorder="1" applyAlignment="1">
      <alignment horizontal="right"/>
    </xf>
    <xf numFmtId="49" fontId="0" fillId="0" borderId="9" xfId="0" applyNumberFormat="1" applyFont="1" applyBorder="1" applyAlignment="1">
      <alignment wrapText="1"/>
    </xf>
    <xf numFmtId="49" fontId="0" fillId="0" borderId="34" xfId="0" applyNumberFormat="1" applyFont="1" applyBorder="1" applyAlignment="1">
      <alignment wrapText="1"/>
    </xf>
    <xf numFmtId="3" fontId="9" fillId="0" borderId="50" xfId="0" applyNumberFormat="1" applyFont="1" applyBorder="1" applyAlignment="1">
      <alignment/>
    </xf>
    <xf numFmtId="3" fontId="9" fillId="0" borderId="45" xfId="0" applyNumberFormat="1" applyFont="1" applyBorder="1" applyAlignment="1">
      <alignment/>
    </xf>
    <xf numFmtId="3" fontId="0" fillId="0" borderId="1" xfId="0" applyNumberFormat="1" applyFont="1" applyFill="1" applyBorder="1" applyAlignment="1">
      <alignment/>
    </xf>
    <xf numFmtId="3" fontId="0" fillId="0" borderId="49" xfId="0" applyNumberFormat="1" applyFont="1" applyFill="1" applyBorder="1" applyAlignment="1">
      <alignment/>
    </xf>
    <xf numFmtId="3" fontId="7" fillId="5" borderId="14" xfId="0" applyNumberFormat="1" applyFont="1" applyFill="1" applyBorder="1" applyAlignment="1">
      <alignment/>
    </xf>
    <xf numFmtId="49" fontId="9" fillId="0" borderId="5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0" fontId="16" fillId="0" borderId="3" xfId="0" applyFont="1" applyFill="1" applyBorder="1" applyAlignment="1">
      <alignment horizontal="left" wrapText="1"/>
    </xf>
    <xf numFmtId="49" fontId="10" fillId="6" borderId="8" xfId="0" applyNumberFormat="1" applyFont="1" applyFill="1" applyBorder="1" applyAlignment="1">
      <alignment wrapText="1"/>
    </xf>
    <xf numFmtId="0" fontId="0" fillId="0" borderId="34" xfId="0" applyBorder="1" applyAlignment="1">
      <alignment/>
    </xf>
    <xf numFmtId="49" fontId="0" fillId="6" borderId="8" xfId="0" applyNumberFormat="1" applyFont="1" applyFill="1" applyBorder="1" applyAlignment="1">
      <alignment/>
    </xf>
    <xf numFmtId="49" fontId="8" fillId="6" borderId="8" xfId="0" applyNumberFormat="1" applyFont="1" applyFill="1" applyBorder="1" applyAlignment="1">
      <alignment wrapText="1"/>
    </xf>
    <xf numFmtId="49" fontId="9" fillId="5" borderId="8" xfId="0" applyNumberFormat="1" applyFont="1" applyFill="1" applyBorder="1" applyAlignment="1">
      <alignment wrapText="1"/>
    </xf>
    <xf numFmtId="3" fontId="8" fillId="0" borderId="48" xfId="0" applyNumberFormat="1" applyFont="1" applyFill="1" applyBorder="1" applyAlignment="1">
      <alignment/>
    </xf>
    <xf numFmtId="3" fontId="7" fillId="0" borderId="38" xfId="0" applyNumberFormat="1" applyFont="1" applyBorder="1" applyAlignment="1">
      <alignment/>
    </xf>
    <xf numFmtId="0" fontId="7" fillId="0" borderId="11" xfId="0" applyFont="1" applyBorder="1" applyAlignment="1">
      <alignment/>
    </xf>
    <xf numFmtId="165" fontId="7" fillId="0" borderId="11" xfId="15" applyNumberFormat="1" applyFont="1" applyBorder="1" applyAlignment="1">
      <alignment/>
    </xf>
    <xf numFmtId="0" fontId="15" fillId="0" borderId="11" xfId="0" applyFont="1" applyBorder="1" applyAlignment="1">
      <alignment wrapText="1"/>
    </xf>
    <xf numFmtId="3" fontId="15" fillId="0" borderId="14" xfId="0" applyNumberFormat="1" applyFont="1" applyBorder="1" applyAlignment="1">
      <alignment/>
    </xf>
    <xf numFmtId="3" fontId="7" fillId="0" borderId="5" xfId="0" applyNumberFormat="1" applyFont="1" applyBorder="1" applyAlignment="1">
      <alignment/>
    </xf>
    <xf numFmtId="3" fontId="11" fillId="6" borderId="13" xfId="0" applyNumberFormat="1" applyFont="1" applyFill="1" applyBorder="1" applyAlignment="1">
      <alignment/>
    </xf>
    <xf numFmtId="49" fontId="8" fillId="6" borderId="17" xfId="0" applyNumberFormat="1" applyFont="1" applyFill="1" applyBorder="1" applyAlignment="1">
      <alignment/>
    </xf>
    <xf numFmtId="3" fontId="9" fillId="0" borderId="24" xfId="0" applyNumberFormat="1" applyFont="1" applyBorder="1" applyAlignment="1">
      <alignment/>
    </xf>
    <xf numFmtId="49" fontId="2" fillId="5" borderId="8" xfId="0" applyNumberFormat="1" applyFont="1" applyFill="1" applyBorder="1" applyAlignment="1">
      <alignment/>
    </xf>
    <xf numFmtId="49" fontId="2" fillId="5" borderId="8" xfId="0" applyNumberFormat="1" applyFont="1" applyFill="1" applyBorder="1" applyAlignment="1">
      <alignment wrapText="1"/>
    </xf>
    <xf numFmtId="3" fontId="2" fillId="0" borderId="8" xfId="0" applyNumberFormat="1" applyFont="1" applyBorder="1" applyAlignment="1">
      <alignment/>
    </xf>
    <xf numFmtId="0" fontId="15" fillId="0" borderId="38" xfId="0" applyFont="1" applyBorder="1" applyAlignment="1">
      <alignment wrapText="1"/>
    </xf>
    <xf numFmtId="3" fontId="15" fillId="0" borderId="17" xfId="0" applyNumberFormat="1" applyFont="1" applyBorder="1" applyAlignment="1">
      <alignment/>
    </xf>
    <xf numFmtId="0" fontId="0" fillId="0" borderId="7" xfId="0" applyBorder="1" applyAlignment="1">
      <alignment wrapText="1"/>
    </xf>
    <xf numFmtId="0" fontId="0" fillId="0" borderId="11" xfId="0" applyBorder="1" applyAlignment="1">
      <alignment/>
    </xf>
    <xf numFmtId="49" fontId="7" fillId="0" borderId="11" xfId="0" applyNumberFormat="1" applyFont="1" applyBorder="1" applyAlignment="1">
      <alignment wrapText="1"/>
    </xf>
    <xf numFmtId="49" fontId="7" fillId="0" borderId="7" xfId="0" applyNumberFormat="1" applyFont="1" applyBorder="1" applyAlignment="1">
      <alignment horizontal="center"/>
    </xf>
    <xf numFmtId="49" fontId="7" fillId="0" borderId="7" xfId="0" applyNumberFormat="1" applyFont="1" applyFill="1" applyBorder="1" applyAlignment="1">
      <alignment horizontal="center"/>
    </xf>
    <xf numFmtId="3" fontId="0" fillId="0" borderId="7" xfId="0" applyNumberFormat="1" applyFont="1" applyFill="1" applyBorder="1" applyAlignment="1">
      <alignment horizontal="right"/>
    </xf>
    <xf numFmtId="3" fontId="7" fillId="0" borderId="11" xfId="0" applyNumberFormat="1" applyFont="1" applyBorder="1" applyAlignment="1">
      <alignment horizontal="center"/>
    </xf>
    <xf numFmtId="3" fontId="9" fillId="0" borderId="14" xfId="0" applyNumberFormat="1" applyFont="1" applyBorder="1" applyAlignment="1">
      <alignment horizontal="right"/>
    </xf>
    <xf numFmtId="3" fontId="11" fillId="6" borderId="17" xfId="0" applyNumberFormat="1" applyFont="1" applyFill="1" applyBorder="1" applyAlignment="1">
      <alignment/>
    </xf>
    <xf numFmtId="3" fontId="13" fillId="2" borderId="7" xfId="0" applyNumberFormat="1" applyFont="1" applyFill="1" applyBorder="1" applyAlignment="1">
      <alignment/>
    </xf>
    <xf numFmtId="3" fontId="22" fillId="0" borderId="12" xfId="0" applyNumberFormat="1" applyFont="1" applyBorder="1" applyAlignment="1">
      <alignment wrapText="1"/>
    </xf>
    <xf numFmtId="3" fontId="19" fillId="0" borderId="40" xfId="0" applyNumberFormat="1" applyFont="1" applyBorder="1" applyAlignment="1">
      <alignment/>
    </xf>
    <xf numFmtId="3" fontId="8" fillId="0" borderId="19" xfId="0" applyNumberFormat="1" applyFont="1" applyBorder="1" applyAlignment="1">
      <alignment/>
    </xf>
    <xf numFmtId="3" fontId="8" fillId="0" borderId="40" xfId="0" applyNumberFormat="1" applyFont="1" applyBorder="1" applyAlignment="1">
      <alignment/>
    </xf>
    <xf numFmtId="3" fontId="8" fillId="0" borderId="18" xfId="0" applyNumberFormat="1" applyFont="1" applyBorder="1" applyAlignment="1">
      <alignment/>
    </xf>
    <xf numFmtId="3" fontId="8" fillId="0" borderId="13" xfId="0" applyNumberFormat="1" applyFont="1" applyFill="1" applyBorder="1" applyAlignment="1">
      <alignment/>
    </xf>
    <xf numFmtId="3" fontId="8" fillId="6" borderId="4" xfId="0" applyNumberFormat="1" applyFont="1" applyFill="1" applyBorder="1" applyAlignment="1">
      <alignment/>
    </xf>
    <xf numFmtId="3" fontId="8" fillId="6" borderId="5" xfId="0" applyNumberFormat="1" applyFont="1" applyFill="1" applyBorder="1" applyAlignment="1">
      <alignment/>
    </xf>
    <xf numFmtId="3" fontId="8" fillId="0" borderId="38" xfId="0" applyNumberFormat="1" applyFont="1" applyFill="1" applyBorder="1" applyAlignment="1">
      <alignment/>
    </xf>
    <xf numFmtId="0" fontId="15" fillId="0" borderId="12" xfId="0" applyFont="1" applyBorder="1" applyAlignment="1">
      <alignment wrapText="1"/>
    </xf>
    <xf numFmtId="0" fontId="0" fillId="0" borderId="17" xfId="0" applyBorder="1" applyAlignment="1">
      <alignment wrapText="1"/>
    </xf>
    <xf numFmtId="49" fontId="16" fillId="0" borderId="18" xfId="0" applyNumberFormat="1" applyFont="1" applyFill="1" applyBorder="1" applyAlignment="1">
      <alignment/>
    </xf>
    <xf numFmtId="3" fontId="7" fillId="0" borderId="38" xfId="0" applyNumberFormat="1" applyFont="1" applyFill="1" applyBorder="1" applyAlignment="1">
      <alignment/>
    </xf>
    <xf numFmtId="0" fontId="16" fillId="0" borderId="8" xfId="0" applyFont="1" applyFill="1" applyBorder="1" applyAlignment="1">
      <alignment wrapText="1"/>
    </xf>
    <xf numFmtId="0" fontId="0" fillId="0" borderId="3" xfId="0" applyBorder="1" applyAlignment="1">
      <alignment wrapText="1"/>
    </xf>
    <xf numFmtId="0" fontId="0" fillId="0" borderId="19" xfId="0" applyBorder="1" applyAlignment="1">
      <alignment wrapText="1"/>
    </xf>
    <xf numFmtId="49" fontId="16" fillId="0" borderId="8" xfId="0" applyNumberFormat="1" applyFont="1" applyFill="1" applyBorder="1" applyAlignment="1">
      <alignment horizontal="left" wrapText="1"/>
    </xf>
    <xf numFmtId="0" fontId="7" fillId="0" borderId="8" xfId="0" applyFont="1" applyFill="1" applyBorder="1" applyAlignment="1">
      <alignment/>
    </xf>
    <xf numFmtId="3" fontId="7" fillId="0" borderId="37" xfId="0" applyNumberFormat="1" applyFont="1" applyBorder="1" applyAlignment="1">
      <alignment/>
    </xf>
    <xf numFmtId="49" fontId="9" fillId="0" borderId="2" xfId="0" applyNumberFormat="1" applyFont="1" applyFill="1" applyBorder="1" applyAlignment="1">
      <alignment horizontal="right" wrapText="1"/>
    </xf>
    <xf numFmtId="49" fontId="8" fillId="6" borderId="51" xfId="0" applyNumberFormat="1" applyFont="1" applyFill="1" applyBorder="1" applyAlignment="1">
      <alignment horizontal="center"/>
    </xf>
    <xf numFmtId="49" fontId="8" fillId="6" borderId="4" xfId="0" applyNumberFormat="1" applyFont="1" applyFill="1" applyBorder="1" applyAlignment="1">
      <alignment/>
    </xf>
    <xf numFmtId="49" fontId="8" fillId="6" borderId="5" xfId="0" applyNumberFormat="1" applyFont="1" applyFill="1" applyBorder="1" applyAlignment="1">
      <alignment/>
    </xf>
    <xf numFmtId="49" fontId="8" fillId="6" borderId="10" xfId="0" applyNumberFormat="1" applyFont="1" applyFill="1" applyBorder="1" applyAlignment="1">
      <alignment wrapText="1"/>
    </xf>
    <xf numFmtId="3" fontId="8" fillId="6" borderId="46" xfId="0" applyNumberFormat="1" applyFont="1" applyFill="1" applyBorder="1" applyAlignment="1">
      <alignment/>
    </xf>
    <xf numFmtId="3" fontId="8" fillId="6" borderId="6" xfId="0" applyNumberFormat="1" applyFont="1" applyFill="1" applyBorder="1" applyAlignment="1">
      <alignment/>
    </xf>
    <xf numFmtId="3" fontId="9" fillId="2" borderId="8" xfId="0" applyNumberFormat="1" applyFont="1" applyFill="1" applyBorder="1" applyAlignment="1">
      <alignment/>
    </xf>
    <xf numFmtId="3" fontId="7" fillId="0" borderId="7" xfId="0" applyNumberFormat="1" applyFont="1" applyFill="1" applyBorder="1" applyAlignment="1">
      <alignment/>
    </xf>
    <xf numFmtId="165" fontId="0" fillId="0" borderId="2" xfId="15" applyNumberFormat="1" applyFont="1" applyBorder="1" applyAlignment="1">
      <alignment/>
    </xf>
    <xf numFmtId="49" fontId="19" fillId="0" borderId="8" xfId="0" applyNumberFormat="1" applyFont="1" applyFill="1" applyBorder="1" applyAlignment="1">
      <alignment wrapText="1"/>
    </xf>
    <xf numFmtId="49" fontId="15" fillId="0" borderId="8" xfId="0" applyNumberFormat="1" applyFont="1" applyFill="1" applyBorder="1" applyAlignment="1">
      <alignment horizontal="right" wrapText="1"/>
    </xf>
    <xf numFmtId="49" fontId="15" fillId="0" borderId="2" xfId="0" applyNumberFormat="1" applyFont="1" applyFill="1" applyBorder="1" applyAlignment="1">
      <alignment horizontal="right"/>
    </xf>
    <xf numFmtId="49" fontId="15" fillId="0" borderId="8" xfId="0" applyNumberFormat="1" applyFont="1" applyFill="1" applyBorder="1" applyAlignment="1">
      <alignment horizontal="right"/>
    </xf>
    <xf numFmtId="3" fontId="9" fillId="0" borderId="48" xfId="0" applyNumberFormat="1" applyFont="1" applyBorder="1" applyAlignment="1">
      <alignment/>
    </xf>
    <xf numFmtId="49" fontId="16" fillId="0" borderId="12" xfId="0" applyNumberFormat="1" applyFont="1" applyFill="1" applyBorder="1" applyAlignment="1">
      <alignment horizontal="left" wrapText="1"/>
    </xf>
    <xf numFmtId="3" fontId="23" fillId="6" borderId="8" xfId="0" applyNumberFormat="1" applyFont="1" applyFill="1" applyBorder="1" applyAlignment="1">
      <alignment/>
    </xf>
    <xf numFmtId="3" fontId="24" fillId="2" borderId="8" xfId="0" applyNumberFormat="1" applyFont="1" applyFill="1" applyBorder="1" applyAlignment="1">
      <alignment/>
    </xf>
    <xf numFmtId="49" fontId="8" fillId="0" borderId="32" xfId="0" applyNumberFormat="1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6" borderId="8" xfId="0" applyFont="1" applyFill="1" applyBorder="1" applyAlignment="1">
      <alignment/>
    </xf>
    <xf numFmtId="3" fontId="9" fillId="6" borderId="5" xfId="0" applyNumberFormat="1" applyFont="1" applyFill="1" applyBorder="1" applyAlignment="1">
      <alignment/>
    </xf>
    <xf numFmtId="3" fontId="8" fillId="2" borderId="8" xfId="0" applyNumberFormat="1" applyFont="1" applyFill="1" applyBorder="1" applyAlignment="1">
      <alignment/>
    </xf>
    <xf numFmtId="0" fontId="0" fillId="0" borderId="7" xfId="0" applyFont="1" applyBorder="1" applyAlignment="1">
      <alignment/>
    </xf>
    <xf numFmtId="0" fontId="0" fillId="0" borderId="18" xfId="0" applyFont="1" applyBorder="1" applyAlignment="1">
      <alignment/>
    </xf>
    <xf numFmtId="3" fontId="9" fillId="6" borderId="20" xfId="0" applyNumberFormat="1" applyFont="1" applyFill="1" applyBorder="1" applyAlignment="1">
      <alignment/>
    </xf>
    <xf numFmtId="3" fontId="8" fillId="2" borderId="22" xfId="0" applyNumberFormat="1" applyFont="1" applyFill="1" applyBorder="1" applyAlignment="1">
      <alignment/>
    </xf>
    <xf numFmtId="0" fontId="7" fillId="0" borderId="12" xfId="0" applyFont="1" applyBorder="1" applyAlignment="1">
      <alignment wrapText="1"/>
    </xf>
    <xf numFmtId="0" fontId="0" fillId="0" borderId="8" xfId="0" applyFont="1" applyBorder="1" applyAlignment="1">
      <alignment wrapText="1"/>
    </xf>
    <xf numFmtId="0" fontId="7" fillId="0" borderId="8" xfId="0" applyFont="1" applyBorder="1" applyAlignment="1">
      <alignment wrapText="1"/>
    </xf>
    <xf numFmtId="3" fontId="9" fillId="6" borderId="8" xfId="0" applyNumberFormat="1" applyFont="1" applyFill="1" applyBorder="1" applyAlignment="1">
      <alignment/>
    </xf>
    <xf numFmtId="0" fontId="0" fillId="0" borderId="37" xfId="0" applyFont="1" applyBorder="1" applyAlignment="1">
      <alignment wrapText="1"/>
    </xf>
    <xf numFmtId="0" fontId="0" fillId="0" borderId="38" xfId="0" applyFont="1" applyBorder="1" applyAlignment="1">
      <alignment wrapText="1"/>
    </xf>
    <xf numFmtId="0" fontId="0" fillId="0" borderId="32" xfId="0" applyFont="1" applyBorder="1" applyAlignment="1">
      <alignment wrapText="1"/>
    </xf>
    <xf numFmtId="0" fontId="0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558"/>
  <sheetViews>
    <sheetView zoomScale="75" zoomScaleNormal="75" workbookViewId="0" topLeftCell="A1">
      <selection activeCell="E1" sqref="E1"/>
    </sheetView>
  </sheetViews>
  <sheetFormatPr defaultColWidth="9.00390625" defaultRowHeight="12.75"/>
  <cols>
    <col min="1" max="1" width="0.37109375" style="0" customWidth="1"/>
    <col min="2" max="2" width="5.75390625" style="1" customWidth="1"/>
    <col min="3" max="3" width="6.875" style="1" customWidth="1"/>
    <col min="4" max="4" width="5.75390625" style="1" customWidth="1"/>
    <col min="5" max="5" width="23.00390625" style="1" customWidth="1"/>
    <col min="6" max="6" width="11.625" style="1" customWidth="1"/>
    <col min="7" max="7" width="12.375" style="2" customWidth="1"/>
    <col min="8" max="8" width="11.875" style="2" customWidth="1"/>
    <col min="9" max="9" width="9.375" style="2" customWidth="1"/>
    <col min="10" max="10" width="8.375" style="93" customWidth="1"/>
  </cols>
  <sheetData>
    <row r="1" spans="6:10" ht="12.75">
      <c r="F1" s="1" t="s">
        <v>0</v>
      </c>
      <c r="J1" s="94"/>
    </row>
    <row r="2" spans="5:10" ht="18">
      <c r="E2" s="3"/>
      <c r="F2" s="1" t="s">
        <v>0</v>
      </c>
      <c r="J2" s="94"/>
    </row>
    <row r="3" spans="5:10" ht="18">
      <c r="E3" s="3"/>
      <c r="J3" s="94"/>
    </row>
    <row r="4" spans="5:10" s="4" customFormat="1" ht="20.25">
      <c r="E4" s="5" t="s">
        <v>230</v>
      </c>
      <c r="F4" s="6"/>
      <c r="G4" s="7"/>
      <c r="H4" s="8"/>
      <c r="I4" s="8"/>
      <c r="J4" s="95"/>
    </row>
    <row r="5" spans="6:10" ht="13.5" thickBot="1">
      <c r="F5" s="1" t="s">
        <v>1</v>
      </c>
      <c r="J5" s="94"/>
    </row>
    <row r="6" spans="2:10" ht="63.75">
      <c r="B6" s="9" t="s">
        <v>2</v>
      </c>
      <c r="C6" s="10" t="s">
        <v>3</v>
      </c>
      <c r="D6" s="10" t="s">
        <v>4</v>
      </c>
      <c r="E6" s="10" t="s">
        <v>5</v>
      </c>
      <c r="F6" s="11" t="s">
        <v>6</v>
      </c>
      <c r="G6" s="12" t="s">
        <v>7</v>
      </c>
      <c r="H6" s="13" t="s">
        <v>8</v>
      </c>
      <c r="I6" s="77" t="s">
        <v>9</v>
      </c>
      <c r="J6" s="14" t="s">
        <v>165</v>
      </c>
    </row>
    <row r="7" spans="2:10" ht="13.5" thickBot="1">
      <c r="B7" s="15">
        <v>1</v>
      </c>
      <c r="C7" s="16">
        <v>2</v>
      </c>
      <c r="D7" s="17" t="s">
        <v>10</v>
      </c>
      <c r="E7" s="18" t="s">
        <v>11</v>
      </c>
      <c r="F7" s="16">
        <v>5</v>
      </c>
      <c r="G7" s="19">
        <v>6</v>
      </c>
      <c r="H7" s="19">
        <v>7</v>
      </c>
      <c r="I7" s="78">
        <v>8</v>
      </c>
      <c r="J7" s="20">
        <v>9</v>
      </c>
    </row>
    <row r="8" spans="2:10" s="26" customFormat="1" ht="27.75" customHeight="1">
      <c r="B8" s="21" t="s">
        <v>12</v>
      </c>
      <c r="C8" s="22" t="s">
        <v>13</v>
      </c>
      <c r="D8" s="21"/>
      <c r="E8" s="23" t="s">
        <v>14</v>
      </c>
      <c r="F8" s="24">
        <v>9817463</v>
      </c>
      <c r="G8" s="24">
        <f>G9+G10</f>
        <v>9147320</v>
      </c>
      <c r="H8" s="24">
        <f>H9+H10</f>
        <v>3075000</v>
      </c>
      <c r="I8" s="79"/>
      <c r="J8" s="25">
        <f>H8/G8*100</f>
        <v>33.616403493044956</v>
      </c>
    </row>
    <row r="9" spans="2:10" s="31" customFormat="1" ht="12.75">
      <c r="B9" s="27"/>
      <c r="C9" s="27" t="s">
        <v>0</v>
      </c>
      <c r="D9" s="27" t="s">
        <v>15</v>
      </c>
      <c r="E9" s="28" t="s">
        <v>16</v>
      </c>
      <c r="F9" s="29">
        <v>9790143</v>
      </c>
      <c r="G9" s="29">
        <v>9120000</v>
      </c>
      <c r="H9" s="29">
        <v>3075000</v>
      </c>
      <c r="I9" s="80"/>
      <c r="J9" s="96">
        <f aca="true" t="shared" si="0" ref="J9:J51">H9/G9*100</f>
        <v>33.71710526315789</v>
      </c>
    </row>
    <row r="10" spans="2:10" ht="12.75">
      <c r="B10" s="32"/>
      <c r="C10" s="32"/>
      <c r="D10" s="32"/>
      <c r="E10" s="33" t="s">
        <v>17</v>
      </c>
      <c r="F10" s="34">
        <f>F8-F9</f>
        <v>27320</v>
      </c>
      <c r="G10" s="34">
        <v>27320</v>
      </c>
      <c r="H10" s="34"/>
      <c r="I10" s="81"/>
      <c r="J10" s="30">
        <f t="shared" si="0"/>
        <v>0</v>
      </c>
    </row>
    <row r="11" spans="2:10" s="26" customFormat="1" ht="12.75">
      <c r="B11" s="35" t="s">
        <v>12</v>
      </c>
      <c r="C11" s="36" t="s">
        <v>18</v>
      </c>
      <c r="D11" s="37"/>
      <c r="E11" s="38" t="s">
        <v>19</v>
      </c>
      <c r="F11" s="39">
        <v>4507</v>
      </c>
      <c r="G11" s="39">
        <v>4507</v>
      </c>
      <c r="H11" s="39">
        <v>6000</v>
      </c>
      <c r="I11" s="82"/>
      <c r="J11" s="30">
        <f t="shared" si="0"/>
        <v>133.12624805857556</v>
      </c>
    </row>
    <row r="12" spans="2:10" s="26" customFormat="1" ht="12.75">
      <c r="B12" s="35" t="s">
        <v>12</v>
      </c>
      <c r="C12" s="36" t="s">
        <v>20</v>
      </c>
      <c r="D12" s="37"/>
      <c r="E12" s="38" t="s">
        <v>21</v>
      </c>
      <c r="F12" s="39">
        <v>52330</v>
      </c>
      <c r="G12" s="39">
        <v>52330</v>
      </c>
      <c r="H12" s="39"/>
      <c r="I12" s="82"/>
      <c r="J12" s="30">
        <f t="shared" si="0"/>
        <v>0</v>
      </c>
    </row>
    <row r="13" spans="2:10" s="43" customFormat="1" ht="12.75">
      <c r="B13" s="40" t="s">
        <v>12</v>
      </c>
      <c r="C13" s="40"/>
      <c r="D13" s="40"/>
      <c r="E13" s="41" t="s">
        <v>22</v>
      </c>
      <c r="F13" s="42">
        <f>F8+F11+F12</f>
        <v>9874300</v>
      </c>
      <c r="G13" s="42">
        <f>G8+G11+G12</f>
        <v>9204157</v>
      </c>
      <c r="H13" s="42">
        <f>H8+H11+H12</f>
        <v>3081000</v>
      </c>
      <c r="I13" s="83"/>
      <c r="J13" s="98">
        <f t="shared" si="0"/>
        <v>33.4740052782672</v>
      </c>
    </row>
    <row r="14" spans="2:10" s="49" customFormat="1" ht="15" customHeight="1">
      <c r="B14" s="44" t="s">
        <v>23</v>
      </c>
      <c r="C14" s="45" t="s">
        <v>24</v>
      </c>
      <c r="D14" s="46"/>
      <c r="E14" s="47" t="s">
        <v>25</v>
      </c>
      <c r="F14" s="48">
        <v>407868</v>
      </c>
      <c r="G14" s="48">
        <v>407868</v>
      </c>
      <c r="H14" s="48">
        <v>430000</v>
      </c>
      <c r="I14" s="84"/>
      <c r="J14" s="30">
        <f t="shared" si="0"/>
        <v>105.42626536036168</v>
      </c>
    </row>
    <row r="15" spans="2:10" s="49" customFormat="1" ht="25.5">
      <c r="B15" s="44" t="s">
        <v>23</v>
      </c>
      <c r="C15" s="45" t="s">
        <v>26</v>
      </c>
      <c r="D15" s="46"/>
      <c r="E15" s="47" t="s">
        <v>27</v>
      </c>
      <c r="F15" s="48">
        <v>100000</v>
      </c>
      <c r="G15" s="48">
        <v>0</v>
      </c>
      <c r="H15" s="48">
        <v>250000</v>
      </c>
      <c r="I15" s="84"/>
      <c r="J15" s="30" t="s">
        <v>0</v>
      </c>
    </row>
    <row r="16" spans="1:10" s="1" customFormat="1" ht="12.75">
      <c r="A16" s="101"/>
      <c r="B16" s="27"/>
      <c r="C16" s="27"/>
      <c r="D16" s="27" t="s">
        <v>15</v>
      </c>
      <c r="E16" s="28" t="s">
        <v>16</v>
      </c>
      <c r="F16" s="29"/>
      <c r="G16" s="29"/>
      <c r="H16" s="29">
        <f>H15</f>
        <v>250000</v>
      </c>
      <c r="I16" s="80"/>
      <c r="J16" s="102"/>
    </row>
    <row r="17" spans="2:10" s="49" customFormat="1" ht="25.5">
      <c r="B17" s="44" t="s">
        <v>23</v>
      </c>
      <c r="C17" s="45" t="s">
        <v>28</v>
      </c>
      <c r="D17" s="46"/>
      <c r="E17" s="47" t="s">
        <v>29</v>
      </c>
      <c r="F17" s="48">
        <v>70000</v>
      </c>
      <c r="G17" s="48">
        <v>70000</v>
      </c>
      <c r="H17" s="48"/>
      <c r="I17" s="84"/>
      <c r="J17" s="30">
        <f t="shared" si="0"/>
        <v>0</v>
      </c>
    </row>
    <row r="18" spans="2:10" s="26" customFormat="1" ht="12.75">
      <c r="B18" s="37" t="s">
        <v>23</v>
      </c>
      <c r="C18" s="45" t="s">
        <v>30</v>
      </c>
      <c r="D18" s="37"/>
      <c r="E18" s="38" t="s">
        <v>31</v>
      </c>
      <c r="F18" s="39">
        <v>2966200</v>
      </c>
      <c r="G18" s="39">
        <v>2850000</v>
      </c>
      <c r="H18" s="39">
        <v>1401000</v>
      </c>
      <c r="I18" s="82"/>
      <c r="J18" s="30">
        <f t="shared" si="0"/>
        <v>49.1578947368421</v>
      </c>
    </row>
    <row r="19" spans="2:10" s="26" customFormat="1" ht="12.75">
      <c r="B19" s="37"/>
      <c r="C19" s="50"/>
      <c r="D19" s="37"/>
      <c r="E19" s="38" t="s">
        <v>17</v>
      </c>
      <c r="F19" s="39">
        <f>F18-F20</f>
        <v>1128749</v>
      </c>
      <c r="G19" s="39">
        <f>G18-G20</f>
        <v>1012549</v>
      </c>
      <c r="H19" s="39">
        <f>H18-H20</f>
        <v>801000</v>
      </c>
      <c r="I19" s="82"/>
      <c r="J19" s="30">
        <f t="shared" si="0"/>
        <v>79.10728270928124</v>
      </c>
    </row>
    <row r="20" spans="2:10" ht="12.75">
      <c r="B20" s="27"/>
      <c r="C20" s="27"/>
      <c r="D20" s="27" t="s">
        <v>15</v>
      </c>
      <c r="E20" s="28" t="s">
        <v>16</v>
      </c>
      <c r="F20" s="29">
        <v>1837451</v>
      </c>
      <c r="G20" s="29">
        <v>1837451</v>
      </c>
      <c r="H20" s="29">
        <v>600000</v>
      </c>
      <c r="I20" s="80"/>
      <c r="J20" s="96">
        <f t="shared" si="0"/>
        <v>32.65393199600969</v>
      </c>
    </row>
    <row r="21" spans="2:10" ht="12.75">
      <c r="B21" s="40" t="s">
        <v>23</v>
      </c>
      <c r="C21" s="40"/>
      <c r="D21" s="40"/>
      <c r="E21" s="41" t="s">
        <v>33</v>
      </c>
      <c r="F21" s="42">
        <f>F14+F15+F17+F18</f>
        <v>3544068</v>
      </c>
      <c r="G21" s="42">
        <f>G14+G15+G17+G18</f>
        <v>3327868</v>
      </c>
      <c r="H21" s="42">
        <f>H14+H15+H17+H18</f>
        <v>2081000</v>
      </c>
      <c r="I21" s="85"/>
      <c r="J21" s="98">
        <f t="shared" si="0"/>
        <v>62.53252833345553</v>
      </c>
    </row>
    <row r="22" spans="2:10" s="26" customFormat="1" ht="27.75" customHeight="1">
      <c r="B22" s="37" t="s">
        <v>34</v>
      </c>
      <c r="C22" s="45" t="s">
        <v>35</v>
      </c>
      <c r="D22" s="37"/>
      <c r="E22" s="38" t="s">
        <v>36</v>
      </c>
      <c r="F22" s="39">
        <v>41000</v>
      </c>
      <c r="G22" s="39">
        <v>30000</v>
      </c>
      <c r="H22" s="39">
        <v>20000</v>
      </c>
      <c r="I22" s="86"/>
      <c r="J22" s="30">
        <f t="shared" si="0"/>
        <v>66.66666666666666</v>
      </c>
    </row>
    <row r="23" spans="2:10" s="26" customFormat="1" ht="25.5">
      <c r="B23" s="52" t="s">
        <v>34</v>
      </c>
      <c r="C23" s="45" t="s">
        <v>37</v>
      </c>
      <c r="D23" s="37"/>
      <c r="E23" s="38" t="s">
        <v>38</v>
      </c>
      <c r="F23" s="39">
        <v>207800</v>
      </c>
      <c r="G23" s="39">
        <v>180000</v>
      </c>
      <c r="H23" s="39">
        <v>220000</v>
      </c>
      <c r="I23" s="82"/>
      <c r="J23" s="30">
        <f t="shared" si="0"/>
        <v>122.22222222222223</v>
      </c>
    </row>
    <row r="24" spans="2:10" s="26" customFormat="1" ht="12.75">
      <c r="B24" s="52"/>
      <c r="C24" s="50"/>
      <c r="D24" s="37"/>
      <c r="E24" s="38" t="s">
        <v>17</v>
      </c>
      <c r="F24" s="39">
        <f>F23-F25</f>
        <v>135100</v>
      </c>
      <c r="G24" s="39">
        <f>G23-G25</f>
        <v>107300</v>
      </c>
      <c r="H24" s="39">
        <f>H23-H25</f>
        <v>220000</v>
      </c>
      <c r="I24" s="82"/>
      <c r="J24" s="30">
        <f t="shared" si="0"/>
        <v>205.03261882572227</v>
      </c>
    </row>
    <row r="25" spans="2:10" ht="12.75">
      <c r="B25" s="53"/>
      <c r="C25" s="27" t="s">
        <v>0</v>
      </c>
      <c r="D25" s="27" t="s">
        <v>39</v>
      </c>
      <c r="E25" s="28" t="s">
        <v>40</v>
      </c>
      <c r="F25" s="29">
        <v>72700</v>
      </c>
      <c r="G25" s="29">
        <v>72700</v>
      </c>
      <c r="H25" s="29"/>
      <c r="I25" s="80"/>
      <c r="J25" s="96">
        <f t="shared" si="0"/>
        <v>0</v>
      </c>
    </row>
    <row r="26" spans="2:10" ht="25.5">
      <c r="B26" s="40" t="s">
        <v>34</v>
      </c>
      <c r="C26" s="40"/>
      <c r="D26" s="40"/>
      <c r="E26" s="41" t="s">
        <v>41</v>
      </c>
      <c r="F26" s="42">
        <f>F22+F23</f>
        <v>248800</v>
      </c>
      <c r="G26" s="42">
        <f>G22+G23</f>
        <v>210000</v>
      </c>
      <c r="H26" s="42">
        <f>H22+H23</f>
        <v>240000</v>
      </c>
      <c r="I26" s="85"/>
      <c r="J26" s="98">
        <f t="shared" si="0"/>
        <v>114.28571428571428</v>
      </c>
    </row>
    <row r="27" spans="2:10" s="26" customFormat="1" ht="25.5">
      <c r="B27" s="37" t="s">
        <v>42</v>
      </c>
      <c r="C27" s="45" t="s">
        <v>43</v>
      </c>
      <c r="D27" s="52"/>
      <c r="E27" s="38" t="s">
        <v>44</v>
      </c>
      <c r="F27" s="39">
        <v>127600</v>
      </c>
      <c r="G27" s="39">
        <v>28600</v>
      </c>
      <c r="H27" s="39">
        <v>165112</v>
      </c>
      <c r="I27" s="82"/>
      <c r="J27" s="30">
        <f t="shared" si="0"/>
        <v>577.3146853146853</v>
      </c>
    </row>
    <row r="28" spans="2:10" s="26" customFormat="1" ht="38.25">
      <c r="B28" s="37" t="s">
        <v>42</v>
      </c>
      <c r="C28" s="45" t="s">
        <v>45</v>
      </c>
      <c r="D28" s="52"/>
      <c r="E28" s="38" t="s">
        <v>46</v>
      </c>
      <c r="F28" s="39">
        <v>518000</v>
      </c>
      <c r="G28" s="39">
        <v>258000</v>
      </c>
      <c r="H28" s="39">
        <v>395000</v>
      </c>
      <c r="I28" s="82"/>
      <c r="J28" s="30">
        <f t="shared" si="0"/>
        <v>153.10077519379846</v>
      </c>
    </row>
    <row r="29" spans="2:10" s="26" customFormat="1" ht="12.75">
      <c r="B29" s="37" t="s">
        <v>42</v>
      </c>
      <c r="C29" s="45" t="s">
        <v>47</v>
      </c>
      <c r="D29" s="52"/>
      <c r="E29" s="38" t="s">
        <v>48</v>
      </c>
      <c r="F29" s="39">
        <v>44900</v>
      </c>
      <c r="G29" s="39">
        <v>44800</v>
      </c>
      <c r="H29" s="39">
        <v>26000</v>
      </c>
      <c r="I29" s="82"/>
      <c r="J29" s="30">
        <f t="shared" si="0"/>
        <v>58.03571428571429</v>
      </c>
    </row>
    <row r="30" spans="2:10" s="26" customFormat="1" ht="25.5">
      <c r="B30" s="37" t="s">
        <v>42</v>
      </c>
      <c r="C30" s="45" t="s">
        <v>49</v>
      </c>
      <c r="D30" s="52"/>
      <c r="E30" s="38" t="s">
        <v>50</v>
      </c>
      <c r="F30" s="39">
        <v>100</v>
      </c>
      <c r="G30" s="39">
        <v>100</v>
      </c>
      <c r="H30" s="39"/>
      <c r="I30" s="82"/>
      <c r="J30" s="30">
        <f t="shared" si="0"/>
        <v>0</v>
      </c>
    </row>
    <row r="31" spans="2:10" ht="12.75">
      <c r="B31" s="40" t="s">
        <v>42</v>
      </c>
      <c r="C31" s="40"/>
      <c r="D31" s="40"/>
      <c r="E31" s="41" t="s">
        <v>51</v>
      </c>
      <c r="F31" s="42">
        <f>SUM(F27:F30)</f>
        <v>690600</v>
      </c>
      <c r="G31" s="42">
        <f>SUM(G27:G30)</f>
        <v>331500</v>
      </c>
      <c r="H31" s="42">
        <f>SUM(H27:H30)</f>
        <v>586112</v>
      </c>
      <c r="I31" s="85"/>
      <c r="J31" s="98">
        <f t="shared" si="0"/>
        <v>176.80603318250377</v>
      </c>
    </row>
    <row r="32" spans="2:10" s="26" customFormat="1" ht="12.75">
      <c r="B32" s="37" t="s">
        <v>52</v>
      </c>
      <c r="C32" s="45" t="s">
        <v>53</v>
      </c>
      <c r="D32" s="37"/>
      <c r="E32" s="38" t="s">
        <v>54</v>
      </c>
      <c r="F32" s="39">
        <v>150872</v>
      </c>
      <c r="G32" s="39">
        <v>150872</v>
      </c>
      <c r="H32" s="39">
        <v>142699</v>
      </c>
      <c r="I32" s="82">
        <v>49446</v>
      </c>
      <c r="J32" s="30">
        <f t="shared" si="0"/>
        <v>94.58282517630839</v>
      </c>
    </row>
    <row r="33" spans="2:10" s="26" customFormat="1" ht="12.75">
      <c r="B33" s="37" t="s">
        <v>52</v>
      </c>
      <c r="C33" s="45" t="s">
        <v>55</v>
      </c>
      <c r="D33" s="37"/>
      <c r="E33" s="38" t="s">
        <v>56</v>
      </c>
      <c r="F33" s="39">
        <v>167630</v>
      </c>
      <c r="G33" s="39">
        <v>167630</v>
      </c>
      <c r="H33" s="39">
        <v>38752</v>
      </c>
      <c r="I33" s="82">
        <v>38752</v>
      </c>
      <c r="J33" s="30">
        <f t="shared" si="0"/>
        <v>23.117580385372545</v>
      </c>
    </row>
    <row r="34" spans="2:10" s="26" customFormat="1" ht="12.75">
      <c r="B34" s="37" t="s">
        <v>52</v>
      </c>
      <c r="C34" s="45" t="s">
        <v>57</v>
      </c>
      <c r="D34" s="52"/>
      <c r="E34" s="38" t="s">
        <v>58</v>
      </c>
      <c r="F34" s="39">
        <v>193790</v>
      </c>
      <c r="G34" s="39">
        <v>193790</v>
      </c>
      <c r="H34" s="39">
        <v>223660</v>
      </c>
      <c r="I34" s="82">
        <v>0</v>
      </c>
      <c r="J34" s="30">
        <f t="shared" si="0"/>
        <v>115.41359203261263</v>
      </c>
    </row>
    <row r="35" spans="2:10" s="26" customFormat="1" ht="12.75">
      <c r="B35" s="37" t="s">
        <v>52</v>
      </c>
      <c r="C35" s="45" t="s">
        <v>59</v>
      </c>
      <c r="D35" s="52"/>
      <c r="E35" s="38" t="s">
        <v>60</v>
      </c>
      <c r="F35" s="39">
        <v>2680040</v>
      </c>
      <c r="G35" s="39">
        <v>2580000</v>
      </c>
      <c r="H35" s="39">
        <v>2865960</v>
      </c>
      <c r="I35" s="82">
        <v>0</v>
      </c>
      <c r="J35" s="30">
        <f t="shared" si="0"/>
        <v>111.08372093023256</v>
      </c>
    </row>
    <row r="36" spans="2:10" ht="12.75">
      <c r="B36" s="27"/>
      <c r="C36" s="27" t="s">
        <v>0</v>
      </c>
      <c r="D36" s="27" t="s">
        <v>39</v>
      </c>
      <c r="E36" s="28" t="s">
        <v>40</v>
      </c>
      <c r="F36" s="29">
        <v>51000</v>
      </c>
      <c r="G36" s="29">
        <v>41000</v>
      </c>
      <c r="H36" s="29">
        <v>27000</v>
      </c>
      <c r="I36" s="80"/>
      <c r="J36" s="96">
        <f t="shared" si="0"/>
        <v>65.85365853658537</v>
      </c>
    </row>
    <row r="37" spans="2:10" ht="12.75">
      <c r="B37" s="32"/>
      <c r="C37" s="32"/>
      <c r="D37" s="32"/>
      <c r="E37" s="33" t="s">
        <v>17</v>
      </c>
      <c r="F37" s="34">
        <f>F35-F36</f>
        <v>2629040</v>
      </c>
      <c r="G37" s="34">
        <f>G35-G36</f>
        <v>2539000</v>
      </c>
      <c r="H37" s="34">
        <f>H35-H36</f>
        <v>2838960</v>
      </c>
      <c r="I37" s="81"/>
      <c r="J37" s="30">
        <f t="shared" si="0"/>
        <v>111.8141000393856</v>
      </c>
    </row>
    <row r="38" spans="2:10" s="26" customFormat="1" ht="12.75">
      <c r="B38" s="37" t="s">
        <v>52</v>
      </c>
      <c r="C38" s="45" t="s">
        <v>61</v>
      </c>
      <c r="D38" s="52"/>
      <c r="E38" s="38" t="s">
        <v>62</v>
      </c>
      <c r="F38" s="39">
        <v>121264</v>
      </c>
      <c r="G38" s="39">
        <v>121264</v>
      </c>
      <c r="H38" s="39">
        <v>108000</v>
      </c>
      <c r="I38" s="82">
        <v>0</v>
      </c>
      <c r="J38" s="30">
        <f t="shared" si="0"/>
        <v>89.0618815147117</v>
      </c>
    </row>
    <row r="39" spans="2:10" s="26" customFormat="1" ht="12.75">
      <c r="B39" s="37" t="s">
        <v>52</v>
      </c>
      <c r="C39" s="45" t="s">
        <v>63</v>
      </c>
      <c r="D39" s="37"/>
      <c r="E39" s="38" t="s">
        <v>64</v>
      </c>
      <c r="F39" s="39">
        <v>3560</v>
      </c>
      <c r="G39" s="39">
        <v>3560</v>
      </c>
      <c r="H39" s="39">
        <v>33700</v>
      </c>
      <c r="I39" s="82">
        <v>33700</v>
      </c>
      <c r="J39" s="30">
        <f t="shared" si="0"/>
        <v>946.629213483146</v>
      </c>
    </row>
    <row r="40" spans="2:10" s="26" customFormat="1" ht="12.75">
      <c r="B40" s="37"/>
      <c r="C40" s="45" t="s">
        <v>173</v>
      </c>
      <c r="D40" s="37"/>
      <c r="E40" s="38" t="s">
        <v>21</v>
      </c>
      <c r="F40" s="39"/>
      <c r="G40" s="39"/>
      <c r="H40" s="39">
        <v>2399</v>
      </c>
      <c r="I40" s="82"/>
      <c r="J40" s="30"/>
    </row>
    <row r="41" spans="2:10" ht="25.5">
      <c r="B41" s="40" t="s">
        <v>52</v>
      </c>
      <c r="C41" s="40"/>
      <c r="D41" s="59"/>
      <c r="E41" s="41" t="s">
        <v>65</v>
      </c>
      <c r="F41" s="42">
        <f>F32+F33+F34+F35+F38+F39</f>
        <v>3317156</v>
      </c>
      <c r="G41" s="42">
        <f>G32+G33+G34+G35+G38+G39</f>
        <v>3217116</v>
      </c>
      <c r="H41" s="42">
        <f>H32+H33+H34+H35+H38+H39+H40</f>
        <v>3415170</v>
      </c>
      <c r="I41" s="85">
        <f>I32+I33+I34+I35+I38+I39</f>
        <v>121898</v>
      </c>
      <c r="J41" s="98">
        <f t="shared" si="0"/>
        <v>106.15625920855823</v>
      </c>
    </row>
    <row r="42" spans="2:10" ht="12.75">
      <c r="B42" s="54">
        <v>1</v>
      </c>
      <c r="C42" s="54">
        <v>2</v>
      </c>
      <c r="D42" s="55" t="s">
        <v>10</v>
      </c>
      <c r="E42" s="56" t="s">
        <v>11</v>
      </c>
      <c r="F42" s="54">
        <v>5</v>
      </c>
      <c r="G42" s="57">
        <v>6</v>
      </c>
      <c r="H42" s="57">
        <v>7</v>
      </c>
      <c r="I42" s="87">
        <v>8</v>
      </c>
      <c r="J42" s="58">
        <v>9</v>
      </c>
    </row>
    <row r="43" spans="2:10" s="26" customFormat="1" ht="51">
      <c r="B43" s="44" t="s">
        <v>66</v>
      </c>
      <c r="C43" s="45" t="s">
        <v>67</v>
      </c>
      <c r="D43" s="46"/>
      <c r="E43" s="47" t="s">
        <v>68</v>
      </c>
      <c r="F43" s="48">
        <v>1704</v>
      </c>
      <c r="G43" s="48">
        <v>1704</v>
      </c>
      <c r="H43" s="48">
        <v>1776</v>
      </c>
      <c r="I43" s="84">
        <v>1776</v>
      </c>
      <c r="J43" s="30">
        <f t="shared" si="0"/>
        <v>104.22535211267605</v>
      </c>
    </row>
    <row r="44" spans="2:10" s="26" customFormat="1" ht="12" customHeight="1">
      <c r="B44" s="44" t="s">
        <v>66</v>
      </c>
      <c r="C44" s="45" t="s">
        <v>69</v>
      </c>
      <c r="D44" s="44"/>
      <c r="E44" s="38" t="s">
        <v>70</v>
      </c>
      <c r="F44" s="48">
        <v>14324</v>
      </c>
      <c r="G44" s="48">
        <v>14324</v>
      </c>
      <c r="H44" s="48">
        <v>0</v>
      </c>
      <c r="I44" s="84"/>
      <c r="J44" s="30">
        <f t="shared" si="0"/>
        <v>0</v>
      </c>
    </row>
    <row r="45" spans="2:10" ht="60">
      <c r="B45" s="40" t="s">
        <v>66</v>
      </c>
      <c r="C45" s="40"/>
      <c r="D45" s="40"/>
      <c r="E45" s="62" t="s">
        <v>71</v>
      </c>
      <c r="F45" s="42">
        <f>F43+F44</f>
        <v>16028</v>
      </c>
      <c r="G45" s="42">
        <f>G43+G44</f>
        <v>16028</v>
      </c>
      <c r="H45" s="42">
        <f>H43+H44</f>
        <v>1776</v>
      </c>
      <c r="I45" s="85">
        <f>I43+I44</f>
        <v>1776</v>
      </c>
      <c r="J45" s="97">
        <f t="shared" si="0"/>
        <v>11.080608934364863</v>
      </c>
    </row>
    <row r="46" spans="2:10" s="26" customFormat="1" ht="25.5">
      <c r="B46" s="44" t="s">
        <v>72</v>
      </c>
      <c r="C46" s="45" t="s">
        <v>73</v>
      </c>
      <c r="D46" s="44"/>
      <c r="E46" s="47" t="s">
        <v>74</v>
      </c>
      <c r="F46" s="48">
        <v>500</v>
      </c>
      <c r="G46" s="48">
        <v>500</v>
      </c>
      <c r="H46" s="48">
        <v>500</v>
      </c>
      <c r="I46" s="84">
        <v>500</v>
      </c>
      <c r="J46" s="30">
        <f t="shared" si="0"/>
        <v>100</v>
      </c>
    </row>
    <row r="47" spans="2:10" ht="12.75">
      <c r="B47" s="40" t="s">
        <v>72</v>
      </c>
      <c r="C47" s="40"/>
      <c r="D47" s="40"/>
      <c r="E47" s="41" t="s">
        <v>75</v>
      </c>
      <c r="F47" s="42">
        <f>F46</f>
        <v>500</v>
      </c>
      <c r="G47" s="42">
        <f>G46</f>
        <v>500</v>
      </c>
      <c r="H47" s="42">
        <f>H46</f>
        <v>500</v>
      </c>
      <c r="I47" s="85">
        <f>I46</f>
        <v>500</v>
      </c>
      <c r="J47" s="97">
        <f t="shared" si="0"/>
        <v>100</v>
      </c>
    </row>
    <row r="48" spans="2:10" s="26" customFormat="1" ht="25.5">
      <c r="B48" s="37" t="s">
        <v>76</v>
      </c>
      <c r="C48" s="45" t="s">
        <v>77</v>
      </c>
      <c r="D48" s="37"/>
      <c r="E48" s="38" t="s">
        <v>78</v>
      </c>
      <c r="F48" s="39">
        <v>190000</v>
      </c>
      <c r="G48" s="39">
        <v>190000</v>
      </c>
      <c r="H48" s="39">
        <v>121000</v>
      </c>
      <c r="I48" s="84"/>
      <c r="J48" s="30">
        <f t="shared" si="0"/>
        <v>63.68421052631579</v>
      </c>
    </row>
    <row r="49" spans="2:10" ht="12.75">
      <c r="B49" s="27"/>
      <c r="C49" s="27" t="s">
        <v>0</v>
      </c>
      <c r="D49" s="27" t="s">
        <v>15</v>
      </c>
      <c r="E49" s="28" t="s">
        <v>16</v>
      </c>
      <c r="F49" s="29">
        <v>94500</v>
      </c>
      <c r="G49" s="29">
        <v>94500</v>
      </c>
      <c r="H49" s="29"/>
      <c r="I49" s="80"/>
      <c r="J49" s="96">
        <f t="shared" si="0"/>
        <v>0</v>
      </c>
    </row>
    <row r="50" spans="2:10" ht="12.75">
      <c r="B50" s="32"/>
      <c r="C50" s="32"/>
      <c r="D50" s="32"/>
      <c r="E50" s="33" t="s">
        <v>17</v>
      </c>
      <c r="F50" s="34">
        <f>F48-F49</f>
        <v>95500</v>
      </c>
      <c r="G50" s="34">
        <f>G48-G49</f>
        <v>95500</v>
      </c>
      <c r="H50" s="34">
        <f>H48</f>
        <v>121000</v>
      </c>
      <c r="I50" s="88"/>
      <c r="J50" s="30">
        <f t="shared" si="0"/>
        <v>126.70157068062827</v>
      </c>
    </row>
    <row r="51" spans="2:10" s="26" customFormat="1" ht="12.75">
      <c r="B51" s="37" t="s">
        <v>76</v>
      </c>
      <c r="C51" s="45" t="s">
        <v>79</v>
      </c>
      <c r="D51" s="52"/>
      <c r="E51" s="38" t="s">
        <v>80</v>
      </c>
      <c r="F51" s="39">
        <v>500</v>
      </c>
      <c r="G51" s="39">
        <v>500</v>
      </c>
      <c r="H51" s="39">
        <v>500</v>
      </c>
      <c r="I51" s="82">
        <v>500</v>
      </c>
      <c r="J51" s="30">
        <f t="shared" si="0"/>
        <v>100</v>
      </c>
    </row>
    <row r="52" spans="2:10" s="26" customFormat="1" ht="12.75">
      <c r="B52" s="37" t="s">
        <v>76</v>
      </c>
      <c r="C52" s="45" t="s">
        <v>81</v>
      </c>
      <c r="D52" s="52"/>
      <c r="E52" s="38" t="s">
        <v>21</v>
      </c>
      <c r="F52" s="39">
        <v>12473</v>
      </c>
      <c r="G52" s="39">
        <v>12473</v>
      </c>
      <c r="H52" s="39">
        <v>12844</v>
      </c>
      <c r="I52" s="82"/>
      <c r="J52" s="30">
        <f aca="true" t="shared" si="1" ref="J52:J85">H52/G52*100</f>
        <v>102.97442475747616</v>
      </c>
    </row>
    <row r="53" spans="2:10" ht="38.25">
      <c r="B53" s="40" t="s">
        <v>76</v>
      </c>
      <c r="C53" s="40"/>
      <c r="D53" s="40"/>
      <c r="E53" s="41" t="s">
        <v>82</v>
      </c>
      <c r="F53" s="42">
        <f>F48+F51+F52</f>
        <v>202973</v>
      </c>
      <c r="G53" s="42">
        <f>G48+G51+G52</f>
        <v>202973</v>
      </c>
      <c r="H53" s="42">
        <f>H48+H51+H52</f>
        <v>134344</v>
      </c>
      <c r="I53" s="85">
        <f>I48+I51+I52</f>
        <v>500</v>
      </c>
      <c r="J53" s="98">
        <f t="shared" si="1"/>
        <v>66.18811368999818</v>
      </c>
    </row>
    <row r="54" spans="2:10" s="26" customFormat="1" ht="51">
      <c r="B54" s="37" t="s">
        <v>83</v>
      </c>
      <c r="C54" s="45" t="s">
        <v>84</v>
      </c>
      <c r="D54" s="52"/>
      <c r="E54" s="38" t="s">
        <v>85</v>
      </c>
      <c r="F54" s="39">
        <v>225000</v>
      </c>
      <c r="G54" s="39">
        <v>225000</v>
      </c>
      <c r="H54" s="39">
        <v>662600</v>
      </c>
      <c r="I54" s="82"/>
      <c r="J54" s="30">
        <f t="shared" si="1"/>
        <v>294.4888888888889</v>
      </c>
    </row>
    <row r="55" spans="2:10" s="43" customFormat="1" ht="25.5">
      <c r="B55" s="40" t="s">
        <v>83</v>
      </c>
      <c r="C55" s="40"/>
      <c r="D55" s="40"/>
      <c r="E55" s="41" t="s">
        <v>86</v>
      </c>
      <c r="F55" s="42">
        <f>F54</f>
        <v>225000</v>
      </c>
      <c r="G55" s="42">
        <f>G54</f>
        <v>225000</v>
      </c>
      <c r="H55" s="42">
        <f>H54</f>
        <v>662600</v>
      </c>
      <c r="I55" s="85"/>
      <c r="J55" s="98">
        <f t="shared" si="1"/>
        <v>294.4888888888889</v>
      </c>
    </row>
    <row r="56" spans="2:10" s="26" customFormat="1" ht="25.5">
      <c r="B56" s="37" t="s">
        <v>87</v>
      </c>
      <c r="C56" s="45" t="s">
        <v>88</v>
      </c>
      <c r="D56" s="37"/>
      <c r="E56" s="38" t="s">
        <v>89</v>
      </c>
      <c r="F56" s="39">
        <f>F57</f>
        <v>848334</v>
      </c>
      <c r="G56" s="39">
        <f>G57</f>
        <v>848334</v>
      </c>
      <c r="H56" s="39">
        <v>566460</v>
      </c>
      <c r="I56" s="82"/>
      <c r="J56" s="30">
        <f t="shared" si="1"/>
        <v>66.77322846897566</v>
      </c>
    </row>
    <row r="57" spans="2:10" ht="25.5">
      <c r="B57" s="32"/>
      <c r="C57" s="63"/>
      <c r="D57" s="32" t="s">
        <v>90</v>
      </c>
      <c r="E57" s="33" t="s">
        <v>91</v>
      </c>
      <c r="F57" s="34">
        <v>848334</v>
      </c>
      <c r="G57" s="34">
        <v>848334</v>
      </c>
      <c r="H57" s="34">
        <v>566460</v>
      </c>
      <c r="I57" s="81"/>
      <c r="J57" s="30">
        <f t="shared" si="1"/>
        <v>66.77322846897566</v>
      </c>
    </row>
    <row r="58" spans="2:10" s="26" customFormat="1" ht="12.75">
      <c r="B58" s="37" t="s">
        <v>87</v>
      </c>
      <c r="C58" s="45" t="s">
        <v>92</v>
      </c>
      <c r="D58" s="37"/>
      <c r="E58" s="38" t="s">
        <v>93</v>
      </c>
      <c r="F58" s="39">
        <f>F59</f>
        <v>27190</v>
      </c>
      <c r="G58" s="39">
        <v>27190</v>
      </c>
      <c r="H58" s="39">
        <f>H59+H60</f>
        <v>590000</v>
      </c>
      <c r="I58" s="82"/>
      <c r="J58" s="30">
        <f t="shared" si="1"/>
        <v>2169.9154100772344</v>
      </c>
    </row>
    <row r="59" spans="2:10" ht="12.75">
      <c r="B59" s="32"/>
      <c r="C59" s="32"/>
      <c r="D59" s="32" t="s">
        <v>94</v>
      </c>
      <c r="E59" s="33" t="s">
        <v>171</v>
      </c>
      <c r="F59" s="34">
        <v>27190</v>
      </c>
      <c r="G59" s="34">
        <v>27190</v>
      </c>
      <c r="H59" s="34">
        <v>200000</v>
      </c>
      <c r="I59" s="81"/>
      <c r="J59" s="30">
        <f t="shared" si="1"/>
        <v>735.5645457888929</v>
      </c>
    </row>
    <row r="60" spans="2:10" ht="12.75">
      <c r="B60" s="32"/>
      <c r="C60" s="32"/>
      <c r="D60" s="32"/>
      <c r="E60" s="33" t="s">
        <v>172</v>
      </c>
      <c r="F60" s="34"/>
      <c r="G60" s="34"/>
      <c r="H60" s="34">
        <v>390000</v>
      </c>
      <c r="I60" s="81"/>
      <c r="J60" s="30"/>
    </row>
    <row r="61" spans="2:10" ht="25.5">
      <c r="B61" s="40" t="s">
        <v>87</v>
      </c>
      <c r="C61" s="40"/>
      <c r="D61" s="40"/>
      <c r="E61" s="41" t="s">
        <v>95</v>
      </c>
      <c r="F61" s="42">
        <f>F56+F58</f>
        <v>875524</v>
      </c>
      <c r="G61" s="42">
        <f>G56+G58</f>
        <v>875524</v>
      </c>
      <c r="H61" s="42">
        <f>H56+H58</f>
        <v>1156460</v>
      </c>
      <c r="I61" s="85"/>
      <c r="J61" s="98">
        <f t="shared" si="1"/>
        <v>132.08775544702374</v>
      </c>
    </row>
    <row r="62" spans="2:10" s="26" customFormat="1" ht="12.75">
      <c r="B62" s="37" t="s">
        <v>96</v>
      </c>
      <c r="C62" s="45" t="s">
        <v>97</v>
      </c>
      <c r="D62" s="37"/>
      <c r="E62" s="38" t="s">
        <v>98</v>
      </c>
      <c r="F62" s="39">
        <v>4697241</v>
      </c>
      <c r="G62" s="39">
        <v>4223446</v>
      </c>
      <c r="H62" s="39">
        <v>4405809</v>
      </c>
      <c r="I62" s="82"/>
      <c r="J62" s="30">
        <f t="shared" si="1"/>
        <v>104.31787218304673</v>
      </c>
    </row>
    <row r="63" spans="2:10" s="26" customFormat="1" ht="12.75">
      <c r="B63" s="37"/>
      <c r="C63" s="50"/>
      <c r="D63" s="37"/>
      <c r="E63" s="38" t="s">
        <v>17</v>
      </c>
      <c r="F63" s="39">
        <f>F62-F64</f>
        <v>4647741</v>
      </c>
      <c r="G63" s="39">
        <f>G62-G64</f>
        <v>4194466</v>
      </c>
      <c r="H63" s="39">
        <f>H62-H64</f>
        <v>4375809</v>
      </c>
      <c r="I63" s="82"/>
      <c r="J63" s="30">
        <f t="shared" si="1"/>
        <v>104.32338705332216</v>
      </c>
    </row>
    <row r="64" spans="2:10" ht="12.75">
      <c r="B64" s="53"/>
      <c r="C64" s="53"/>
      <c r="D64" s="27" t="s">
        <v>39</v>
      </c>
      <c r="E64" s="28" t="s">
        <v>40</v>
      </c>
      <c r="F64" s="29">
        <v>49500</v>
      </c>
      <c r="G64" s="29">
        <v>28980</v>
      </c>
      <c r="H64" s="29">
        <v>30000</v>
      </c>
      <c r="I64" s="80"/>
      <c r="J64" s="96">
        <f t="shared" si="1"/>
        <v>103.51966873706004</v>
      </c>
    </row>
    <row r="65" spans="2:10" s="26" customFormat="1" ht="38.25">
      <c r="B65" s="37" t="s">
        <v>96</v>
      </c>
      <c r="C65" s="45" t="s">
        <v>99</v>
      </c>
      <c r="D65" s="37"/>
      <c r="E65" s="38" t="s">
        <v>100</v>
      </c>
      <c r="F65" s="39">
        <v>188390</v>
      </c>
      <c r="G65" s="39">
        <v>161370</v>
      </c>
      <c r="H65" s="39">
        <v>108030</v>
      </c>
      <c r="I65" s="82"/>
      <c r="J65" s="30">
        <f t="shared" si="1"/>
        <v>66.94552890871908</v>
      </c>
    </row>
    <row r="66" spans="2:10" s="26" customFormat="1" ht="12.75">
      <c r="B66" s="37" t="s">
        <v>96</v>
      </c>
      <c r="C66" s="45" t="s">
        <v>101</v>
      </c>
      <c r="D66" s="37"/>
      <c r="E66" s="38" t="s">
        <v>102</v>
      </c>
      <c r="F66" s="39">
        <v>3510562</v>
      </c>
      <c r="G66" s="39">
        <v>1884848</v>
      </c>
      <c r="H66" s="39">
        <v>4416132</v>
      </c>
      <c r="I66" s="82"/>
      <c r="J66" s="30">
        <f t="shared" si="1"/>
        <v>234.29645255214214</v>
      </c>
    </row>
    <row r="67" spans="2:10" s="26" customFormat="1" ht="12.75">
      <c r="B67" s="37"/>
      <c r="C67" s="50"/>
      <c r="D67" s="37"/>
      <c r="E67" s="38" t="s">
        <v>17</v>
      </c>
      <c r="F67" s="39">
        <f>F66-F68-F69</f>
        <v>1343942</v>
      </c>
      <c r="G67" s="39">
        <f>G66-G68-G69</f>
        <v>1304728</v>
      </c>
      <c r="H67" s="39">
        <f>H66-H68-H69</f>
        <v>1716132</v>
      </c>
      <c r="I67" s="82"/>
      <c r="J67" s="30">
        <f t="shared" si="1"/>
        <v>131.53178286968625</v>
      </c>
    </row>
    <row r="68" spans="2:10" ht="12.75">
      <c r="B68" s="53"/>
      <c r="C68" s="53"/>
      <c r="D68" s="27" t="s">
        <v>15</v>
      </c>
      <c r="E68" s="28" t="s">
        <v>16</v>
      </c>
      <c r="F68" s="29">
        <v>2146500</v>
      </c>
      <c r="G68" s="29">
        <v>560000</v>
      </c>
      <c r="H68" s="29">
        <v>2700000</v>
      </c>
      <c r="I68" s="80"/>
      <c r="J68" s="96">
        <f t="shared" si="1"/>
        <v>482.1428571428571</v>
      </c>
    </row>
    <row r="69" spans="2:10" ht="12.75">
      <c r="B69" s="53"/>
      <c r="C69" s="27"/>
      <c r="D69" s="27" t="s">
        <v>39</v>
      </c>
      <c r="E69" s="28" t="s">
        <v>40</v>
      </c>
      <c r="F69" s="29">
        <v>20120</v>
      </c>
      <c r="G69" s="29">
        <v>20120</v>
      </c>
      <c r="H69" s="29"/>
      <c r="I69" s="80"/>
      <c r="J69" s="96">
        <f t="shared" si="1"/>
        <v>0</v>
      </c>
    </row>
    <row r="70" spans="2:10" s="26" customFormat="1" ht="25.5">
      <c r="B70" s="37" t="s">
        <v>96</v>
      </c>
      <c r="C70" s="45" t="s">
        <v>103</v>
      </c>
      <c r="D70" s="37"/>
      <c r="E70" s="38" t="s">
        <v>104</v>
      </c>
      <c r="F70" s="39">
        <v>236064</v>
      </c>
      <c r="G70" s="39">
        <v>198153</v>
      </c>
      <c r="H70" s="39">
        <v>280000</v>
      </c>
      <c r="I70" s="82"/>
      <c r="J70" s="30">
        <f t="shared" si="1"/>
        <v>141.3049512245588</v>
      </c>
    </row>
    <row r="71" spans="2:10" s="26" customFormat="1" ht="25.5">
      <c r="B71" s="37" t="s">
        <v>96</v>
      </c>
      <c r="C71" s="45" t="s">
        <v>105</v>
      </c>
      <c r="D71" s="52"/>
      <c r="E71" s="38" t="s">
        <v>106</v>
      </c>
      <c r="F71" s="39">
        <v>219520</v>
      </c>
      <c r="G71" s="39">
        <v>219520</v>
      </c>
      <c r="H71" s="39">
        <v>218700</v>
      </c>
      <c r="I71" s="82"/>
      <c r="J71" s="30">
        <f t="shared" si="1"/>
        <v>99.62645772594753</v>
      </c>
    </row>
    <row r="72" spans="2:10" s="26" customFormat="1" ht="12.75">
      <c r="B72" s="37"/>
      <c r="C72" s="50"/>
      <c r="D72" s="52"/>
      <c r="E72" s="38" t="s">
        <v>17</v>
      </c>
      <c r="F72" s="39">
        <f>F71-F73</f>
        <v>215020</v>
      </c>
      <c r="G72" s="39">
        <f>G71-G73</f>
        <v>215020</v>
      </c>
      <c r="H72" s="39">
        <f>H71-H73</f>
        <v>218700</v>
      </c>
      <c r="I72" s="82"/>
      <c r="J72" s="30">
        <f t="shared" si="1"/>
        <v>101.71146870058598</v>
      </c>
    </row>
    <row r="73" spans="2:10" ht="12.75">
      <c r="B73" s="53"/>
      <c r="C73" s="27"/>
      <c r="D73" s="27" t="s">
        <v>39</v>
      </c>
      <c r="E73" s="28" t="s">
        <v>40</v>
      </c>
      <c r="F73" s="29">
        <v>4500</v>
      </c>
      <c r="G73" s="29">
        <v>4500</v>
      </c>
      <c r="H73" s="29"/>
      <c r="I73" s="80"/>
      <c r="J73" s="96">
        <f t="shared" si="1"/>
        <v>0</v>
      </c>
    </row>
    <row r="74" spans="2:10" s="26" customFormat="1" ht="12.75">
      <c r="B74" s="37" t="s">
        <v>96</v>
      </c>
      <c r="C74" s="45" t="s">
        <v>107</v>
      </c>
      <c r="D74" s="52"/>
      <c r="E74" s="38" t="s">
        <v>21</v>
      </c>
      <c r="F74" s="39">
        <v>104294</v>
      </c>
      <c r="G74" s="39">
        <v>54705</v>
      </c>
      <c r="H74" s="39">
        <v>99477</v>
      </c>
      <c r="I74" s="82"/>
      <c r="J74" s="30">
        <f t="shared" si="1"/>
        <v>181.8426103646833</v>
      </c>
    </row>
    <row r="75" spans="2:10" ht="23.25" customHeight="1">
      <c r="B75" s="40" t="s">
        <v>96</v>
      </c>
      <c r="C75" s="40"/>
      <c r="D75" s="40"/>
      <c r="E75" s="41" t="s">
        <v>108</v>
      </c>
      <c r="F75" s="42">
        <f>F62+F65+F66+F70+F71+F74</f>
        <v>8956071</v>
      </c>
      <c r="G75" s="42">
        <f>G62+G65+G66+G70+G71+G74</f>
        <v>6742042</v>
      </c>
      <c r="H75" s="42">
        <f>H62+H65+H66+H70+H71+H74</f>
        <v>9528148</v>
      </c>
      <c r="I75" s="85"/>
      <c r="J75" s="98">
        <f t="shared" si="1"/>
        <v>141.32436433946867</v>
      </c>
    </row>
    <row r="76" spans="2:10" ht="12.75">
      <c r="B76" s="54">
        <v>1</v>
      </c>
      <c r="C76" s="54">
        <v>2</v>
      </c>
      <c r="D76" s="55" t="s">
        <v>10</v>
      </c>
      <c r="E76" s="56" t="s">
        <v>11</v>
      </c>
      <c r="F76" s="54">
        <v>5</v>
      </c>
      <c r="G76" s="57">
        <v>6</v>
      </c>
      <c r="H76" s="57">
        <v>7</v>
      </c>
      <c r="I76" s="87">
        <v>8</v>
      </c>
      <c r="J76" s="58">
        <v>9</v>
      </c>
    </row>
    <row r="77" spans="2:10" s="26" customFormat="1" ht="25.5">
      <c r="B77" s="37" t="s">
        <v>109</v>
      </c>
      <c r="C77" s="45" t="s">
        <v>110</v>
      </c>
      <c r="D77" s="52"/>
      <c r="E77" s="38" t="s">
        <v>111</v>
      </c>
      <c r="F77" s="39">
        <v>160000</v>
      </c>
      <c r="G77" s="39">
        <v>160000</v>
      </c>
      <c r="H77" s="39">
        <v>140000</v>
      </c>
      <c r="I77" s="82"/>
      <c r="J77" s="30">
        <f t="shared" si="1"/>
        <v>87.5</v>
      </c>
    </row>
    <row r="78" spans="2:10" ht="12.75">
      <c r="B78" s="40" t="s">
        <v>109</v>
      </c>
      <c r="C78" s="40"/>
      <c r="D78" s="40"/>
      <c r="E78" s="41" t="s">
        <v>112</v>
      </c>
      <c r="F78" s="42">
        <f>F77</f>
        <v>160000</v>
      </c>
      <c r="G78" s="42">
        <f>G77</f>
        <v>160000</v>
      </c>
      <c r="H78" s="42">
        <f>H77</f>
        <v>140000</v>
      </c>
      <c r="I78" s="85"/>
      <c r="J78" s="98">
        <f t="shared" si="1"/>
        <v>87.5</v>
      </c>
    </row>
    <row r="79" spans="2:10" s="66" customFormat="1" ht="25.5">
      <c r="B79" s="50"/>
      <c r="C79" s="45" t="s">
        <v>113</v>
      </c>
      <c r="D79" s="50"/>
      <c r="E79" s="64" t="s">
        <v>114</v>
      </c>
      <c r="F79" s="65">
        <v>0</v>
      </c>
      <c r="G79" s="65">
        <v>21000</v>
      </c>
      <c r="H79" s="65">
        <v>19000</v>
      </c>
      <c r="I79" s="89">
        <v>19000</v>
      </c>
      <c r="J79" s="30">
        <f t="shared" si="1"/>
        <v>90.47619047619048</v>
      </c>
    </row>
    <row r="80" spans="2:10" s="26" customFormat="1" ht="12.75">
      <c r="B80" s="37" t="s">
        <v>115</v>
      </c>
      <c r="C80" s="45" t="s">
        <v>116</v>
      </c>
      <c r="D80" s="37"/>
      <c r="E80" s="38" t="s">
        <v>117</v>
      </c>
      <c r="F80" s="39">
        <v>408890</v>
      </c>
      <c r="G80" s="39">
        <v>387890</v>
      </c>
      <c r="H80" s="39">
        <v>389690</v>
      </c>
      <c r="I80" s="82">
        <v>238000</v>
      </c>
      <c r="J80" s="30">
        <f t="shared" si="1"/>
        <v>100.4640490860811</v>
      </c>
    </row>
    <row r="81" spans="2:10" s="26" customFormat="1" ht="12.75">
      <c r="B81" s="37" t="s">
        <v>115</v>
      </c>
      <c r="C81" s="45" t="s">
        <v>118</v>
      </c>
      <c r="D81" s="37"/>
      <c r="E81" s="38" t="s">
        <v>119</v>
      </c>
      <c r="F81" s="39">
        <v>1000</v>
      </c>
      <c r="G81" s="39">
        <v>1000</v>
      </c>
      <c r="H81" s="39">
        <v>1000</v>
      </c>
      <c r="I81" s="82"/>
      <c r="J81" s="30">
        <f t="shared" si="1"/>
        <v>100</v>
      </c>
    </row>
    <row r="82" spans="2:10" s="26" customFormat="1" ht="38.25">
      <c r="B82" s="37" t="s">
        <v>115</v>
      </c>
      <c r="C82" s="45" t="s">
        <v>120</v>
      </c>
      <c r="D82" s="52"/>
      <c r="E82" s="38" t="s">
        <v>121</v>
      </c>
      <c r="F82" s="39">
        <v>41000</v>
      </c>
      <c r="G82" s="39">
        <v>41000</v>
      </c>
      <c r="H82" s="39">
        <v>36000</v>
      </c>
      <c r="I82" s="82">
        <v>36000</v>
      </c>
      <c r="J82" s="30">
        <f t="shared" si="1"/>
        <v>87.8048780487805</v>
      </c>
    </row>
    <row r="83" spans="2:10" s="26" customFormat="1" ht="25.5">
      <c r="B83" s="37" t="s">
        <v>115</v>
      </c>
      <c r="C83" s="45" t="s">
        <v>122</v>
      </c>
      <c r="D83" s="52"/>
      <c r="E83" s="38" t="s">
        <v>123</v>
      </c>
      <c r="F83" s="39">
        <v>286674</v>
      </c>
      <c r="G83" s="39">
        <v>286674</v>
      </c>
      <c r="H83" s="39">
        <v>312208</v>
      </c>
      <c r="I83" s="82">
        <v>91000</v>
      </c>
      <c r="J83" s="30">
        <f t="shared" si="1"/>
        <v>108.90698144931177</v>
      </c>
    </row>
    <row r="84" spans="2:10" s="26" customFormat="1" ht="38.25">
      <c r="B84" s="37" t="s">
        <v>115</v>
      </c>
      <c r="C84" s="45" t="s">
        <v>124</v>
      </c>
      <c r="D84" s="37"/>
      <c r="E84" s="38" t="s">
        <v>125</v>
      </c>
      <c r="F84" s="39">
        <v>18050</v>
      </c>
      <c r="G84" s="39">
        <v>18050</v>
      </c>
      <c r="H84" s="39">
        <v>18050</v>
      </c>
      <c r="I84" s="82"/>
      <c r="J84" s="30">
        <f t="shared" si="1"/>
        <v>100</v>
      </c>
    </row>
    <row r="85" spans="2:10" s="26" customFormat="1" ht="12.75">
      <c r="B85" s="37" t="s">
        <v>115</v>
      </c>
      <c r="C85" s="45" t="s">
        <v>126</v>
      </c>
      <c r="D85" s="52"/>
      <c r="E85" s="38" t="s">
        <v>127</v>
      </c>
      <c r="F85" s="39">
        <v>93567</v>
      </c>
      <c r="G85" s="39">
        <v>78360</v>
      </c>
      <c r="H85" s="39">
        <v>42800</v>
      </c>
      <c r="I85" s="82"/>
      <c r="J85" s="30">
        <f t="shared" si="1"/>
        <v>54.619703930576826</v>
      </c>
    </row>
    <row r="86" spans="2:10" s="1" customFormat="1" ht="63.75">
      <c r="B86" s="32"/>
      <c r="C86" s="51" t="s">
        <v>32</v>
      </c>
      <c r="D86" s="32" t="s">
        <v>128</v>
      </c>
      <c r="E86" s="33" t="s">
        <v>129</v>
      </c>
      <c r="F86" s="34">
        <v>72706</v>
      </c>
      <c r="G86" s="34">
        <v>72706</v>
      </c>
      <c r="H86" s="34">
        <v>40000</v>
      </c>
      <c r="I86" s="81"/>
      <c r="J86" s="30">
        <f aca="true" t="shared" si="2" ref="J86:J122">H86/G86*100</f>
        <v>55.016092206970534</v>
      </c>
    </row>
    <row r="87" spans="2:10" ht="12.75">
      <c r="B87" s="40" t="s">
        <v>115</v>
      </c>
      <c r="C87" s="40"/>
      <c r="D87" s="40"/>
      <c r="E87" s="41" t="s">
        <v>130</v>
      </c>
      <c r="F87" s="42">
        <f>F79+F80+F81+F82+F83+F84+F85</f>
        <v>849181</v>
      </c>
      <c r="G87" s="42">
        <f>G79+G80+G81+G82+G83+G84+G85</f>
        <v>833974</v>
      </c>
      <c r="H87" s="42">
        <f>H79+H80+H81+H82+H83+H84+H85</f>
        <v>818748</v>
      </c>
      <c r="I87" s="85">
        <f>I79+I80+I81+I82+I83+I84+I85</f>
        <v>384000</v>
      </c>
      <c r="J87" s="98">
        <f t="shared" si="2"/>
        <v>98.17428361076004</v>
      </c>
    </row>
    <row r="88" spans="2:10" s="26" customFormat="1" ht="12.75">
      <c r="B88" s="37" t="s">
        <v>131</v>
      </c>
      <c r="C88" s="45" t="s">
        <v>132</v>
      </c>
      <c r="D88" s="37"/>
      <c r="E88" s="38" t="s">
        <v>133</v>
      </c>
      <c r="F88" s="39">
        <v>261368</v>
      </c>
      <c r="G88" s="39">
        <v>172396</v>
      </c>
      <c r="H88" s="39">
        <v>362945</v>
      </c>
      <c r="I88" s="82"/>
      <c r="J88" s="30">
        <f t="shared" si="2"/>
        <v>210.52982667811318</v>
      </c>
    </row>
    <row r="89" spans="2:10" s="26" customFormat="1" ht="12.75">
      <c r="B89" s="37" t="s">
        <v>131</v>
      </c>
      <c r="C89" s="45" t="s">
        <v>134</v>
      </c>
      <c r="D89" s="37"/>
      <c r="E89" s="38" t="s">
        <v>135</v>
      </c>
      <c r="F89" s="39">
        <v>1434442</v>
      </c>
      <c r="G89" s="39">
        <v>1057018</v>
      </c>
      <c r="H89" s="39">
        <v>1361685</v>
      </c>
      <c r="I89" s="82"/>
      <c r="J89" s="30">
        <f t="shared" si="2"/>
        <v>128.82325561154116</v>
      </c>
    </row>
    <row r="90" spans="2:10" s="26" customFormat="1" ht="12.75">
      <c r="B90" s="37"/>
      <c r="C90" s="50"/>
      <c r="D90" s="37"/>
      <c r="E90" s="38" t="s">
        <v>17</v>
      </c>
      <c r="F90" s="39">
        <f>F89-F91</f>
        <v>1434442</v>
      </c>
      <c r="G90" s="39">
        <f>G89-G91</f>
        <v>1057018</v>
      </c>
      <c r="H90" s="39">
        <f>H89-H91</f>
        <v>1351685</v>
      </c>
      <c r="I90" s="82"/>
      <c r="J90" s="30">
        <f t="shared" si="2"/>
        <v>127.87719792851209</v>
      </c>
    </row>
    <row r="91" spans="2:10" ht="12.75">
      <c r="B91" s="53"/>
      <c r="C91" s="53"/>
      <c r="D91" s="27" t="s">
        <v>39</v>
      </c>
      <c r="E91" s="28" t="s">
        <v>40</v>
      </c>
      <c r="F91" s="29">
        <v>0</v>
      </c>
      <c r="G91" s="29">
        <v>0</v>
      </c>
      <c r="H91" s="29">
        <v>10000</v>
      </c>
      <c r="I91" s="80"/>
      <c r="J91" s="96" t="s">
        <v>0</v>
      </c>
    </row>
    <row r="92" spans="2:10" s="26" customFormat="1" ht="51">
      <c r="B92" s="37" t="s">
        <v>131</v>
      </c>
      <c r="C92" s="45" t="s">
        <v>136</v>
      </c>
      <c r="D92" s="37"/>
      <c r="E92" s="38" t="s">
        <v>137</v>
      </c>
      <c r="F92" s="39">
        <v>28089</v>
      </c>
      <c r="G92" s="39">
        <v>21241</v>
      </c>
      <c r="H92" s="39">
        <v>42840</v>
      </c>
      <c r="I92" s="82"/>
      <c r="J92" s="30">
        <f t="shared" si="2"/>
        <v>201.6854197071701</v>
      </c>
    </row>
    <row r="93" spans="2:10" s="26" customFormat="1" ht="12.75">
      <c r="B93" s="37" t="s">
        <v>131</v>
      </c>
      <c r="C93" s="45" t="s">
        <v>138</v>
      </c>
      <c r="D93" s="37"/>
      <c r="E93" s="38" t="s">
        <v>139</v>
      </c>
      <c r="F93" s="39">
        <v>71947</v>
      </c>
      <c r="G93" s="39">
        <v>71947</v>
      </c>
      <c r="H93" s="39">
        <v>0</v>
      </c>
      <c r="I93" s="82"/>
      <c r="J93" s="30">
        <f t="shared" si="2"/>
        <v>0</v>
      </c>
    </row>
    <row r="94" spans="2:10" ht="25.5">
      <c r="B94" s="40" t="s">
        <v>131</v>
      </c>
      <c r="C94" s="40"/>
      <c r="D94" s="40"/>
      <c r="E94" s="41" t="s">
        <v>140</v>
      </c>
      <c r="F94" s="42">
        <f>F88+F89+F92+F93</f>
        <v>1795846</v>
      </c>
      <c r="G94" s="42">
        <f>G88+G89+G92+G93</f>
        <v>1322602</v>
      </c>
      <c r="H94" s="42">
        <f>H88+H89+H92+H93</f>
        <v>1767470</v>
      </c>
      <c r="I94" s="85"/>
      <c r="J94" s="98">
        <f t="shared" si="2"/>
        <v>133.63581788020886</v>
      </c>
    </row>
    <row r="95" spans="2:10" s="26" customFormat="1" ht="25.5">
      <c r="B95" s="37" t="s">
        <v>141</v>
      </c>
      <c r="C95" s="45" t="s">
        <v>142</v>
      </c>
      <c r="D95" s="37"/>
      <c r="E95" s="38" t="s">
        <v>143</v>
      </c>
      <c r="F95" s="39">
        <v>200548</v>
      </c>
      <c r="G95" s="39">
        <v>200548</v>
      </c>
      <c r="H95" s="39">
        <v>80000</v>
      </c>
      <c r="I95" s="82" t="s">
        <v>0</v>
      </c>
      <c r="J95" s="30">
        <f t="shared" si="2"/>
        <v>39.890699483415446</v>
      </c>
    </row>
    <row r="96" spans="2:10" s="26" customFormat="1" ht="12.75">
      <c r="B96" s="37" t="s">
        <v>141</v>
      </c>
      <c r="C96" s="45" t="s">
        <v>144</v>
      </c>
      <c r="D96" s="37"/>
      <c r="E96" s="38" t="s">
        <v>145</v>
      </c>
      <c r="F96" s="39">
        <v>70000</v>
      </c>
      <c r="G96" s="39">
        <v>60000</v>
      </c>
      <c r="H96" s="39">
        <v>75000</v>
      </c>
      <c r="I96" s="82"/>
      <c r="J96" s="30">
        <f t="shared" si="2"/>
        <v>125</v>
      </c>
    </row>
    <row r="97" spans="2:10" s="26" customFormat="1" ht="25.5">
      <c r="B97" s="37" t="s">
        <v>141</v>
      </c>
      <c r="C97" s="45" t="s">
        <v>146</v>
      </c>
      <c r="D97" s="37"/>
      <c r="E97" s="38" t="s">
        <v>147</v>
      </c>
      <c r="F97" s="39">
        <v>80000</v>
      </c>
      <c r="G97" s="39">
        <v>80000</v>
      </c>
      <c r="H97" s="39">
        <v>75000</v>
      </c>
      <c r="I97" s="82"/>
      <c r="J97" s="30">
        <f t="shared" si="2"/>
        <v>93.75</v>
      </c>
    </row>
    <row r="98" spans="2:10" s="26" customFormat="1" ht="25.5">
      <c r="B98" s="37" t="s">
        <v>141</v>
      </c>
      <c r="C98" s="45" t="s">
        <v>148</v>
      </c>
      <c r="D98" s="37"/>
      <c r="E98" s="38" t="s">
        <v>149</v>
      </c>
      <c r="F98" s="39">
        <v>784000</v>
      </c>
      <c r="G98" s="39">
        <v>740000</v>
      </c>
      <c r="H98" s="39">
        <v>1051000</v>
      </c>
      <c r="I98" s="82">
        <v>244000</v>
      </c>
      <c r="J98" s="30">
        <f t="shared" si="2"/>
        <v>142.02702702702703</v>
      </c>
    </row>
    <row r="99" spans="2:10" s="26" customFormat="1" ht="12.75">
      <c r="B99" s="37"/>
      <c r="C99" s="50"/>
      <c r="D99" s="37"/>
      <c r="E99" s="38" t="s">
        <v>17</v>
      </c>
      <c r="F99" s="39">
        <f>F98-F100</f>
        <v>784000</v>
      </c>
      <c r="G99" s="39">
        <f>G98-G100</f>
        <v>740000</v>
      </c>
      <c r="H99" s="39">
        <f>H98-H100</f>
        <v>1021000</v>
      </c>
      <c r="I99" s="82">
        <v>214000</v>
      </c>
      <c r="J99" s="30">
        <f t="shared" si="2"/>
        <v>137.97297297297297</v>
      </c>
    </row>
    <row r="100" spans="2:10" s="1" customFormat="1" ht="12.75">
      <c r="B100" s="27"/>
      <c r="C100" s="27" t="s">
        <v>0</v>
      </c>
      <c r="D100" s="27" t="s">
        <v>15</v>
      </c>
      <c r="E100" s="28" t="s">
        <v>16</v>
      </c>
      <c r="F100" s="29">
        <v>0</v>
      </c>
      <c r="G100" s="29">
        <v>0</v>
      </c>
      <c r="H100" s="29">
        <v>30000</v>
      </c>
      <c r="I100" s="80">
        <v>0</v>
      </c>
      <c r="J100" s="96" t="s">
        <v>0</v>
      </c>
    </row>
    <row r="101" spans="2:10" s="26" customFormat="1" ht="12.75">
      <c r="B101" s="37" t="s">
        <v>141</v>
      </c>
      <c r="C101" s="45" t="s">
        <v>150</v>
      </c>
      <c r="D101" s="37"/>
      <c r="E101" s="38" t="s">
        <v>21</v>
      </c>
      <c r="F101" s="39">
        <v>0</v>
      </c>
      <c r="G101" s="39">
        <v>0</v>
      </c>
      <c r="H101" s="39">
        <v>4000</v>
      </c>
      <c r="I101" s="82"/>
      <c r="J101" s="30" t="s">
        <v>0</v>
      </c>
    </row>
    <row r="102" spans="2:10" ht="25.5">
      <c r="B102" s="40" t="s">
        <v>141</v>
      </c>
      <c r="C102" s="40"/>
      <c r="D102" s="40"/>
      <c r="E102" s="41" t="s">
        <v>151</v>
      </c>
      <c r="F102" s="42">
        <f>F95+F96+F97+F98</f>
        <v>1134548</v>
      </c>
      <c r="G102" s="42">
        <f>G95+G96+G97+G98</f>
        <v>1080548</v>
      </c>
      <c r="H102" s="42">
        <f>H95+H96+H97+H98+H101</f>
        <v>1285000</v>
      </c>
      <c r="I102" s="85">
        <v>244000</v>
      </c>
      <c r="J102" s="98">
        <f t="shared" si="2"/>
        <v>118.92114001414097</v>
      </c>
    </row>
    <row r="103" spans="2:10" s="26" customFormat="1" ht="25.5">
      <c r="B103" s="37" t="s">
        <v>152</v>
      </c>
      <c r="C103" s="45" t="s">
        <v>153</v>
      </c>
      <c r="D103" s="67"/>
      <c r="E103" s="38" t="s">
        <v>154</v>
      </c>
      <c r="F103" s="39">
        <v>310993</v>
      </c>
      <c r="G103" s="39">
        <v>217963</v>
      </c>
      <c r="H103" s="39">
        <v>200000</v>
      </c>
      <c r="I103" s="82"/>
      <c r="J103" s="30">
        <f t="shared" si="2"/>
        <v>91.75869298917706</v>
      </c>
    </row>
    <row r="104" spans="2:10" s="26" customFormat="1" ht="12.75">
      <c r="B104" s="37" t="s">
        <v>152</v>
      </c>
      <c r="C104" s="45" t="s">
        <v>155</v>
      </c>
      <c r="D104" s="52"/>
      <c r="E104" s="38" t="s">
        <v>156</v>
      </c>
      <c r="F104" s="39">
        <v>83295</v>
      </c>
      <c r="G104" s="39">
        <v>83595</v>
      </c>
      <c r="H104" s="39">
        <v>85785</v>
      </c>
      <c r="I104" s="82"/>
      <c r="J104" s="30">
        <f t="shared" si="2"/>
        <v>102.61977390992286</v>
      </c>
    </row>
    <row r="105" spans="2:10" ht="38.25">
      <c r="B105" s="40" t="s">
        <v>152</v>
      </c>
      <c r="C105" s="40"/>
      <c r="D105" s="40"/>
      <c r="E105" s="41" t="s">
        <v>157</v>
      </c>
      <c r="F105" s="42">
        <f>F103+F104</f>
        <v>394288</v>
      </c>
      <c r="G105" s="42">
        <f>G103+G104</f>
        <v>301558</v>
      </c>
      <c r="H105" s="42">
        <f>H103+H104</f>
        <v>285785</v>
      </c>
      <c r="I105" s="83"/>
      <c r="J105" s="98">
        <f t="shared" si="2"/>
        <v>94.76949707850562</v>
      </c>
    </row>
    <row r="106" spans="2:10" s="26" customFormat="1" ht="25.5">
      <c r="B106" s="37" t="s">
        <v>158</v>
      </c>
      <c r="C106" s="45" t="s">
        <v>159</v>
      </c>
      <c r="D106" s="37"/>
      <c r="E106" s="38" t="s">
        <v>160</v>
      </c>
      <c r="F106" s="39">
        <v>280000</v>
      </c>
      <c r="G106" s="39">
        <v>280000</v>
      </c>
      <c r="H106" s="39">
        <v>280000</v>
      </c>
      <c r="I106" s="82"/>
      <c r="J106" s="30">
        <f t="shared" si="2"/>
        <v>100</v>
      </c>
    </row>
    <row r="107" spans="2:10" s="1" customFormat="1" ht="12.75">
      <c r="B107" s="32"/>
      <c r="C107" s="51"/>
      <c r="D107" s="32" t="s">
        <v>32</v>
      </c>
      <c r="E107" s="33"/>
      <c r="F107" s="34"/>
      <c r="G107" s="34"/>
      <c r="H107" s="34">
        <v>205000</v>
      </c>
      <c r="I107" s="81"/>
      <c r="J107" s="93"/>
    </row>
    <row r="108" spans="2:10" s="1" customFormat="1" ht="12.75">
      <c r="B108" s="32"/>
      <c r="C108" s="51"/>
      <c r="D108" s="32"/>
      <c r="E108" s="33" t="s">
        <v>168</v>
      </c>
      <c r="F108" s="34"/>
      <c r="G108" s="34"/>
      <c r="H108" s="34">
        <v>25000</v>
      </c>
      <c r="I108" s="81"/>
      <c r="J108" s="93"/>
    </row>
    <row r="109" spans="2:10" s="1" customFormat="1" ht="12.75">
      <c r="B109" s="54">
        <v>1</v>
      </c>
      <c r="C109" s="54">
        <v>2</v>
      </c>
      <c r="D109" s="55" t="s">
        <v>10</v>
      </c>
      <c r="E109" s="56" t="s">
        <v>11</v>
      </c>
      <c r="F109" s="54">
        <v>5</v>
      </c>
      <c r="G109" s="57">
        <v>6</v>
      </c>
      <c r="H109" s="57">
        <v>7</v>
      </c>
      <c r="I109" s="87">
        <v>8</v>
      </c>
      <c r="J109" s="58">
        <v>9</v>
      </c>
    </row>
    <row r="110" spans="2:10" s="1" customFormat="1" ht="12.75">
      <c r="B110" s="32"/>
      <c r="C110" s="51"/>
      <c r="D110" s="32"/>
      <c r="E110" s="33" t="s">
        <v>169</v>
      </c>
      <c r="F110" s="34"/>
      <c r="G110" s="34"/>
      <c r="H110" s="34">
        <v>25000</v>
      </c>
      <c r="I110" s="81"/>
      <c r="J110" s="93"/>
    </row>
    <row r="111" spans="2:10" s="1" customFormat="1" ht="12.75">
      <c r="B111" s="32"/>
      <c r="C111" s="51"/>
      <c r="D111" s="32"/>
      <c r="E111" s="33" t="s">
        <v>170</v>
      </c>
      <c r="F111" s="34"/>
      <c r="G111" s="34"/>
      <c r="H111" s="34">
        <v>25000</v>
      </c>
      <c r="I111" s="81"/>
      <c r="J111" s="93"/>
    </row>
    <row r="112" spans="2:10" ht="63.75">
      <c r="B112" s="32"/>
      <c r="C112" s="32"/>
      <c r="D112" s="32" t="s">
        <v>128</v>
      </c>
      <c r="E112" s="33" t="s">
        <v>167</v>
      </c>
      <c r="F112" s="34">
        <v>280000</v>
      </c>
      <c r="G112" s="34">
        <v>280000</v>
      </c>
      <c r="H112" s="34">
        <v>280000</v>
      </c>
      <c r="I112" s="81"/>
      <c r="J112" s="30">
        <f t="shared" si="2"/>
        <v>100</v>
      </c>
    </row>
    <row r="113" spans="2:10" ht="12.75">
      <c r="B113" s="40" t="s">
        <v>158</v>
      </c>
      <c r="C113" s="40"/>
      <c r="D113" s="40"/>
      <c r="E113" s="41" t="s">
        <v>161</v>
      </c>
      <c r="F113" s="42">
        <f>F106</f>
        <v>280000</v>
      </c>
      <c r="G113" s="42">
        <f>G106</f>
        <v>280000</v>
      </c>
      <c r="H113" s="42">
        <f>H106</f>
        <v>280000</v>
      </c>
      <c r="I113" s="85"/>
      <c r="J113" s="98">
        <f t="shared" si="2"/>
        <v>100</v>
      </c>
    </row>
    <row r="114" spans="2:10" ht="26.25" customHeight="1">
      <c r="B114" s="68"/>
      <c r="C114" s="68"/>
      <c r="D114" s="68"/>
      <c r="E114" s="69" t="s">
        <v>162</v>
      </c>
      <c r="F114" s="70">
        <f>F13+F21+F26+F31+F41+F45+F47+F53+F55+F61+F75+F78+F87+F94+F102+F105+F113</f>
        <v>32564883</v>
      </c>
      <c r="G114" s="70">
        <f>G13+G21+G26+G31+G41+G45+G47+G53+G55+G61+G75+G78+G87+G94+G102+G105+G113</f>
        <v>28331390</v>
      </c>
      <c r="H114" s="70">
        <f>H13+H21+H26+H31+H41+H45+H47+H53+H55+H61+H75+H78+H87+H94+H102+H105+H113</f>
        <v>25464113</v>
      </c>
      <c r="I114" s="90">
        <f>I13+I21+I26+I31+I41+I45+I47+I53+I55+I61+I75+I78+I87+I94+I102+I105+I113</f>
        <v>752674</v>
      </c>
      <c r="J114" s="100">
        <f t="shared" si="2"/>
        <v>89.87950467661487</v>
      </c>
    </row>
    <row r="115" spans="2:10" ht="12.75">
      <c r="B115" s="74"/>
      <c r="C115" s="74"/>
      <c r="D115" s="74"/>
      <c r="E115" s="75"/>
      <c r="F115" s="76"/>
      <c r="G115" s="76"/>
      <c r="H115" s="76"/>
      <c r="I115" s="91"/>
      <c r="J115" s="30"/>
    </row>
    <row r="116" spans="2:10" ht="12.75">
      <c r="B116" s="60"/>
      <c r="C116" s="60"/>
      <c r="D116" s="60"/>
      <c r="E116" s="71" t="s">
        <v>32</v>
      </c>
      <c r="F116" s="72"/>
      <c r="G116" s="72"/>
      <c r="H116" s="72"/>
      <c r="I116" s="92"/>
      <c r="J116" s="30" t="s">
        <v>0</v>
      </c>
    </row>
    <row r="117" spans="2:10" ht="12.75">
      <c r="B117" s="61"/>
      <c r="C117" s="61"/>
      <c r="D117" s="73"/>
      <c r="E117" s="71" t="s">
        <v>166</v>
      </c>
      <c r="F117" s="72">
        <f>F114-F118-F119</f>
        <v>18498469</v>
      </c>
      <c r="G117" s="72">
        <f>G114-G118-G119</f>
        <v>16552139</v>
      </c>
      <c r="H117" s="72">
        <f>H114-H118-H119</f>
        <v>18742113</v>
      </c>
      <c r="I117" s="72">
        <f>I114-I118-I119</f>
        <v>752674</v>
      </c>
      <c r="J117" s="99">
        <f t="shared" si="2"/>
        <v>113.23076129314767</v>
      </c>
    </row>
    <row r="118" spans="2:10" ht="12.75">
      <c r="B118" s="51"/>
      <c r="C118" s="51" t="s">
        <v>0</v>
      </c>
      <c r="D118" s="51" t="s">
        <v>15</v>
      </c>
      <c r="E118" s="103" t="s">
        <v>16</v>
      </c>
      <c r="F118" s="104">
        <f>F9+F20+F49+F68+F100</f>
        <v>13868594</v>
      </c>
      <c r="G118" s="104">
        <f>G9+G20+G49+G68+G100</f>
        <v>11611951</v>
      </c>
      <c r="H118" s="104">
        <f>H9+H16+H20+H49+H68+H100</f>
        <v>6655000</v>
      </c>
      <c r="I118" s="105">
        <v>0</v>
      </c>
      <c r="J118" s="106">
        <f t="shared" si="2"/>
        <v>57.31164384004032</v>
      </c>
    </row>
    <row r="119" spans="2:10" ht="12.75">
      <c r="B119" s="51"/>
      <c r="C119" s="51"/>
      <c r="D119" s="51" t="s">
        <v>39</v>
      </c>
      <c r="E119" s="103" t="s">
        <v>40</v>
      </c>
      <c r="F119" s="104">
        <f>F25+F36+F64+F69+F73+F91</f>
        <v>197820</v>
      </c>
      <c r="G119" s="104">
        <f>G25+G36+G64+G69+G73+G91</f>
        <v>167300</v>
      </c>
      <c r="H119" s="104">
        <f>H25+H36+H64+H69+H73+H91</f>
        <v>67000</v>
      </c>
      <c r="I119" s="105">
        <f>I25+I36+I64+I69+I73+I91</f>
        <v>0</v>
      </c>
      <c r="J119" s="106">
        <f t="shared" si="2"/>
        <v>40.04781829049611</v>
      </c>
    </row>
    <row r="120" spans="2:10" ht="12.75">
      <c r="B120" s="51"/>
      <c r="C120" s="51"/>
      <c r="D120" s="51"/>
      <c r="E120" s="103"/>
      <c r="F120" s="104"/>
      <c r="G120" s="104"/>
      <c r="H120" s="104"/>
      <c r="I120" s="105"/>
      <c r="J120" s="106"/>
    </row>
    <row r="121" spans="2:10" ht="12.75">
      <c r="B121" s="34"/>
      <c r="C121" s="34"/>
      <c r="D121" s="34"/>
      <c r="E121" s="34" t="s">
        <v>163</v>
      </c>
      <c r="F121" s="34">
        <v>660000</v>
      </c>
      <c r="G121" s="34">
        <v>660000</v>
      </c>
      <c r="H121" s="34">
        <v>1660000</v>
      </c>
      <c r="I121" s="34"/>
      <c r="J121" s="99">
        <f t="shared" si="2"/>
        <v>251.5151515151515</v>
      </c>
    </row>
    <row r="122" spans="2:10" s="107" customFormat="1" ht="31.5">
      <c r="B122" s="108"/>
      <c r="C122" s="108"/>
      <c r="D122" s="108"/>
      <c r="E122" s="109" t="s">
        <v>164</v>
      </c>
      <c r="F122" s="110">
        <f>F114+F121</f>
        <v>33224883</v>
      </c>
      <c r="G122" s="110">
        <f>G114+G121</f>
        <v>28991390</v>
      </c>
      <c r="H122" s="110">
        <f>H114+H121</f>
        <v>27124113</v>
      </c>
      <c r="I122" s="110"/>
      <c r="J122" s="99">
        <f t="shared" si="2"/>
        <v>93.55920154225099</v>
      </c>
    </row>
    <row r="123" ht="12.75">
      <c r="J123" s="94"/>
    </row>
    <row r="124" ht="12.75">
      <c r="J124" s="94"/>
    </row>
    <row r="125" ht="12.75">
      <c r="J125" s="94"/>
    </row>
    <row r="126" ht="12.75">
      <c r="J126" s="94"/>
    </row>
    <row r="127" ht="12.75">
      <c r="J127" s="94"/>
    </row>
    <row r="128" ht="12.75">
      <c r="J128" s="94"/>
    </row>
    <row r="129" ht="12.75">
      <c r="J129" s="94"/>
    </row>
    <row r="130" ht="12.75">
      <c r="J130" s="94"/>
    </row>
    <row r="131" ht="12.75">
      <c r="J131" s="94"/>
    </row>
    <row r="132" ht="12.75">
      <c r="J132" s="94"/>
    </row>
    <row r="133" ht="12.75">
      <c r="J133" s="94"/>
    </row>
    <row r="134" ht="12.75">
      <c r="J134" s="94"/>
    </row>
    <row r="135" ht="12.75">
      <c r="J135" s="94"/>
    </row>
    <row r="136" ht="12.75">
      <c r="J136" s="94"/>
    </row>
    <row r="137" ht="12.75">
      <c r="J137" s="94"/>
    </row>
    <row r="138" ht="12.75">
      <c r="J138" s="94"/>
    </row>
    <row r="139" ht="12.75">
      <c r="J139" s="94"/>
    </row>
    <row r="140" ht="12.75">
      <c r="J140" s="94"/>
    </row>
    <row r="141" ht="12.75">
      <c r="J141" s="94"/>
    </row>
    <row r="142" ht="12.75">
      <c r="J142" s="94"/>
    </row>
    <row r="143" ht="12.75">
      <c r="J143" s="94"/>
    </row>
    <row r="144" ht="12.75">
      <c r="J144" s="94"/>
    </row>
    <row r="145" ht="12.75">
      <c r="J145" s="94"/>
    </row>
    <row r="146" ht="12.75">
      <c r="J146" s="94"/>
    </row>
    <row r="147" ht="12.75">
      <c r="J147" s="94"/>
    </row>
    <row r="148" ht="12.75">
      <c r="J148" s="94"/>
    </row>
    <row r="149" ht="12.75">
      <c r="J149" s="94"/>
    </row>
    <row r="150" ht="12.75">
      <c r="J150" s="94"/>
    </row>
    <row r="151" ht="12.75">
      <c r="J151" s="94"/>
    </row>
    <row r="152" ht="12.75">
      <c r="J152" s="94"/>
    </row>
    <row r="153" ht="12.75">
      <c r="J153" s="94"/>
    </row>
    <row r="154" ht="12.75">
      <c r="J154" s="94"/>
    </row>
    <row r="155" ht="12.75">
      <c r="J155" s="94"/>
    </row>
    <row r="156" ht="12.75">
      <c r="J156" s="94"/>
    </row>
    <row r="157" ht="12.75">
      <c r="J157" s="94"/>
    </row>
    <row r="158" ht="12.75">
      <c r="J158" s="94"/>
    </row>
    <row r="159" ht="12.75">
      <c r="J159" s="94"/>
    </row>
    <row r="160" ht="12.75">
      <c r="J160" s="94"/>
    </row>
    <row r="161" ht="12.75">
      <c r="J161" s="94"/>
    </row>
    <row r="162" ht="12.75">
      <c r="J162" s="94"/>
    </row>
    <row r="163" ht="12.75">
      <c r="J163" s="94"/>
    </row>
    <row r="164" ht="12.75">
      <c r="J164" s="94"/>
    </row>
    <row r="165" ht="12.75">
      <c r="J165" s="94"/>
    </row>
    <row r="166" ht="12.75">
      <c r="J166" s="94"/>
    </row>
    <row r="167" ht="12.75">
      <c r="J167" s="94"/>
    </row>
    <row r="168" ht="12.75">
      <c r="J168" s="94"/>
    </row>
    <row r="169" ht="12.75">
      <c r="J169" s="94"/>
    </row>
    <row r="170" ht="12.75">
      <c r="J170" s="94"/>
    </row>
    <row r="171" ht="12.75">
      <c r="J171" s="94"/>
    </row>
    <row r="172" ht="12.75">
      <c r="J172" s="94"/>
    </row>
    <row r="173" ht="12.75">
      <c r="J173" s="94"/>
    </row>
    <row r="174" ht="12.75">
      <c r="J174" s="94"/>
    </row>
    <row r="175" ht="12.75">
      <c r="J175" s="94"/>
    </row>
    <row r="176" ht="12.75">
      <c r="J176" s="94"/>
    </row>
    <row r="177" ht="12.75">
      <c r="J177" s="94"/>
    </row>
    <row r="178" ht="12.75">
      <c r="J178" s="94"/>
    </row>
    <row r="179" ht="12.75">
      <c r="J179" s="94"/>
    </row>
    <row r="180" ht="12.75">
      <c r="J180" s="94"/>
    </row>
    <row r="181" ht="12.75">
      <c r="J181" s="94"/>
    </row>
    <row r="182" ht="12.75">
      <c r="J182" s="94"/>
    </row>
    <row r="183" ht="12.75">
      <c r="J183" s="94"/>
    </row>
    <row r="184" ht="12.75">
      <c r="J184" s="94"/>
    </row>
    <row r="185" ht="12.75">
      <c r="J185" s="94"/>
    </row>
    <row r="186" ht="12.75">
      <c r="J186" s="94"/>
    </row>
    <row r="187" ht="12.75">
      <c r="J187" s="94"/>
    </row>
    <row r="188" ht="12.75">
      <c r="J188" s="94"/>
    </row>
    <row r="189" ht="12.75">
      <c r="J189" s="94"/>
    </row>
    <row r="190" ht="12.75">
      <c r="J190" s="94"/>
    </row>
    <row r="191" ht="12.75">
      <c r="J191" s="94"/>
    </row>
    <row r="192" ht="12.75">
      <c r="J192" s="94"/>
    </row>
    <row r="193" ht="12.75">
      <c r="J193" s="94"/>
    </row>
    <row r="194" ht="12.75">
      <c r="J194" s="94"/>
    </row>
    <row r="195" ht="12.75">
      <c r="J195" s="94"/>
    </row>
    <row r="196" ht="12.75">
      <c r="J196" s="94"/>
    </row>
    <row r="197" ht="12.75">
      <c r="J197" s="94"/>
    </row>
    <row r="198" ht="12.75">
      <c r="J198" s="94"/>
    </row>
    <row r="199" ht="12.75">
      <c r="J199" s="94"/>
    </row>
    <row r="200" ht="12.75">
      <c r="J200" s="94"/>
    </row>
    <row r="201" ht="12.75">
      <c r="J201" s="94"/>
    </row>
    <row r="202" ht="12.75">
      <c r="J202" s="94"/>
    </row>
    <row r="203" ht="12.75">
      <c r="J203" s="94"/>
    </row>
    <row r="204" ht="12.75">
      <c r="J204" s="94"/>
    </row>
    <row r="205" ht="12.75">
      <c r="J205" s="94"/>
    </row>
    <row r="206" ht="12.75">
      <c r="J206" s="94"/>
    </row>
    <row r="207" ht="12.75">
      <c r="J207" s="94"/>
    </row>
    <row r="208" ht="12.75">
      <c r="J208" s="94"/>
    </row>
    <row r="209" ht="12.75">
      <c r="J209" s="94"/>
    </row>
    <row r="210" ht="12.75">
      <c r="J210" s="94"/>
    </row>
    <row r="211" ht="12.75">
      <c r="J211" s="94"/>
    </row>
    <row r="212" ht="12.75">
      <c r="J212" s="94"/>
    </row>
    <row r="213" ht="12.75">
      <c r="J213" s="94"/>
    </row>
    <row r="214" ht="12.75">
      <c r="J214" s="94"/>
    </row>
    <row r="215" ht="12.75">
      <c r="J215" s="94"/>
    </row>
    <row r="216" ht="12.75">
      <c r="J216" s="94"/>
    </row>
    <row r="217" ht="12.75">
      <c r="J217" s="94"/>
    </row>
    <row r="218" ht="12.75">
      <c r="J218" s="94"/>
    </row>
    <row r="219" ht="12.75">
      <c r="J219" s="94"/>
    </row>
    <row r="220" ht="12.75">
      <c r="J220" s="94"/>
    </row>
    <row r="221" ht="12.75">
      <c r="J221" s="94"/>
    </row>
    <row r="222" ht="12.75">
      <c r="J222" s="94"/>
    </row>
    <row r="223" ht="12.75">
      <c r="J223" s="94"/>
    </row>
    <row r="224" ht="12.75">
      <c r="J224" s="94"/>
    </row>
    <row r="225" ht="12.75">
      <c r="J225" s="94"/>
    </row>
    <row r="226" ht="12.75">
      <c r="J226" s="94"/>
    </row>
    <row r="227" ht="12.75">
      <c r="J227" s="94"/>
    </row>
    <row r="228" ht="12.75">
      <c r="J228" s="94"/>
    </row>
    <row r="229" ht="12.75">
      <c r="J229" s="94"/>
    </row>
    <row r="230" ht="12.75">
      <c r="J230" s="94"/>
    </row>
    <row r="231" ht="12.75">
      <c r="J231" s="94"/>
    </row>
    <row r="232" ht="12.75">
      <c r="J232" s="94"/>
    </row>
    <row r="233" ht="12.75">
      <c r="J233" s="94"/>
    </row>
    <row r="234" ht="12.75">
      <c r="J234" s="94"/>
    </row>
    <row r="235" ht="12.75">
      <c r="J235" s="94"/>
    </row>
    <row r="236" ht="12.75">
      <c r="J236" s="94"/>
    </row>
    <row r="237" ht="12.75">
      <c r="J237" s="94"/>
    </row>
    <row r="238" ht="12.75">
      <c r="J238" s="94"/>
    </row>
    <row r="239" ht="12.75">
      <c r="J239" s="94"/>
    </row>
    <row r="240" ht="12.75">
      <c r="J240" s="94"/>
    </row>
    <row r="241" ht="12.75">
      <c r="J241" s="94"/>
    </row>
    <row r="242" ht="12.75">
      <c r="J242" s="94"/>
    </row>
    <row r="243" ht="12.75">
      <c r="J243" s="94"/>
    </row>
    <row r="244" ht="12.75">
      <c r="J244" s="94"/>
    </row>
    <row r="245" ht="12.75">
      <c r="J245" s="94"/>
    </row>
    <row r="246" ht="12.75">
      <c r="J246" s="94"/>
    </row>
    <row r="247" ht="12.75">
      <c r="J247" s="94"/>
    </row>
    <row r="248" ht="12.75">
      <c r="J248" s="94"/>
    </row>
    <row r="249" ht="12.75">
      <c r="J249" s="94"/>
    </row>
    <row r="250" ht="12.75">
      <c r="J250" s="94"/>
    </row>
    <row r="251" ht="12.75">
      <c r="J251" s="94"/>
    </row>
    <row r="252" ht="12.75">
      <c r="J252" s="94"/>
    </row>
    <row r="253" ht="12.75">
      <c r="J253" s="94"/>
    </row>
    <row r="254" ht="12.75">
      <c r="J254" s="94"/>
    </row>
    <row r="255" ht="12.75">
      <c r="J255" s="94"/>
    </row>
    <row r="256" ht="12.75">
      <c r="J256" s="94"/>
    </row>
    <row r="257" ht="12.75">
      <c r="J257" s="94"/>
    </row>
    <row r="258" ht="12.75">
      <c r="J258" s="94"/>
    </row>
    <row r="259" ht="12.75">
      <c r="J259" s="94"/>
    </row>
    <row r="260" ht="12.75">
      <c r="J260" s="94"/>
    </row>
    <row r="261" ht="12.75">
      <c r="J261" s="94"/>
    </row>
    <row r="262" ht="12.75">
      <c r="J262" s="94"/>
    </row>
    <row r="263" ht="12.75">
      <c r="J263" s="94"/>
    </row>
    <row r="264" ht="12.75">
      <c r="J264" s="94"/>
    </row>
    <row r="265" ht="12.75">
      <c r="J265" s="94"/>
    </row>
    <row r="266" ht="12.75">
      <c r="J266" s="94"/>
    </row>
    <row r="267" ht="12.75">
      <c r="J267" s="94"/>
    </row>
    <row r="268" ht="12.75">
      <c r="J268" s="94"/>
    </row>
    <row r="269" ht="12.75">
      <c r="J269" s="94"/>
    </row>
    <row r="270" ht="12.75">
      <c r="J270" s="94"/>
    </row>
    <row r="271" ht="12.75">
      <c r="J271" s="94"/>
    </row>
    <row r="272" ht="12.75">
      <c r="J272" s="94"/>
    </row>
    <row r="273" ht="12.75">
      <c r="J273" s="94"/>
    </row>
    <row r="274" ht="12.75">
      <c r="J274" s="94"/>
    </row>
    <row r="275" ht="12.75">
      <c r="J275" s="94"/>
    </row>
    <row r="276" ht="12.75">
      <c r="J276" s="94"/>
    </row>
    <row r="277" ht="12.75">
      <c r="J277" s="94"/>
    </row>
    <row r="278" ht="12.75">
      <c r="J278" s="94"/>
    </row>
    <row r="279" ht="12.75">
      <c r="J279" s="94"/>
    </row>
    <row r="280" ht="12.75">
      <c r="J280" s="94"/>
    </row>
    <row r="281" ht="12.75">
      <c r="J281" s="94"/>
    </row>
    <row r="282" ht="12.75">
      <c r="J282" s="94"/>
    </row>
    <row r="283" ht="12.75">
      <c r="J283" s="94"/>
    </row>
    <row r="284" ht="12.75">
      <c r="J284" s="94"/>
    </row>
    <row r="285" ht="12.75">
      <c r="J285" s="94"/>
    </row>
    <row r="286" ht="12.75">
      <c r="J286" s="94"/>
    </row>
    <row r="287" ht="12.75">
      <c r="J287" s="94"/>
    </row>
    <row r="288" ht="12.75">
      <c r="J288" s="94"/>
    </row>
    <row r="289" ht="12.75">
      <c r="J289" s="94"/>
    </row>
    <row r="290" ht="12.75">
      <c r="J290" s="94"/>
    </row>
    <row r="291" ht="12.75">
      <c r="J291" s="94"/>
    </row>
    <row r="292" ht="12.75">
      <c r="J292" s="94"/>
    </row>
    <row r="293" ht="12.75">
      <c r="J293" s="94"/>
    </row>
    <row r="294" ht="12.75">
      <c r="J294" s="94"/>
    </row>
    <row r="295" ht="12.75">
      <c r="J295" s="94"/>
    </row>
    <row r="296" ht="12.75">
      <c r="J296" s="94"/>
    </row>
    <row r="297" ht="12.75">
      <c r="J297" s="94"/>
    </row>
    <row r="298" ht="12.75">
      <c r="J298" s="94"/>
    </row>
    <row r="299" ht="12.75">
      <c r="J299" s="94"/>
    </row>
    <row r="300" ht="12.75">
      <c r="J300" s="94"/>
    </row>
    <row r="301" ht="12.75">
      <c r="J301" s="94"/>
    </row>
    <row r="302" ht="12.75">
      <c r="J302" s="94"/>
    </row>
    <row r="303" ht="12.75">
      <c r="J303" s="94"/>
    </row>
    <row r="304" ht="12.75">
      <c r="J304" s="94"/>
    </row>
    <row r="305" ht="12.75">
      <c r="J305" s="94"/>
    </row>
    <row r="306" ht="12.75">
      <c r="J306" s="94"/>
    </row>
    <row r="307" ht="12.75">
      <c r="J307" s="94"/>
    </row>
    <row r="308" ht="12.75">
      <c r="J308" s="94"/>
    </row>
    <row r="309" ht="12.75">
      <c r="J309" s="94"/>
    </row>
    <row r="310" ht="12.75">
      <c r="J310" s="94"/>
    </row>
    <row r="311" ht="12.75">
      <c r="J311" s="94"/>
    </row>
    <row r="312" ht="12.75">
      <c r="J312" s="94"/>
    </row>
    <row r="313" ht="12.75">
      <c r="J313" s="94"/>
    </row>
    <row r="314" ht="12.75">
      <c r="J314" s="94"/>
    </row>
    <row r="315" ht="12.75">
      <c r="J315" s="94"/>
    </row>
    <row r="316" ht="12.75">
      <c r="J316" s="94"/>
    </row>
    <row r="317" ht="12.75">
      <c r="J317" s="94"/>
    </row>
    <row r="318" ht="12.75">
      <c r="J318" s="94"/>
    </row>
    <row r="319" ht="12.75">
      <c r="J319" s="94"/>
    </row>
    <row r="320" ht="12.75">
      <c r="J320" s="94"/>
    </row>
    <row r="321" ht="12.75">
      <c r="J321" s="94"/>
    </row>
    <row r="322" ht="12.75">
      <c r="J322" s="94"/>
    </row>
    <row r="323" ht="12.75">
      <c r="J323" s="94"/>
    </row>
    <row r="324" ht="12.75">
      <c r="J324" s="94"/>
    </row>
    <row r="325" ht="12.75">
      <c r="J325" s="94"/>
    </row>
    <row r="326" ht="12.75">
      <c r="J326" s="94"/>
    </row>
    <row r="327" ht="12.75">
      <c r="J327" s="94"/>
    </row>
    <row r="328" ht="12.75">
      <c r="J328" s="94"/>
    </row>
    <row r="329" ht="12.75">
      <c r="J329" s="94"/>
    </row>
    <row r="330" ht="12.75">
      <c r="J330" s="94"/>
    </row>
    <row r="331" ht="12.75">
      <c r="J331" s="94"/>
    </row>
    <row r="332" ht="12.75">
      <c r="J332" s="94"/>
    </row>
    <row r="333" ht="12.75">
      <c r="J333" s="94"/>
    </row>
    <row r="334" ht="12.75">
      <c r="J334" s="94"/>
    </row>
    <row r="335" ht="12.75">
      <c r="J335" s="94"/>
    </row>
    <row r="336" ht="12.75">
      <c r="J336" s="94"/>
    </row>
    <row r="337" ht="12.75">
      <c r="J337" s="94"/>
    </row>
    <row r="338" ht="12.75">
      <c r="J338" s="94"/>
    </row>
    <row r="339" ht="12.75">
      <c r="J339" s="94"/>
    </row>
    <row r="340" ht="12.75">
      <c r="J340" s="94"/>
    </row>
    <row r="341" ht="12.75">
      <c r="J341" s="94"/>
    </row>
    <row r="342" ht="12.75">
      <c r="J342" s="94"/>
    </row>
    <row r="343" ht="12.75">
      <c r="J343" s="94"/>
    </row>
    <row r="344" ht="12.75">
      <c r="J344" s="94"/>
    </row>
    <row r="345" ht="12.75">
      <c r="J345" s="94"/>
    </row>
    <row r="346" ht="12.75">
      <c r="J346" s="94"/>
    </row>
    <row r="347" ht="12.75">
      <c r="J347" s="94"/>
    </row>
    <row r="348" ht="12.75">
      <c r="J348" s="94"/>
    </row>
    <row r="349" ht="12.75">
      <c r="J349" s="94"/>
    </row>
    <row r="350" ht="12.75">
      <c r="J350" s="94"/>
    </row>
    <row r="351" ht="12.75">
      <c r="J351" s="94"/>
    </row>
    <row r="352" ht="12.75">
      <c r="J352" s="94"/>
    </row>
    <row r="353" ht="12.75">
      <c r="J353" s="94"/>
    </row>
    <row r="354" ht="12.75">
      <c r="J354" s="94"/>
    </row>
    <row r="355" ht="12.75">
      <c r="J355" s="94"/>
    </row>
    <row r="356" ht="12.75">
      <c r="J356" s="94"/>
    </row>
    <row r="357" ht="12.75">
      <c r="J357" s="94"/>
    </row>
    <row r="358" ht="12.75">
      <c r="J358" s="94"/>
    </row>
    <row r="359" ht="12.75">
      <c r="J359" s="94"/>
    </row>
    <row r="360" ht="12.75">
      <c r="J360" s="94"/>
    </row>
    <row r="361" ht="12.75">
      <c r="J361" s="94"/>
    </row>
    <row r="362" ht="12.75">
      <c r="J362" s="94"/>
    </row>
    <row r="363" ht="12.75">
      <c r="J363" s="94"/>
    </row>
    <row r="364" ht="12.75">
      <c r="J364" s="94"/>
    </row>
    <row r="365" ht="12.75">
      <c r="J365" s="94"/>
    </row>
    <row r="366" ht="12.75">
      <c r="J366" s="94"/>
    </row>
    <row r="367" ht="12.75">
      <c r="J367" s="94"/>
    </row>
    <row r="368" ht="12.75">
      <c r="J368" s="94"/>
    </row>
    <row r="369" ht="12.75">
      <c r="J369" s="94"/>
    </row>
    <row r="370" ht="12.75">
      <c r="J370" s="94"/>
    </row>
    <row r="371" ht="12.75">
      <c r="J371" s="94"/>
    </row>
    <row r="372" ht="12.75">
      <c r="J372" s="94"/>
    </row>
    <row r="373" ht="12.75">
      <c r="J373" s="94"/>
    </row>
    <row r="374" ht="12.75">
      <c r="J374" s="94"/>
    </row>
    <row r="375" ht="12.75">
      <c r="J375" s="94"/>
    </row>
    <row r="376" ht="12.75">
      <c r="J376" s="94"/>
    </row>
    <row r="377" ht="12.75">
      <c r="J377" s="94"/>
    </row>
    <row r="378" ht="12.75">
      <c r="J378" s="94"/>
    </row>
    <row r="379" ht="12.75">
      <c r="J379" s="94"/>
    </row>
    <row r="380" ht="12.75">
      <c r="J380" s="94"/>
    </row>
    <row r="381" ht="12.75">
      <c r="J381" s="94"/>
    </row>
    <row r="382" ht="12.75">
      <c r="J382" s="94"/>
    </row>
    <row r="383" ht="12.75">
      <c r="J383" s="94"/>
    </row>
    <row r="384" ht="12.75">
      <c r="J384" s="94"/>
    </row>
    <row r="385" ht="12.75">
      <c r="J385" s="94"/>
    </row>
    <row r="386" ht="12.75">
      <c r="J386" s="94"/>
    </row>
    <row r="387" ht="12.75">
      <c r="J387" s="94"/>
    </row>
    <row r="388" ht="12.75">
      <c r="J388" s="94"/>
    </row>
    <row r="389" ht="12.75">
      <c r="J389" s="94"/>
    </row>
    <row r="390" ht="12.75">
      <c r="J390" s="94"/>
    </row>
    <row r="391" ht="12.75">
      <c r="J391" s="94"/>
    </row>
    <row r="392" ht="12.75">
      <c r="J392" s="94"/>
    </row>
    <row r="393" ht="12.75">
      <c r="J393" s="94"/>
    </row>
    <row r="394" ht="12.75">
      <c r="J394" s="94"/>
    </row>
    <row r="395" ht="12.75">
      <c r="J395" s="94"/>
    </row>
    <row r="396" ht="12.75">
      <c r="J396" s="94"/>
    </row>
    <row r="397" ht="12.75">
      <c r="J397" s="94"/>
    </row>
    <row r="398" ht="12.75">
      <c r="J398" s="94"/>
    </row>
    <row r="399" ht="12.75">
      <c r="J399" s="94"/>
    </row>
    <row r="400" ht="12.75">
      <c r="J400" s="94"/>
    </row>
    <row r="401" ht="12.75">
      <c r="J401" s="94"/>
    </row>
    <row r="402" ht="12.75">
      <c r="J402" s="94"/>
    </row>
    <row r="403" ht="12.75">
      <c r="J403" s="94"/>
    </row>
    <row r="404" ht="12.75">
      <c r="J404" s="94"/>
    </row>
    <row r="405" ht="12.75">
      <c r="J405" s="94"/>
    </row>
    <row r="406" ht="12.75">
      <c r="J406" s="94"/>
    </row>
    <row r="407" ht="12.75">
      <c r="J407" s="94"/>
    </row>
    <row r="408" ht="12.75">
      <c r="J408" s="94"/>
    </row>
    <row r="409" ht="12.75">
      <c r="J409" s="94"/>
    </row>
    <row r="410" ht="12.75">
      <c r="J410" s="94"/>
    </row>
    <row r="411" ht="12.75">
      <c r="J411" s="94"/>
    </row>
    <row r="412" ht="12.75">
      <c r="J412" s="94"/>
    </row>
    <row r="413" ht="12.75">
      <c r="J413" s="94"/>
    </row>
    <row r="414" ht="12.75">
      <c r="J414" s="94"/>
    </row>
    <row r="415" ht="12.75">
      <c r="J415" s="94"/>
    </row>
    <row r="416" ht="12.75">
      <c r="J416" s="94"/>
    </row>
    <row r="417" ht="12.75">
      <c r="J417" s="94"/>
    </row>
    <row r="418" ht="12.75">
      <c r="J418" s="94"/>
    </row>
    <row r="419" ht="12.75">
      <c r="J419" s="94"/>
    </row>
    <row r="420" ht="12.75">
      <c r="J420" s="94"/>
    </row>
    <row r="421" ht="12.75">
      <c r="J421" s="94"/>
    </row>
    <row r="422" ht="12.75">
      <c r="J422" s="94"/>
    </row>
    <row r="423" ht="12.75">
      <c r="J423" s="94"/>
    </row>
    <row r="424" ht="12.75">
      <c r="J424" s="94"/>
    </row>
    <row r="425" ht="12.75">
      <c r="J425" s="94"/>
    </row>
    <row r="426" ht="12.75">
      <c r="J426" s="94"/>
    </row>
    <row r="427" ht="12.75">
      <c r="J427" s="94"/>
    </row>
    <row r="428" ht="12.75">
      <c r="J428" s="94"/>
    </row>
    <row r="429" ht="12.75">
      <c r="J429" s="94"/>
    </row>
    <row r="430" ht="12.75">
      <c r="J430" s="94"/>
    </row>
    <row r="431" ht="12.75">
      <c r="J431" s="94"/>
    </row>
    <row r="432" ht="12.75">
      <c r="J432" s="94"/>
    </row>
    <row r="433" ht="12.75">
      <c r="J433" s="94"/>
    </row>
    <row r="434" ht="12.75">
      <c r="J434" s="94"/>
    </row>
    <row r="435" ht="12.75">
      <c r="J435" s="94"/>
    </row>
    <row r="436" ht="12.75">
      <c r="J436" s="94"/>
    </row>
    <row r="437" ht="12.75">
      <c r="J437" s="94"/>
    </row>
    <row r="438" ht="12.75">
      <c r="J438" s="94"/>
    </row>
    <row r="439" ht="12.75">
      <c r="J439" s="94"/>
    </row>
    <row r="440" ht="12.75">
      <c r="J440" s="94"/>
    </row>
    <row r="441" ht="12.75">
      <c r="J441" s="94"/>
    </row>
    <row r="442" ht="12.75">
      <c r="J442" s="94"/>
    </row>
    <row r="443" ht="12.75">
      <c r="J443" s="94"/>
    </row>
    <row r="444" ht="12.75">
      <c r="J444" s="94"/>
    </row>
    <row r="445" ht="12.75">
      <c r="J445" s="94"/>
    </row>
    <row r="446" ht="12.75">
      <c r="J446" s="94"/>
    </row>
    <row r="447" ht="12.75">
      <c r="J447" s="94"/>
    </row>
    <row r="448" ht="12.75">
      <c r="J448" s="94"/>
    </row>
    <row r="449" ht="12.75">
      <c r="J449" s="94"/>
    </row>
    <row r="450" ht="12.75">
      <c r="J450" s="94"/>
    </row>
    <row r="451" ht="12.75">
      <c r="J451" s="94"/>
    </row>
    <row r="452" ht="12.75">
      <c r="J452" s="94"/>
    </row>
    <row r="453" ht="12.75">
      <c r="J453" s="94"/>
    </row>
    <row r="454" ht="12.75">
      <c r="J454" s="94"/>
    </row>
    <row r="455" ht="12.75">
      <c r="J455" s="94"/>
    </row>
    <row r="456" ht="12.75">
      <c r="J456" s="94"/>
    </row>
    <row r="457" ht="12.75">
      <c r="J457" s="94"/>
    </row>
    <row r="458" ht="12.75">
      <c r="J458" s="94"/>
    </row>
    <row r="459" ht="12.75">
      <c r="J459" s="94"/>
    </row>
    <row r="460" ht="12.75">
      <c r="J460" s="94"/>
    </row>
    <row r="461" ht="12.75">
      <c r="J461" s="94"/>
    </row>
    <row r="462" ht="12.75">
      <c r="J462" s="94"/>
    </row>
    <row r="463" ht="12.75">
      <c r="J463" s="94"/>
    </row>
    <row r="464" ht="12.75">
      <c r="J464" s="94"/>
    </row>
    <row r="465" ht="12.75">
      <c r="J465" s="94"/>
    </row>
    <row r="466" ht="12.75">
      <c r="J466" s="94"/>
    </row>
    <row r="467" ht="12.75">
      <c r="J467" s="94"/>
    </row>
    <row r="468" ht="12.75">
      <c r="J468" s="94"/>
    </row>
    <row r="469" ht="12.75">
      <c r="J469" s="94"/>
    </row>
    <row r="470" ht="12.75">
      <c r="J470" s="94"/>
    </row>
    <row r="471" ht="12.75">
      <c r="J471" s="94"/>
    </row>
    <row r="472" ht="12.75">
      <c r="J472" s="94"/>
    </row>
    <row r="473" ht="12.75">
      <c r="J473" s="94"/>
    </row>
    <row r="474" ht="12.75">
      <c r="J474" s="94"/>
    </row>
    <row r="475" ht="12.75">
      <c r="J475" s="94"/>
    </row>
    <row r="476" ht="12.75">
      <c r="J476" s="94"/>
    </row>
    <row r="477" ht="12.75">
      <c r="J477" s="94"/>
    </row>
    <row r="478" ht="12.75">
      <c r="J478" s="94"/>
    </row>
    <row r="479" ht="12.75">
      <c r="J479" s="94"/>
    </row>
    <row r="480" ht="12.75">
      <c r="J480" s="94"/>
    </row>
    <row r="481" ht="12.75">
      <c r="J481" s="94"/>
    </row>
    <row r="482" ht="12.75">
      <c r="J482" s="94"/>
    </row>
    <row r="483" ht="12.75">
      <c r="J483" s="94"/>
    </row>
    <row r="484" ht="12.75">
      <c r="J484" s="94"/>
    </row>
    <row r="485" ht="12.75">
      <c r="J485" s="94"/>
    </row>
    <row r="486" ht="12.75">
      <c r="J486" s="94"/>
    </row>
    <row r="487" ht="12.75">
      <c r="J487" s="94"/>
    </row>
    <row r="488" ht="12.75">
      <c r="J488" s="94"/>
    </row>
    <row r="489" ht="12.75">
      <c r="J489" s="94"/>
    </row>
    <row r="490" ht="12.75">
      <c r="J490" s="94"/>
    </row>
    <row r="491" ht="12.75">
      <c r="J491" s="94"/>
    </row>
    <row r="492" ht="12.75">
      <c r="J492" s="94"/>
    </row>
    <row r="493" ht="12.75">
      <c r="J493" s="94"/>
    </row>
    <row r="494" ht="12.75">
      <c r="J494" s="94"/>
    </row>
    <row r="495" ht="12.75">
      <c r="J495" s="94"/>
    </row>
    <row r="496" ht="12.75">
      <c r="J496" s="94"/>
    </row>
    <row r="497" ht="12.75">
      <c r="J497" s="94"/>
    </row>
    <row r="498" ht="12.75">
      <c r="J498" s="94"/>
    </row>
    <row r="499" ht="12.75">
      <c r="J499" s="94"/>
    </row>
    <row r="500" ht="12.75">
      <c r="J500" s="94"/>
    </row>
    <row r="501" ht="12.75">
      <c r="J501" s="94"/>
    </row>
    <row r="502" ht="12.75">
      <c r="J502" s="94"/>
    </row>
    <row r="503" ht="12.75">
      <c r="J503" s="94"/>
    </row>
    <row r="504" ht="12.75">
      <c r="J504" s="94"/>
    </row>
    <row r="505" ht="12.75">
      <c r="J505" s="94"/>
    </row>
    <row r="506" ht="12.75">
      <c r="J506" s="94"/>
    </row>
    <row r="507" ht="12.75">
      <c r="J507" s="94"/>
    </row>
    <row r="508" ht="12.75">
      <c r="J508" s="94"/>
    </row>
    <row r="509" ht="12.75">
      <c r="J509" s="94"/>
    </row>
    <row r="510" ht="12.75">
      <c r="J510" s="94"/>
    </row>
    <row r="511" ht="12.75">
      <c r="J511" s="94"/>
    </row>
    <row r="512" ht="12.75">
      <c r="J512" s="94"/>
    </row>
    <row r="513" ht="12.75">
      <c r="J513" s="94"/>
    </row>
    <row r="514" ht="12.75">
      <c r="J514" s="94"/>
    </row>
    <row r="515" ht="12.75">
      <c r="J515" s="94"/>
    </row>
    <row r="516" ht="12.75">
      <c r="J516" s="94"/>
    </row>
    <row r="517" ht="12.75">
      <c r="J517" s="94"/>
    </row>
    <row r="518" ht="12.75">
      <c r="J518" s="94"/>
    </row>
    <row r="519" ht="12.75">
      <c r="J519" s="94"/>
    </row>
    <row r="520" ht="12.75">
      <c r="J520" s="94"/>
    </row>
    <row r="521" ht="12.75">
      <c r="J521" s="94"/>
    </row>
    <row r="522" ht="12.75">
      <c r="J522" s="94"/>
    </row>
    <row r="523" ht="12.75">
      <c r="J523" s="94"/>
    </row>
    <row r="524" ht="12.75">
      <c r="J524" s="94"/>
    </row>
    <row r="525" ht="12.75">
      <c r="J525" s="94"/>
    </row>
    <row r="526" ht="12.75">
      <c r="J526" s="94"/>
    </row>
    <row r="527" ht="12.75">
      <c r="J527" s="94"/>
    </row>
    <row r="528" ht="12.75">
      <c r="J528" s="94"/>
    </row>
    <row r="529" ht="12.75">
      <c r="J529" s="94"/>
    </row>
    <row r="530" ht="12.75">
      <c r="J530" s="94"/>
    </row>
    <row r="531" ht="12.75">
      <c r="J531" s="94"/>
    </row>
    <row r="532" ht="12.75">
      <c r="J532" s="94"/>
    </row>
    <row r="533" ht="12.75">
      <c r="J533" s="94"/>
    </row>
    <row r="534" ht="12.75">
      <c r="J534" s="94"/>
    </row>
    <row r="535" ht="12.75">
      <c r="J535" s="94"/>
    </row>
    <row r="536" ht="12.75">
      <c r="J536" s="94"/>
    </row>
    <row r="537" ht="12.75">
      <c r="J537" s="94"/>
    </row>
    <row r="538" ht="12.75">
      <c r="J538" s="94"/>
    </row>
    <row r="539" ht="12.75">
      <c r="J539" s="94"/>
    </row>
    <row r="540" ht="12.75">
      <c r="J540" s="94"/>
    </row>
    <row r="541" ht="12.75">
      <c r="J541" s="94"/>
    </row>
    <row r="542" ht="12.75">
      <c r="J542" s="94"/>
    </row>
    <row r="543" ht="12.75">
      <c r="J543" s="94"/>
    </row>
    <row r="544" ht="12.75">
      <c r="J544" s="94"/>
    </row>
    <row r="545" ht="12.75">
      <c r="J545" s="94"/>
    </row>
    <row r="546" ht="12.75">
      <c r="J546" s="94"/>
    </row>
    <row r="547" ht="12.75">
      <c r="J547" s="94"/>
    </row>
    <row r="548" ht="12.75">
      <c r="J548" s="94"/>
    </row>
    <row r="549" ht="12.75">
      <c r="J549" s="94"/>
    </row>
    <row r="550" ht="12.75">
      <c r="J550" s="94"/>
    </row>
    <row r="551" ht="12.75">
      <c r="J551" s="94"/>
    </row>
    <row r="552" ht="12.75">
      <c r="J552" s="94"/>
    </row>
    <row r="553" ht="12.75">
      <c r="J553" s="94"/>
    </row>
    <row r="554" ht="12.75">
      <c r="J554" s="94"/>
    </row>
    <row r="555" ht="12.75">
      <c r="J555" s="94"/>
    </row>
    <row r="556" ht="12.75">
      <c r="J556" s="94"/>
    </row>
    <row r="557" ht="12.75">
      <c r="J557" s="94"/>
    </row>
    <row r="558" ht="12.75">
      <c r="J558" s="94"/>
    </row>
    <row r="559" ht="12.75">
      <c r="J559" s="94"/>
    </row>
    <row r="560" ht="12.75">
      <c r="J560" s="94"/>
    </row>
    <row r="561" ht="12.75">
      <c r="J561" s="94"/>
    </row>
    <row r="562" ht="12.75">
      <c r="J562" s="94"/>
    </row>
    <row r="563" ht="12.75">
      <c r="J563" s="94"/>
    </row>
    <row r="564" ht="12.75">
      <c r="J564" s="94"/>
    </row>
    <row r="565" ht="12.75">
      <c r="J565" s="94"/>
    </row>
    <row r="566" ht="12.75">
      <c r="J566" s="94"/>
    </row>
    <row r="567" ht="12.75">
      <c r="J567" s="94"/>
    </row>
    <row r="568" ht="12.75">
      <c r="J568" s="94"/>
    </row>
    <row r="569" ht="12.75">
      <c r="J569" s="94"/>
    </row>
    <row r="570" ht="12.75">
      <c r="J570" s="94"/>
    </row>
    <row r="571" ht="12.75">
      <c r="J571" s="94"/>
    </row>
    <row r="572" ht="12.75">
      <c r="J572" s="94"/>
    </row>
    <row r="573" ht="12.75">
      <c r="J573" s="94"/>
    </row>
    <row r="574" ht="12.75">
      <c r="J574" s="94"/>
    </row>
    <row r="575" ht="12.75">
      <c r="J575" s="94"/>
    </row>
    <row r="576" ht="12.75">
      <c r="J576" s="94"/>
    </row>
    <row r="577" ht="12.75">
      <c r="J577" s="94"/>
    </row>
    <row r="578" ht="12.75">
      <c r="J578" s="94"/>
    </row>
    <row r="579" ht="12.75">
      <c r="J579" s="94"/>
    </row>
    <row r="580" ht="12.75">
      <c r="J580" s="94"/>
    </row>
    <row r="581" ht="12.75">
      <c r="J581" s="94"/>
    </row>
    <row r="582" ht="12.75">
      <c r="J582" s="94"/>
    </row>
    <row r="583" ht="12.75">
      <c r="J583" s="94"/>
    </row>
    <row r="584" ht="12.75">
      <c r="J584" s="94"/>
    </row>
    <row r="585" ht="12.75">
      <c r="J585" s="94"/>
    </row>
    <row r="586" ht="12.75">
      <c r="J586" s="94"/>
    </row>
    <row r="587" ht="12.75">
      <c r="J587" s="94"/>
    </row>
    <row r="588" ht="12.75">
      <c r="J588" s="94"/>
    </row>
    <row r="589" ht="12.75">
      <c r="J589" s="94"/>
    </row>
    <row r="590" ht="12.75">
      <c r="J590" s="94"/>
    </row>
    <row r="591" ht="12.75">
      <c r="J591" s="94"/>
    </row>
    <row r="592" ht="12.75">
      <c r="J592" s="94"/>
    </row>
    <row r="593" ht="12.75">
      <c r="J593" s="94"/>
    </row>
    <row r="594" ht="12.75">
      <c r="J594" s="94"/>
    </row>
    <row r="595" ht="12.75">
      <c r="J595" s="94"/>
    </row>
    <row r="596" ht="12.75">
      <c r="J596" s="94"/>
    </row>
    <row r="597" ht="12.75">
      <c r="J597" s="94"/>
    </row>
    <row r="598" ht="12.75">
      <c r="J598" s="94"/>
    </row>
    <row r="599" ht="12.75">
      <c r="J599" s="94"/>
    </row>
    <row r="600" ht="12.75">
      <c r="J600" s="94"/>
    </row>
    <row r="601" ht="12.75">
      <c r="J601" s="94"/>
    </row>
    <row r="602" ht="12.75">
      <c r="J602" s="94"/>
    </row>
    <row r="603" ht="12.75">
      <c r="J603" s="94"/>
    </row>
    <row r="604" ht="12.75">
      <c r="J604" s="94"/>
    </row>
    <row r="605" ht="12.75">
      <c r="J605" s="94"/>
    </row>
    <row r="606" ht="12.75">
      <c r="J606" s="94"/>
    </row>
    <row r="607" ht="12.75">
      <c r="J607" s="94"/>
    </row>
    <row r="608" ht="12.75">
      <c r="J608" s="94"/>
    </row>
    <row r="609" ht="12.75">
      <c r="J609" s="94"/>
    </row>
    <row r="610" ht="12.75">
      <c r="J610" s="94"/>
    </row>
    <row r="611" ht="12.75">
      <c r="J611" s="94"/>
    </row>
    <row r="612" ht="12.75">
      <c r="J612" s="94"/>
    </row>
    <row r="613" ht="12.75">
      <c r="J613" s="94"/>
    </row>
    <row r="614" ht="12.75">
      <c r="J614" s="94"/>
    </row>
    <row r="615" ht="12.75">
      <c r="J615" s="94"/>
    </row>
    <row r="616" ht="12.75">
      <c r="J616" s="94"/>
    </row>
    <row r="617" ht="12.75">
      <c r="J617" s="94"/>
    </row>
    <row r="618" ht="12.75">
      <c r="J618" s="94"/>
    </row>
    <row r="619" ht="12.75">
      <c r="J619" s="94"/>
    </row>
    <row r="620" ht="12.75">
      <c r="J620" s="94"/>
    </row>
    <row r="621" ht="12.75">
      <c r="J621" s="94"/>
    </row>
    <row r="622" ht="12.75">
      <c r="J622" s="94"/>
    </row>
    <row r="623" ht="12.75">
      <c r="J623" s="94"/>
    </row>
    <row r="624" ht="12.75">
      <c r="J624" s="94"/>
    </row>
    <row r="625" ht="12.75">
      <c r="J625" s="94"/>
    </row>
    <row r="626" ht="12.75">
      <c r="J626" s="94"/>
    </row>
    <row r="627" ht="12.75">
      <c r="J627" s="94"/>
    </row>
    <row r="628" ht="12.75">
      <c r="J628" s="94"/>
    </row>
    <row r="629" ht="12.75">
      <c r="J629" s="94"/>
    </row>
    <row r="630" ht="12.75">
      <c r="J630" s="94"/>
    </row>
    <row r="631" ht="12.75">
      <c r="J631" s="94"/>
    </row>
    <row r="632" ht="12.75">
      <c r="J632" s="94"/>
    </row>
    <row r="633" ht="12.75">
      <c r="J633" s="94"/>
    </row>
    <row r="634" ht="12.75">
      <c r="J634" s="94"/>
    </row>
    <row r="635" ht="12.75">
      <c r="J635" s="94"/>
    </row>
    <row r="636" ht="12.75">
      <c r="J636" s="94"/>
    </row>
    <row r="637" ht="12.75">
      <c r="J637" s="94"/>
    </row>
    <row r="638" ht="12.75">
      <c r="J638" s="94"/>
    </row>
    <row r="639" ht="12.75">
      <c r="J639" s="94"/>
    </row>
    <row r="640" ht="12.75">
      <c r="J640" s="94"/>
    </row>
    <row r="641" ht="12.75">
      <c r="J641" s="94"/>
    </row>
    <row r="642" ht="12.75">
      <c r="J642" s="94"/>
    </row>
    <row r="643" ht="12.75">
      <c r="J643" s="94"/>
    </row>
    <row r="644" ht="12.75">
      <c r="J644" s="94"/>
    </row>
    <row r="645" ht="12.75">
      <c r="J645" s="94"/>
    </row>
    <row r="646" ht="12.75">
      <c r="J646" s="94"/>
    </row>
    <row r="647" ht="12.75">
      <c r="J647" s="94"/>
    </row>
    <row r="648" ht="12.75">
      <c r="J648" s="94"/>
    </row>
    <row r="649" ht="12.75">
      <c r="J649" s="94"/>
    </row>
    <row r="650" ht="12.75">
      <c r="J650" s="94"/>
    </row>
    <row r="651" ht="12.75">
      <c r="J651" s="94"/>
    </row>
    <row r="652" ht="12.75">
      <c r="J652" s="94"/>
    </row>
    <row r="653" ht="12.75">
      <c r="J653" s="94"/>
    </row>
    <row r="654" ht="12.75">
      <c r="J654" s="94"/>
    </row>
    <row r="655" ht="12.75">
      <c r="J655" s="94"/>
    </row>
    <row r="656" ht="12.75">
      <c r="J656" s="94"/>
    </row>
    <row r="657" ht="12.75">
      <c r="J657" s="94"/>
    </row>
    <row r="658" ht="12.75">
      <c r="J658" s="94"/>
    </row>
    <row r="659" ht="12.75">
      <c r="J659" s="94"/>
    </row>
    <row r="660" ht="12.75">
      <c r="J660" s="94"/>
    </row>
    <row r="661" ht="12.75">
      <c r="J661" s="94"/>
    </row>
    <row r="662" ht="12.75">
      <c r="J662" s="94"/>
    </row>
    <row r="663" ht="12.75">
      <c r="J663" s="94"/>
    </row>
    <row r="664" ht="12.75">
      <c r="J664" s="94"/>
    </row>
    <row r="665" ht="12.75">
      <c r="J665" s="94"/>
    </row>
    <row r="666" ht="12.75">
      <c r="J666" s="94"/>
    </row>
    <row r="667" ht="12.75">
      <c r="J667" s="94"/>
    </row>
    <row r="668" ht="12.75">
      <c r="J668" s="94"/>
    </row>
    <row r="669" ht="12.75">
      <c r="J669" s="94"/>
    </row>
    <row r="670" ht="12.75">
      <c r="J670" s="94"/>
    </row>
    <row r="671" ht="12.75">
      <c r="J671" s="94"/>
    </row>
    <row r="672" ht="12.75">
      <c r="J672" s="94"/>
    </row>
    <row r="673" ht="12.75">
      <c r="J673" s="94"/>
    </row>
    <row r="674" ht="12.75">
      <c r="J674" s="94"/>
    </row>
    <row r="675" ht="12.75">
      <c r="J675" s="94"/>
    </row>
    <row r="676" ht="12.75">
      <c r="J676" s="94"/>
    </row>
    <row r="677" ht="12.75">
      <c r="J677" s="94"/>
    </row>
    <row r="678" ht="12.75">
      <c r="J678" s="94"/>
    </row>
    <row r="679" ht="12.75">
      <c r="J679" s="94"/>
    </row>
    <row r="680" ht="12.75">
      <c r="J680" s="94"/>
    </row>
    <row r="681" ht="12.75">
      <c r="J681" s="94"/>
    </row>
    <row r="682" ht="12.75">
      <c r="J682" s="94"/>
    </row>
    <row r="683" ht="12.75">
      <c r="J683" s="94"/>
    </row>
    <row r="684" ht="12.75">
      <c r="J684" s="94"/>
    </row>
    <row r="685" ht="12.75">
      <c r="J685" s="94"/>
    </row>
    <row r="686" ht="12.75">
      <c r="J686" s="94"/>
    </row>
    <row r="687" ht="12.75">
      <c r="J687" s="94"/>
    </row>
    <row r="688" ht="12.75">
      <c r="J688" s="94"/>
    </row>
    <row r="689" ht="12.75">
      <c r="J689" s="94"/>
    </row>
    <row r="690" ht="12.75">
      <c r="J690" s="94"/>
    </row>
    <row r="691" ht="12.75">
      <c r="J691" s="94"/>
    </row>
    <row r="692" ht="12.75">
      <c r="J692" s="94"/>
    </row>
    <row r="693" ht="12.75">
      <c r="J693" s="94"/>
    </row>
    <row r="694" ht="12.75">
      <c r="J694" s="94"/>
    </row>
    <row r="695" ht="12.75">
      <c r="J695" s="94"/>
    </row>
    <row r="696" ht="12.75">
      <c r="J696" s="94"/>
    </row>
    <row r="697" ht="12.75">
      <c r="J697" s="94"/>
    </row>
    <row r="698" ht="12.75">
      <c r="J698" s="94"/>
    </row>
    <row r="699" ht="12.75">
      <c r="J699" s="94"/>
    </row>
    <row r="700" ht="12.75">
      <c r="J700" s="94"/>
    </row>
    <row r="701" ht="12.75">
      <c r="J701" s="94"/>
    </row>
    <row r="702" ht="12.75">
      <c r="J702" s="94"/>
    </row>
    <row r="703" ht="12.75">
      <c r="J703" s="94"/>
    </row>
    <row r="704" ht="12.75">
      <c r="J704" s="94"/>
    </row>
    <row r="705" ht="12.75">
      <c r="J705" s="94"/>
    </row>
    <row r="706" ht="12.75">
      <c r="J706" s="94"/>
    </row>
    <row r="707" ht="12.75">
      <c r="J707" s="94"/>
    </row>
    <row r="708" ht="12.75">
      <c r="J708" s="94"/>
    </row>
    <row r="709" ht="12.75">
      <c r="J709" s="94"/>
    </row>
    <row r="710" ht="12.75">
      <c r="J710" s="94"/>
    </row>
    <row r="711" ht="12.75">
      <c r="J711" s="94"/>
    </row>
    <row r="712" ht="12.75">
      <c r="J712" s="94"/>
    </row>
    <row r="713" ht="12.75">
      <c r="J713" s="94"/>
    </row>
    <row r="714" ht="12.75">
      <c r="J714" s="94"/>
    </row>
    <row r="715" ht="12.75">
      <c r="J715" s="94"/>
    </row>
    <row r="716" ht="12.75">
      <c r="J716" s="94"/>
    </row>
    <row r="717" ht="12.75">
      <c r="J717" s="94"/>
    </row>
    <row r="718" ht="12.75">
      <c r="J718" s="94"/>
    </row>
    <row r="719" ht="12.75">
      <c r="J719" s="94"/>
    </row>
    <row r="720" ht="12.75">
      <c r="J720" s="94"/>
    </row>
    <row r="721" ht="12.75">
      <c r="J721" s="94"/>
    </row>
    <row r="722" ht="12.75">
      <c r="J722" s="94"/>
    </row>
    <row r="723" ht="12.75">
      <c r="J723" s="94"/>
    </row>
    <row r="724" ht="12.75">
      <c r="J724" s="94"/>
    </row>
    <row r="725" ht="12.75">
      <c r="J725" s="94"/>
    </row>
    <row r="726" ht="12.75">
      <c r="J726" s="94"/>
    </row>
    <row r="727" ht="12.75">
      <c r="J727" s="94"/>
    </row>
    <row r="728" ht="12.75">
      <c r="J728" s="94"/>
    </row>
    <row r="729" ht="12.75">
      <c r="J729" s="94"/>
    </row>
    <row r="730" ht="12.75">
      <c r="J730" s="94"/>
    </row>
    <row r="731" ht="12.75">
      <c r="J731" s="94"/>
    </row>
    <row r="732" ht="12.75">
      <c r="J732" s="94"/>
    </row>
    <row r="733" ht="12.75">
      <c r="J733" s="94"/>
    </row>
    <row r="734" ht="12.75">
      <c r="J734" s="94"/>
    </row>
    <row r="735" ht="12.75">
      <c r="J735" s="94"/>
    </row>
    <row r="736" ht="12.75">
      <c r="J736" s="94"/>
    </row>
    <row r="737" ht="12.75">
      <c r="J737" s="94"/>
    </row>
    <row r="738" ht="12.75">
      <c r="J738" s="94"/>
    </row>
    <row r="739" ht="12.75">
      <c r="J739" s="94"/>
    </row>
    <row r="740" ht="12.75">
      <c r="J740" s="94"/>
    </row>
    <row r="741" ht="12.75">
      <c r="J741" s="94"/>
    </row>
    <row r="742" ht="12.75">
      <c r="J742" s="94"/>
    </row>
    <row r="743" ht="12.75">
      <c r="J743" s="94"/>
    </row>
    <row r="744" ht="12.75">
      <c r="J744" s="94"/>
    </row>
    <row r="745" ht="12.75">
      <c r="J745" s="94"/>
    </row>
    <row r="746" ht="12.75">
      <c r="J746" s="94"/>
    </row>
    <row r="747" ht="12.75">
      <c r="J747" s="94"/>
    </row>
    <row r="748" ht="12.75">
      <c r="J748" s="94"/>
    </row>
    <row r="749" ht="12.75">
      <c r="J749" s="94"/>
    </row>
    <row r="750" ht="12.75">
      <c r="J750" s="94"/>
    </row>
    <row r="751" ht="12.75">
      <c r="J751" s="94"/>
    </row>
    <row r="752" ht="12.75">
      <c r="J752" s="94"/>
    </row>
    <row r="753" ht="12.75">
      <c r="J753" s="94"/>
    </row>
    <row r="754" ht="12.75">
      <c r="J754" s="94"/>
    </row>
    <row r="755" ht="12.75">
      <c r="J755" s="94"/>
    </row>
    <row r="756" ht="12.75">
      <c r="J756" s="94"/>
    </row>
    <row r="757" ht="12.75">
      <c r="J757" s="94"/>
    </row>
    <row r="758" ht="12.75">
      <c r="J758" s="94"/>
    </row>
    <row r="759" ht="12.75">
      <c r="J759" s="94"/>
    </row>
    <row r="760" ht="12.75">
      <c r="J760" s="94"/>
    </row>
    <row r="761" ht="12.75">
      <c r="J761" s="94"/>
    </row>
    <row r="762" ht="12.75">
      <c r="J762" s="94"/>
    </row>
    <row r="763" ht="12.75">
      <c r="J763" s="94"/>
    </row>
    <row r="764" ht="12.75">
      <c r="J764" s="94"/>
    </row>
    <row r="765" ht="12.75">
      <c r="J765" s="94"/>
    </row>
    <row r="766" ht="12.75">
      <c r="J766" s="94"/>
    </row>
    <row r="767" ht="12.75">
      <c r="J767" s="94"/>
    </row>
    <row r="768" ht="12.75">
      <c r="J768" s="94"/>
    </row>
    <row r="769" ht="12.75">
      <c r="J769" s="94"/>
    </row>
    <row r="770" ht="12.75">
      <c r="J770" s="94"/>
    </row>
    <row r="771" ht="12.75">
      <c r="J771" s="94"/>
    </row>
    <row r="772" ht="12.75">
      <c r="J772" s="94"/>
    </row>
    <row r="773" ht="12.75">
      <c r="J773" s="94"/>
    </row>
    <row r="774" ht="12.75">
      <c r="J774" s="94"/>
    </row>
    <row r="775" ht="12.75">
      <c r="J775" s="94"/>
    </row>
    <row r="776" ht="12.75">
      <c r="J776" s="94"/>
    </row>
    <row r="777" ht="12.75">
      <c r="J777" s="94"/>
    </row>
    <row r="778" ht="12.75">
      <c r="J778" s="94"/>
    </row>
    <row r="779" ht="12.75">
      <c r="J779" s="94"/>
    </row>
    <row r="780" ht="12.75">
      <c r="J780" s="94"/>
    </row>
    <row r="781" ht="12.75">
      <c r="J781" s="94"/>
    </row>
    <row r="782" ht="12.75">
      <c r="J782" s="94"/>
    </row>
    <row r="783" ht="12.75">
      <c r="J783" s="94"/>
    </row>
    <row r="784" ht="12.75">
      <c r="J784" s="94"/>
    </row>
    <row r="785" ht="12.75">
      <c r="J785" s="94"/>
    </row>
    <row r="786" ht="12.75">
      <c r="J786" s="94"/>
    </row>
    <row r="787" ht="12.75">
      <c r="J787" s="94"/>
    </row>
    <row r="788" ht="12.75">
      <c r="J788" s="94"/>
    </row>
    <row r="789" ht="12.75">
      <c r="J789" s="94"/>
    </row>
    <row r="790" ht="12.75">
      <c r="J790" s="94"/>
    </row>
    <row r="791" ht="12.75">
      <c r="J791" s="94"/>
    </row>
    <row r="792" ht="12.75">
      <c r="J792" s="94"/>
    </row>
    <row r="793" ht="12.75">
      <c r="J793" s="94"/>
    </row>
    <row r="794" ht="12.75">
      <c r="J794" s="94"/>
    </row>
    <row r="795" ht="12.75">
      <c r="J795" s="94"/>
    </row>
    <row r="796" ht="12.75">
      <c r="J796" s="94"/>
    </row>
    <row r="797" ht="12.75">
      <c r="J797" s="94"/>
    </row>
    <row r="798" ht="12.75">
      <c r="J798" s="94"/>
    </row>
    <row r="799" ht="12.75">
      <c r="J799" s="94"/>
    </row>
    <row r="800" ht="12.75">
      <c r="J800" s="94"/>
    </row>
    <row r="801" ht="12.75">
      <c r="J801" s="94"/>
    </row>
    <row r="802" ht="12.75">
      <c r="J802" s="94"/>
    </row>
    <row r="803" ht="12.75">
      <c r="J803" s="94"/>
    </row>
    <row r="804" ht="12.75">
      <c r="J804" s="94"/>
    </row>
    <row r="805" ht="12.75">
      <c r="J805" s="94"/>
    </row>
    <row r="806" ht="12.75">
      <c r="J806" s="94"/>
    </row>
    <row r="807" ht="12.75">
      <c r="J807" s="94"/>
    </row>
    <row r="808" ht="12.75">
      <c r="J808" s="94"/>
    </row>
    <row r="809" ht="12.75">
      <c r="J809" s="94"/>
    </row>
    <row r="810" ht="12.75">
      <c r="J810" s="94"/>
    </row>
    <row r="811" ht="12.75">
      <c r="J811" s="94"/>
    </row>
    <row r="812" ht="12.75">
      <c r="J812" s="94"/>
    </row>
    <row r="813" ht="12.75">
      <c r="J813" s="94"/>
    </row>
    <row r="814" ht="12.75">
      <c r="J814" s="94"/>
    </row>
    <row r="815" ht="12.75">
      <c r="J815" s="94"/>
    </row>
    <row r="816" ht="12.75">
      <c r="J816" s="94"/>
    </row>
    <row r="817" ht="12.75">
      <c r="J817" s="94"/>
    </row>
    <row r="818" ht="12.75">
      <c r="J818" s="94"/>
    </row>
    <row r="819" ht="12.75">
      <c r="J819" s="94"/>
    </row>
    <row r="820" ht="12.75">
      <c r="J820" s="94"/>
    </row>
    <row r="821" ht="12.75">
      <c r="J821" s="94"/>
    </row>
    <row r="822" ht="12.75">
      <c r="J822" s="94"/>
    </row>
    <row r="823" ht="12.75">
      <c r="J823" s="94"/>
    </row>
    <row r="824" ht="12.75">
      <c r="J824" s="94"/>
    </row>
    <row r="825" ht="12.75">
      <c r="J825" s="94"/>
    </row>
    <row r="826" ht="12.75">
      <c r="J826" s="94"/>
    </row>
    <row r="827" ht="12.75">
      <c r="J827" s="94"/>
    </row>
    <row r="828" ht="12.75">
      <c r="J828" s="94"/>
    </row>
    <row r="829" ht="12.75">
      <c r="J829" s="94"/>
    </row>
    <row r="830" ht="12.75">
      <c r="J830" s="94"/>
    </row>
    <row r="831" ht="12.75">
      <c r="J831" s="94"/>
    </row>
    <row r="832" ht="12.75">
      <c r="J832" s="94"/>
    </row>
    <row r="833" ht="12.75">
      <c r="J833" s="94"/>
    </row>
    <row r="834" ht="12.75">
      <c r="J834" s="94"/>
    </row>
    <row r="835" ht="12.75">
      <c r="J835" s="94"/>
    </row>
    <row r="836" ht="12.75">
      <c r="J836" s="94"/>
    </row>
    <row r="837" ht="12.75">
      <c r="J837" s="94"/>
    </row>
    <row r="838" ht="12.75">
      <c r="J838" s="94"/>
    </row>
    <row r="839" ht="12.75">
      <c r="J839" s="94"/>
    </row>
    <row r="840" ht="12.75">
      <c r="J840" s="94"/>
    </row>
    <row r="841" ht="12.75">
      <c r="J841" s="94"/>
    </row>
    <row r="842" ht="12.75">
      <c r="J842" s="94"/>
    </row>
    <row r="843" ht="12.75">
      <c r="J843" s="94"/>
    </row>
    <row r="844" ht="12.75">
      <c r="J844" s="94"/>
    </row>
    <row r="845" ht="12.75">
      <c r="J845" s="94"/>
    </row>
    <row r="846" ht="12.75">
      <c r="J846" s="94"/>
    </row>
    <row r="847" ht="12.75">
      <c r="J847" s="94"/>
    </row>
    <row r="848" ht="12.75">
      <c r="J848" s="94"/>
    </row>
    <row r="849" ht="12.75">
      <c r="J849" s="94"/>
    </row>
    <row r="850" ht="12.75">
      <c r="J850" s="94"/>
    </row>
    <row r="851" ht="12.75">
      <c r="J851" s="94"/>
    </row>
    <row r="852" ht="12.75">
      <c r="J852" s="94"/>
    </row>
    <row r="853" ht="12.75">
      <c r="J853" s="94"/>
    </row>
    <row r="854" ht="12.75">
      <c r="J854" s="94"/>
    </row>
    <row r="855" ht="12.75">
      <c r="J855" s="94"/>
    </row>
    <row r="856" ht="12.75">
      <c r="J856" s="94"/>
    </row>
    <row r="857" ht="12.75">
      <c r="J857" s="94"/>
    </row>
    <row r="858" ht="12.75">
      <c r="J858" s="94"/>
    </row>
    <row r="859" ht="12.75">
      <c r="J859" s="94"/>
    </row>
    <row r="860" ht="12.75">
      <c r="J860" s="94"/>
    </row>
    <row r="861" ht="12.75">
      <c r="J861" s="94"/>
    </row>
    <row r="862" ht="12.75">
      <c r="J862" s="94"/>
    </row>
    <row r="863" ht="12.75">
      <c r="J863" s="94"/>
    </row>
    <row r="864" ht="12.75">
      <c r="J864" s="94"/>
    </row>
    <row r="865" ht="12.75">
      <c r="J865" s="94"/>
    </row>
    <row r="866" ht="12.75">
      <c r="J866" s="94"/>
    </row>
    <row r="867" ht="12.75">
      <c r="J867" s="94"/>
    </row>
    <row r="868" ht="12.75">
      <c r="J868" s="94"/>
    </row>
    <row r="869" ht="12.75">
      <c r="J869" s="94"/>
    </row>
    <row r="870" ht="12.75">
      <c r="J870" s="94"/>
    </row>
    <row r="871" ht="12.75">
      <c r="J871" s="94"/>
    </row>
    <row r="872" ht="12.75">
      <c r="J872" s="94"/>
    </row>
    <row r="873" ht="12.75">
      <c r="J873" s="94"/>
    </row>
    <row r="874" ht="12.75">
      <c r="J874" s="94"/>
    </row>
    <row r="875" ht="12.75">
      <c r="J875" s="94"/>
    </row>
    <row r="876" ht="12.75">
      <c r="J876" s="94"/>
    </row>
    <row r="877" ht="12.75">
      <c r="J877" s="94"/>
    </row>
    <row r="878" ht="12.75">
      <c r="J878" s="94"/>
    </row>
    <row r="879" ht="12.75">
      <c r="J879" s="94"/>
    </row>
    <row r="880" ht="12.75">
      <c r="J880" s="94"/>
    </row>
    <row r="881" ht="12.75">
      <c r="J881" s="94"/>
    </row>
    <row r="882" ht="12.75">
      <c r="J882" s="94"/>
    </row>
    <row r="883" ht="12.75">
      <c r="J883" s="94"/>
    </row>
    <row r="884" ht="12.75">
      <c r="J884" s="94"/>
    </row>
    <row r="885" ht="12.75">
      <c r="J885" s="94"/>
    </row>
    <row r="886" ht="12.75">
      <c r="J886" s="94"/>
    </row>
    <row r="887" ht="12.75">
      <c r="J887" s="94"/>
    </row>
    <row r="888" ht="12.75">
      <c r="J888" s="94"/>
    </row>
    <row r="889" ht="12.75">
      <c r="J889" s="94"/>
    </row>
    <row r="890" ht="12.75">
      <c r="J890" s="94"/>
    </row>
    <row r="891" ht="12.75">
      <c r="J891" s="94"/>
    </row>
    <row r="892" ht="12.75">
      <c r="J892" s="94"/>
    </row>
    <row r="893" ht="12.75">
      <c r="J893" s="94"/>
    </row>
    <row r="894" ht="12.75">
      <c r="J894" s="94"/>
    </row>
    <row r="895" ht="12.75">
      <c r="J895" s="94"/>
    </row>
    <row r="896" ht="12.75">
      <c r="J896" s="94"/>
    </row>
    <row r="897" ht="12.75">
      <c r="J897" s="94"/>
    </row>
    <row r="898" ht="12.75">
      <c r="J898" s="94"/>
    </row>
    <row r="899" ht="12.75">
      <c r="J899" s="94"/>
    </row>
    <row r="900" ht="12.75">
      <c r="J900" s="94"/>
    </row>
    <row r="901" ht="12.75">
      <c r="J901" s="94"/>
    </row>
    <row r="902" ht="12.75">
      <c r="J902" s="94"/>
    </row>
    <row r="903" ht="12.75">
      <c r="J903" s="94"/>
    </row>
    <row r="904" ht="12.75">
      <c r="J904" s="94"/>
    </row>
    <row r="905" ht="12.75">
      <c r="J905" s="94"/>
    </row>
    <row r="906" ht="12.75">
      <c r="J906" s="94"/>
    </row>
    <row r="907" ht="12.75">
      <c r="J907" s="94"/>
    </row>
    <row r="908" ht="12.75">
      <c r="J908" s="94"/>
    </row>
    <row r="909" ht="12.75">
      <c r="J909" s="94"/>
    </row>
    <row r="910" ht="12.75">
      <c r="J910" s="94"/>
    </row>
    <row r="911" ht="12.75">
      <c r="J911" s="94"/>
    </row>
    <row r="912" ht="12.75">
      <c r="J912" s="94"/>
    </row>
    <row r="913" ht="12.75">
      <c r="J913" s="94"/>
    </row>
    <row r="914" ht="12.75">
      <c r="J914" s="94"/>
    </row>
    <row r="915" ht="12.75">
      <c r="J915" s="94"/>
    </row>
    <row r="916" ht="12.75">
      <c r="J916" s="94"/>
    </row>
    <row r="917" ht="12.75">
      <c r="J917" s="94"/>
    </row>
    <row r="918" ht="12.75">
      <c r="J918" s="94"/>
    </row>
    <row r="919" ht="12.75">
      <c r="J919" s="94"/>
    </row>
    <row r="920" ht="12.75">
      <c r="J920" s="94"/>
    </row>
    <row r="921" ht="12.75">
      <c r="J921" s="94"/>
    </row>
    <row r="922" ht="12.75">
      <c r="J922" s="94"/>
    </row>
    <row r="923" ht="12.75">
      <c r="J923" s="94"/>
    </row>
    <row r="924" ht="12.75">
      <c r="J924" s="94"/>
    </row>
    <row r="925" ht="12.75">
      <c r="J925" s="94"/>
    </row>
    <row r="926" ht="12.75">
      <c r="J926" s="94"/>
    </row>
    <row r="927" ht="12.75">
      <c r="J927" s="94"/>
    </row>
    <row r="928" ht="12.75">
      <c r="J928" s="94"/>
    </row>
    <row r="929" ht="12.75">
      <c r="J929" s="94"/>
    </row>
    <row r="930" ht="12.75">
      <c r="J930" s="94"/>
    </row>
    <row r="931" ht="12.75">
      <c r="J931" s="94"/>
    </row>
    <row r="932" ht="12.75">
      <c r="J932" s="94"/>
    </row>
    <row r="933" ht="12.75">
      <c r="J933" s="94"/>
    </row>
    <row r="934" ht="12.75">
      <c r="J934" s="94"/>
    </row>
    <row r="935" ht="12.75">
      <c r="J935" s="94"/>
    </row>
    <row r="936" ht="12.75">
      <c r="J936" s="94"/>
    </row>
    <row r="937" ht="12.75">
      <c r="J937" s="94"/>
    </row>
    <row r="938" ht="12.75">
      <c r="J938" s="94"/>
    </row>
    <row r="939" ht="12.75">
      <c r="J939" s="94"/>
    </row>
    <row r="940" ht="12.75">
      <c r="J940" s="94"/>
    </row>
    <row r="941" ht="12.75">
      <c r="J941" s="94"/>
    </row>
    <row r="942" ht="12.75">
      <c r="J942" s="94"/>
    </row>
    <row r="943" ht="12.75">
      <c r="J943" s="94"/>
    </row>
    <row r="944" ht="12.75">
      <c r="J944" s="94"/>
    </row>
    <row r="945" ht="12.75">
      <c r="J945" s="94"/>
    </row>
    <row r="946" ht="12.75">
      <c r="J946" s="94"/>
    </row>
    <row r="947" ht="12.75">
      <c r="J947" s="94"/>
    </row>
    <row r="948" ht="12.75">
      <c r="J948" s="94"/>
    </row>
    <row r="949" ht="12.75">
      <c r="J949" s="94"/>
    </row>
    <row r="950" ht="12.75">
      <c r="J950" s="94"/>
    </row>
    <row r="951" ht="12.75">
      <c r="J951" s="94"/>
    </row>
    <row r="952" ht="12.75">
      <c r="J952" s="94"/>
    </row>
    <row r="953" ht="12.75">
      <c r="J953" s="94"/>
    </row>
    <row r="954" ht="12.75">
      <c r="J954" s="94"/>
    </row>
    <row r="955" ht="12.75">
      <c r="J955" s="94"/>
    </row>
    <row r="956" ht="12.75">
      <c r="J956" s="94"/>
    </row>
    <row r="957" ht="12.75">
      <c r="J957" s="94"/>
    </row>
    <row r="958" ht="12.75">
      <c r="J958" s="94"/>
    </row>
    <row r="959" ht="12.75">
      <c r="J959" s="94"/>
    </row>
    <row r="960" ht="12.75">
      <c r="J960" s="94"/>
    </row>
    <row r="961" ht="12.75">
      <c r="J961" s="94"/>
    </row>
    <row r="962" ht="12.75">
      <c r="J962" s="94"/>
    </row>
    <row r="963" ht="12.75">
      <c r="J963" s="94"/>
    </row>
    <row r="964" ht="12.75">
      <c r="J964" s="94"/>
    </row>
    <row r="965" ht="12.75">
      <c r="J965" s="94"/>
    </row>
    <row r="966" ht="12.75">
      <c r="J966" s="94"/>
    </row>
    <row r="967" ht="12.75">
      <c r="J967" s="94"/>
    </row>
    <row r="968" ht="12.75">
      <c r="J968" s="94"/>
    </row>
    <row r="969" ht="12.75">
      <c r="J969" s="94"/>
    </row>
    <row r="970" ht="12.75">
      <c r="J970" s="94"/>
    </row>
    <row r="971" ht="12.75">
      <c r="J971" s="94"/>
    </row>
    <row r="972" ht="12.75">
      <c r="J972" s="94"/>
    </row>
    <row r="973" ht="12.75">
      <c r="J973" s="94"/>
    </row>
    <row r="974" ht="12.75">
      <c r="J974" s="94"/>
    </row>
    <row r="975" ht="12.75">
      <c r="J975" s="94"/>
    </row>
    <row r="976" ht="12.75">
      <c r="J976" s="94"/>
    </row>
    <row r="977" ht="12.75">
      <c r="J977" s="94"/>
    </row>
    <row r="978" ht="12.75">
      <c r="J978" s="94"/>
    </row>
    <row r="979" ht="12.75">
      <c r="J979" s="94"/>
    </row>
    <row r="980" ht="12.75">
      <c r="J980" s="94"/>
    </row>
    <row r="981" ht="12.75">
      <c r="J981" s="94"/>
    </row>
    <row r="982" ht="12.75">
      <c r="J982" s="94"/>
    </row>
    <row r="983" ht="12.75">
      <c r="J983" s="94"/>
    </row>
    <row r="984" ht="12.75">
      <c r="J984" s="94"/>
    </row>
    <row r="985" ht="12.75">
      <c r="J985" s="94"/>
    </row>
    <row r="986" ht="12.75">
      <c r="J986" s="94"/>
    </row>
    <row r="987" ht="12.75">
      <c r="J987" s="94"/>
    </row>
    <row r="988" ht="12.75">
      <c r="J988" s="94"/>
    </row>
    <row r="989" ht="12.75">
      <c r="J989" s="94"/>
    </row>
    <row r="990" ht="12.75">
      <c r="J990" s="94"/>
    </row>
    <row r="991" ht="12.75">
      <c r="J991" s="94"/>
    </row>
    <row r="992" ht="12.75">
      <c r="J992" s="94"/>
    </row>
    <row r="993" ht="12.75">
      <c r="J993" s="94"/>
    </row>
    <row r="994" ht="12.75">
      <c r="J994" s="94"/>
    </row>
    <row r="995" ht="12.75">
      <c r="J995" s="94"/>
    </row>
    <row r="996" ht="12.75">
      <c r="J996" s="94"/>
    </row>
    <row r="997" ht="12.75">
      <c r="J997" s="94"/>
    </row>
    <row r="998" ht="12.75">
      <c r="J998" s="94"/>
    </row>
    <row r="999" ht="12.75">
      <c r="J999" s="94"/>
    </row>
    <row r="1000" ht="12.75">
      <c r="J1000" s="94"/>
    </row>
    <row r="1001" ht="12.75">
      <c r="J1001" s="94"/>
    </row>
    <row r="1002" ht="12.75">
      <c r="J1002" s="94"/>
    </row>
    <row r="1003" ht="12.75">
      <c r="J1003" s="94"/>
    </row>
    <row r="1004" ht="12.75">
      <c r="J1004" s="94"/>
    </row>
    <row r="1005" ht="12.75">
      <c r="J1005" s="94"/>
    </row>
    <row r="1006" ht="12.75">
      <c r="J1006" s="94"/>
    </row>
    <row r="1007" ht="12.75">
      <c r="J1007" s="94"/>
    </row>
    <row r="1008" ht="12.75">
      <c r="J1008" s="94"/>
    </row>
    <row r="1009" ht="12.75">
      <c r="J1009" s="94"/>
    </row>
    <row r="1010" ht="12.75">
      <c r="J1010" s="94"/>
    </row>
    <row r="1011" ht="12.75">
      <c r="J1011" s="94"/>
    </row>
    <row r="1012" ht="12.75">
      <c r="J1012" s="94"/>
    </row>
    <row r="1013" ht="12.75">
      <c r="J1013" s="94"/>
    </row>
    <row r="1014" ht="12.75">
      <c r="J1014" s="94"/>
    </row>
    <row r="1015" ht="12.75">
      <c r="J1015" s="94"/>
    </row>
    <row r="1016" ht="12.75">
      <c r="J1016" s="94"/>
    </row>
    <row r="1017" ht="12.75">
      <c r="J1017" s="94"/>
    </row>
    <row r="1018" ht="12.75">
      <c r="J1018" s="94"/>
    </row>
    <row r="1019" ht="12.75">
      <c r="J1019" s="94"/>
    </row>
    <row r="1020" ht="12.75">
      <c r="J1020" s="94"/>
    </row>
    <row r="1021" ht="12.75">
      <c r="J1021" s="94"/>
    </row>
    <row r="1022" ht="12.75">
      <c r="J1022" s="94"/>
    </row>
    <row r="1023" ht="12.75">
      <c r="J1023" s="94"/>
    </row>
    <row r="1024" ht="12.75">
      <c r="J1024" s="94"/>
    </row>
    <row r="1025" ht="12.75">
      <c r="J1025" s="94"/>
    </row>
    <row r="1026" ht="12.75">
      <c r="J1026" s="94"/>
    </row>
    <row r="1027" ht="12.75">
      <c r="J1027" s="94"/>
    </row>
    <row r="1028" ht="12.75">
      <c r="J1028" s="94"/>
    </row>
    <row r="1029" ht="12.75">
      <c r="J1029" s="94"/>
    </row>
    <row r="1030" ht="12.75">
      <c r="J1030" s="94"/>
    </row>
    <row r="1031" ht="12.75">
      <c r="J1031" s="94"/>
    </row>
    <row r="1032" ht="12.75">
      <c r="J1032" s="94"/>
    </row>
    <row r="1033" ht="12.75">
      <c r="J1033" s="94"/>
    </row>
    <row r="1034" ht="12.75">
      <c r="J1034" s="94"/>
    </row>
    <row r="1035" ht="12.75">
      <c r="J1035" s="94"/>
    </row>
    <row r="1036" ht="12.75">
      <c r="J1036" s="94"/>
    </row>
    <row r="1037" ht="12.75">
      <c r="J1037" s="94"/>
    </row>
    <row r="1038" ht="12.75">
      <c r="J1038" s="94"/>
    </row>
    <row r="1039" ht="12.75">
      <c r="J1039" s="94"/>
    </row>
    <row r="1040" ht="12.75">
      <c r="J1040" s="94"/>
    </row>
    <row r="1041" ht="12.75">
      <c r="J1041" s="94"/>
    </row>
    <row r="1042" ht="12.75">
      <c r="J1042" s="94"/>
    </row>
    <row r="1043" ht="12.75">
      <c r="J1043" s="94"/>
    </row>
    <row r="1044" ht="12.75">
      <c r="J1044" s="94"/>
    </row>
    <row r="1045" ht="12.75">
      <c r="J1045" s="94"/>
    </row>
    <row r="1046" ht="12.75">
      <c r="J1046" s="94"/>
    </row>
    <row r="1047" ht="12.75">
      <c r="J1047" s="94"/>
    </row>
    <row r="1048" ht="12.75">
      <c r="J1048" s="94"/>
    </row>
    <row r="1049" ht="12.75">
      <c r="J1049" s="94"/>
    </row>
    <row r="1050" ht="12.75">
      <c r="J1050" s="94"/>
    </row>
    <row r="1051" ht="12.75">
      <c r="J1051" s="94"/>
    </row>
    <row r="1052" ht="12.75">
      <c r="J1052" s="94"/>
    </row>
    <row r="1053" ht="12.75">
      <c r="J1053" s="94"/>
    </row>
    <row r="1054" ht="12.75">
      <c r="J1054" s="94"/>
    </row>
    <row r="1055" ht="12.75">
      <c r="J1055" s="94"/>
    </row>
    <row r="1056" ht="12.75">
      <c r="J1056" s="94"/>
    </row>
    <row r="1057" ht="12.75">
      <c r="J1057" s="94"/>
    </row>
    <row r="1058" ht="12.75">
      <c r="J1058" s="94"/>
    </row>
    <row r="1059" ht="12.75">
      <c r="J1059" s="94"/>
    </row>
    <row r="1060" ht="12.75">
      <c r="J1060" s="94"/>
    </row>
    <row r="1061" ht="12.75">
      <c r="J1061" s="94"/>
    </row>
    <row r="1062" ht="12.75">
      <c r="J1062" s="94"/>
    </row>
    <row r="1063" ht="12.75">
      <c r="J1063" s="94"/>
    </row>
    <row r="1064" ht="12.75">
      <c r="J1064" s="94"/>
    </row>
    <row r="1065" ht="12.75">
      <c r="J1065" s="94"/>
    </row>
    <row r="1066" ht="12.75">
      <c r="J1066" s="94"/>
    </row>
    <row r="1067" ht="12.75">
      <c r="J1067" s="94"/>
    </row>
    <row r="1068" ht="12.75">
      <c r="J1068" s="94"/>
    </row>
    <row r="1069" ht="12.75">
      <c r="J1069" s="94"/>
    </row>
    <row r="1070" ht="12.75">
      <c r="J1070" s="94"/>
    </row>
    <row r="1071" ht="12.75">
      <c r="J1071" s="94"/>
    </row>
    <row r="1072" ht="12.75">
      <c r="J1072" s="94"/>
    </row>
    <row r="1073" ht="12.75">
      <c r="J1073" s="94"/>
    </row>
    <row r="1074" ht="12.75">
      <c r="J1074" s="94"/>
    </row>
    <row r="1075" ht="12.75">
      <c r="J1075" s="94"/>
    </row>
    <row r="1076" ht="12.75">
      <c r="J1076" s="94"/>
    </row>
    <row r="1077" ht="12.75">
      <c r="J1077" s="94"/>
    </row>
    <row r="1078" ht="12.75">
      <c r="J1078" s="94"/>
    </row>
    <row r="1079" ht="12.75">
      <c r="J1079" s="94"/>
    </row>
    <row r="1080" ht="12.75">
      <c r="J1080" s="94"/>
    </row>
    <row r="1081" ht="12.75">
      <c r="J1081" s="94"/>
    </row>
    <row r="1082" ht="12.75">
      <c r="J1082" s="94"/>
    </row>
    <row r="1083" ht="12.75">
      <c r="J1083" s="94"/>
    </row>
    <row r="1084" ht="12.75">
      <c r="J1084" s="94"/>
    </row>
    <row r="1085" ht="12.75">
      <c r="J1085" s="94"/>
    </row>
    <row r="1086" ht="12.75">
      <c r="J1086" s="94"/>
    </row>
    <row r="1087" ht="12.75">
      <c r="J1087" s="94"/>
    </row>
    <row r="1088" ht="12.75">
      <c r="J1088" s="94"/>
    </row>
    <row r="1089" ht="12.75">
      <c r="J1089" s="94"/>
    </row>
    <row r="1090" ht="12.75">
      <c r="J1090" s="94"/>
    </row>
    <row r="1091" ht="12.75">
      <c r="J1091" s="94"/>
    </row>
    <row r="1092" ht="12.75">
      <c r="J1092" s="94"/>
    </row>
    <row r="1093" ht="12.75">
      <c r="J1093" s="94"/>
    </row>
    <row r="1094" ht="12.75">
      <c r="J1094" s="94"/>
    </row>
    <row r="1095" ht="12.75">
      <c r="J1095" s="94"/>
    </row>
    <row r="1096" ht="12.75">
      <c r="J1096" s="94"/>
    </row>
    <row r="1097" ht="12.75">
      <c r="J1097" s="94"/>
    </row>
    <row r="1098" ht="12.75">
      <c r="J1098" s="94"/>
    </row>
    <row r="1099" ht="12.75">
      <c r="J1099" s="94"/>
    </row>
    <row r="1100" ht="12.75">
      <c r="J1100" s="94"/>
    </row>
    <row r="1101" ht="12.75">
      <c r="J1101" s="94"/>
    </row>
    <row r="1102" ht="12.75">
      <c r="J1102" s="94"/>
    </row>
    <row r="1103" ht="12.75">
      <c r="J1103" s="94"/>
    </row>
    <row r="1104" ht="12.75">
      <c r="J1104" s="94"/>
    </row>
    <row r="1105" ht="12.75">
      <c r="J1105" s="94"/>
    </row>
    <row r="1106" ht="12.75">
      <c r="J1106" s="94"/>
    </row>
    <row r="1107" ht="12.75">
      <c r="J1107" s="94"/>
    </row>
    <row r="1108" ht="12.75">
      <c r="J1108" s="94"/>
    </row>
    <row r="1109" ht="12.75">
      <c r="J1109" s="94"/>
    </row>
    <row r="1110" ht="12.75">
      <c r="J1110" s="94"/>
    </row>
    <row r="1111" ht="12.75">
      <c r="J1111" s="94"/>
    </row>
    <row r="1112" ht="12.75">
      <c r="J1112" s="94"/>
    </row>
    <row r="1113" ht="12.75">
      <c r="J1113" s="94"/>
    </row>
    <row r="1114" ht="12.75">
      <c r="J1114" s="94"/>
    </row>
    <row r="1115" ht="12.75">
      <c r="J1115" s="94"/>
    </row>
    <row r="1116" ht="12.75">
      <c r="J1116" s="94"/>
    </row>
    <row r="1117" ht="12.75">
      <c r="J1117" s="94"/>
    </row>
    <row r="1118" ht="12.75">
      <c r="J1118" s="94"/>
    </row>
    <row r="1119" ht="12.75">
      <c r="J1119" s="94"/>
    </row>
    <row r="1120" ht="12.75">
      <c r="J1120" s="94"/>
    </row>
    <row r="1121" ht="12.75">
      <c r="J1121" s="94"/>
    </row>
    <row r="1122" ht="12.75">
      <c r="J1122" s="94"/>
    </row>
    <row r="1123" ht="12.75">
      <c r="J1123" s="94"/>
    </row>
    <row r="1124" ht="12.75">
      <c r="J1124" s="94"/>
    </row>
    <row r="1125" ht="12.75">
      <c r="J1125" s="94"/>
    </row>
    <row r="1126" ht="12.75">
      <c r="J1126" s="94"/>
    </row>
    <row r="1127" ht="12.75">
      <c r="J1127" s="94"/>
    </row>
    <row r="1128" ht="12.75">
      <c r="J1128" s="94"/>
    </row>
    <row r="1129" ht="12.75">
      <c r="J1129" s="94"/>
    </row>
    <row r="1130" ht="12.75">
      <c r="J1130" s="94"/>
    </row>
    <row r="1131" ht="12.75">
      <c r="J1131" s="94"/>
    </row>
    <row r="1132" ht="12.75">
      <c r="J1132" s="94"/>
    </row>
    <row r="1133" ht="12.75">
      <c r="J1133" s="94"/>
    </row>
    <row r="1134" ht="12.75">
      <c r="J1134" s="94"/>
    </row>
    <row r="1135" ht="12.75">
      <c r="J1135" s="94"/>
    </row>
    <row r="1136" ht="12.75">
      <c r="J1136" s="94"/>
    </row>
    <row r="1137" ht="12.75">
      <c r="J1137" s="94"/>
    </row>
    <row r="1138" ht="12.75">
      <c r="J1138" s="94"/>
    </row>
    <row r="1139" ht="12.75">
      <c r="J1139" s="94"/>
    </row>
    <row r="1140" ht="12.75">
      <c r="J1140" s="94"/>
    </row>
    <row r="1141" ht="12.75">
      <c r="J1141" s="94"/>
    </row>
    <row r="1142" ht="12.75">
      <c r="J1142" s="94"/>
    </row>
    <row r="1143" ht="12.75">
      <c r="J1143" s="94"/>
    </row>
    <row r="1144" ht="12.75">
      <c r="J1144" s="94"/>
    </row>
    <row r="1145" ht="12.75">
      <c r="J1145" s="94"/>
    </row>
    <row r="1146" ht="12.75">
      <c r="J1146" s="94"/>
    </row>
    <row r="1147" ht="12.75">
      <c r="J1147" s="94"/>
    </row>
    <row r="1148" ht="12.75">
      <c r="J1148" s="94"/>
    </row>
    <row r="1149" ht="12.75">
      <c r="J1149" s="94"/>
    </row>
    <row r="1150" ht="12.75">
      <c r="J1150" s="94"/>
    </row>
    <row r="1151" ht="12.75">
      <c r="J1151" s="94"/>
    </row>
    <row r="1152" ht="12.75">
      <c r="J1152" s="94"/>
    </row>
    <row r="1153" ht="12.75">
      <c r="J1153" s="94"/>
    </row>
    <row r="1154" ht="12.75">
      <c r="J1154" s="94"/>
    </row>
    <row r="1155" ht="12.75">
      <c r="J1155" s="94"/>
    </row>
    <row r="1156" ht="12.75">
      <c r="J1156" s="94"/>
    </row>
    <row r="1157" ht="12.75">
      <c r="J1157" s="94"/>
    </row>
    <row r="1158" ht="12.75">
      <c r="J1158" s="94"/>
    </row>
    <row r="1159" ht="12.75">
      <c r="J1159" s="94"/>
    </row>
    <row r="1160" ht="12.75">
      <c r="J1160" s="94"/>
    </row>
    <row r="1161" ht="12.75">
      <c r="J1161" s="94"/>
    </row>
    <row r="1162" ht="12.75">
      <c r="J1162" s="94"/>
    </row>
    <row r="1163" ht="12.75">
      <c r="J1163" s="94"/>
    </row>
    <row r="1164" ht="12.75">
      <c r="J1164" s="94"/>
    </row>
    <row r="1165" ht="12.75">
      <c r="J1165" s="94"/>
    </row>
    <row r="1166" ht="12.75">
      <c r="J1166" s="94"/>
    </row>
    <row r="1167" ht="12.75">
      <c r="J1167" s="94"/>
    </row>
    <row r="1168" ht="12.75">
      <c r="J1168" s="94"/>
    </row>
    <row r="1169" ht="12.75">
      <c r="J1169" s="94"/>
    </row>
    <row r="1170" ht="12.75">
      <c r="J1170" s="94"/>
    </row>
    <row r="1171" ht="12.75">
      <c r="J1171" s="94"/>
    </row>
    <row r="1172" ht="12.75">
      <c r="J1172" s="94"/>
    </row>
    <row r="1173" ht="12.75">
      <c r="J1173" s="94"/>
    </row>
    <row r="1174" ht="12.75">
      <c r="J1174" s="94"/>
    </row>
    <row r="1175" ht="12.75">
      <c r="J1175" s="94"/>
    </row>
    <row r="1176" ht="12.75">
      <c r="J1176" s="94"/>
    </row>
    <row r="1177" ht="12.75">
      <c r="J1177" s="94"/>
    </row>
    <row r="1178" ht="12.75">
      <c r="J1178" s="94"/>
    </row>
    <row r="1179" ht="12.75">
      <c r="J1179" s="94"/>
    </row>
    <row r="1180" ht="12.75">
      <c r="J1180" s="94"/>
    </row>
    <row r="1181" ht="12.75">
      <c r="J1181" s="94"/>
    </row>
    <row r="1182" ht="12.75">
      <c r="J1182" s="94"/>
    </row>
    <row r="1183" ht="12.75">
      <c r="J1183" s="94"/>
    </row>
    <row r="1184" ht="12.75">
      <c r="J1184" s="94"/>
    </row>
    <row r="1185" ht="12.75">
      <c r="J1185" s="94"/>
    </row>
    <row r="1186" ht="12.75">
      <c r="J1186" s="94"/>
    </row>
    <row r="1187" ht="12.75">
      <c r="J1187" s="94"/>
    </row>
    <row r="1188" ht="12.75">
      <c r="J1188" s="94"/>
    </row>
    <row r="1189" ht="12.75">
      <c r="J1189" s="94"/>
    </row>
    <row r="1190" ht="12.75">
      <c r="J1190" s="94"/>
    </row>
    <row r="1191" ht="12.75">
      <c r="J1191" s="94"/>
    </row>
    <row r="1192" ht="12.75">
      <c r="J1192" s="94"/>
    </row>
    <row r="1193" ht="12.75">
      <c r="J1193" s="94"/>
    </row>
    <row r="1194" ht="12.75">
      <c r="J1194" s="94"/>
    </row>
    <row r="1195" ht="12.75">
      <c r="J1195" s="94"/>
    </row>
    <row r="1196" ht="12.75">
      <c r="J1196" s="94"/>
    </row>
    <row r="1197" ht="12.75">
      <c r="J1197" s="94"/>
    </row>
    <row r="1198" ht="12.75">
      <c r="J1198" s="94"/>
    </row>
    <row r="1199" ht="12.75">
      <c r="J1199" s="94"/>
    </row>
    <row r="1200" ht="12.75">
      <c r="J1200" s="94"/>
    </row>
    <row r="1201" ht="12.75">
      <c r="J1201" s="94"/>
    </row>
    <row r="1202" ht="12.75">
      <c r="J1202" s="94"/>
    </row>
    <row r="1203" ht="12.75">
      <c r="J1203" s="94"/>
    </row>
    <row r="1204" ht="12.75">
      <c r="J1204" s="94"/>
    </row>
    <row r="1205" ht="12.75">
      <c r="J1205" s="94"/>
    </row>
    <row r="1206" ht="12.75">
      <c r="J1206" s="94"/>
    </row>
    <row r="1207" ht="12.75">
      <c r="J1207" s="94"/>
    </row>
    <row r="1208" ht="12.75">
      <c r="J1208" s="94"/>
    </row>
    <row r="1209" ht="12.75">
      <c r="J1209" s="94"/>
    </row>
    <row r="1210" ht="12.75">
      <c r="J1210" s="94"/>
    </row>
    <row r="1211" ht="12.75">
      <c r="J1211" s="94"/>
    </row>
    <row r="1212" ht="12.75">
      <c r="J1212" s="94"/>
    </row>
    <row r="1213" ht="12.75">
      <c r="J1213" s="94"/>
    </row>
    <row r="1214" ht="12.75">
      <c r="J1214" s="94"/>
    </row>
    <row r="1215" ht="12.75">
      <c r="J1215" s="94"/>
    </row>
    <row r="1216" ht="12.75">
      <c r="J1216" s="94"/>
    </row>
    <row r="1217" ht="12.75">
      <c r="J1217" s="94"/>
    </row>
    <row r="1218" ht="12.75">
      <c r="J1218" s="94"/>
    </row>
    <row r="1219" ht="12.75">
      <c r="J1219" s="94"/>
    </row>
    <row r="1220" ht="12.75">
      <c r="J1220" s="94"/>
    </row>
    <row r="1221" ht="12.75">
      <c r="J1221" s="94"/>
    </row>
    <row r="1222" ht="12.75">
      <c r="J1222" s="94"/>
    </row>
    <row r="1223" ht="12.75">
      <c r="J1223" s="94"/>
    </row>
    <row r="1224" ht="12.75">
      <c r="J1224" s="94"/>
    </row>
    <row r="1225" ht="12.75">
      <c r="J1225" s="94"/>
    </row>
    <row r="1226" ht="12.75">
      <c r="J1226" s="94"/>
    </row>
    <row r="1227" ht="12.75">
      <c r="J1227" s="94"/>
    </row>
    <row r="1228" ht="12.75">
      <c r="J1228" s="94"/>
    </row>
    <row r="1229" ht="12.75">
      <c r="J1229" s="94"/>
    </row>
    <row r="1230" ht="12.75">
      <c r="J1230" s="94"/>
    </row>
    <row r="1231" ht="12.75">
      <c r="J1231" s="94"/>
    </row>
    <row r="1232" ht="12.75">
      <c r="J1232" s="94"/>
    </row>
    <row r="1233" ht="12.75">
      <c r="J1233" s="94"/>
    </row>
    <row r="1234" ht="12.75">
      <c r="J1234" s="94"/>
    </row>
    <row r="1235" ht="12.75">
      <c r="J1235" s="94"/>
    </row>
    <row r="1236" ht="12.75">
      <c r="J1236" s="94"/>
    </row>
    <row r="1237" ht="12.75">
      <c r="J1237" s="94"/>
    </row>
    <row r="1238" ht="12.75">
      <c r="J1238" s="94"/>
    </row>
    <row r="1239" ht="12.75">
      <c r="J1239" s="94"/>
    </row>
    <row r="1240" ht="12.75">
      <c r="J1240" s="94"/>
    </row>
    <row r="1241" ht="12.75">
      <c r="J1241" s="94"/>
    </row>
    <row r="1242" ht="12.75">
      <c r="J1242" s="94"/>
    </row>
    <row r="1243" ht="12.75">
      <c r="J1243" s="94"/>
    </row>
    <row r="1244" ht="12.75">
      <c r="J1244" s="94"/>
    </row>
    <row r="1245" ht="12.75">
      <c r="J1245" s="94"/>
    </row>
    <row r="1246" ht="12.75">
      <c r="J1246" s="94"/>
    </row>
    <row r="1247" ht="12.75">
      <c r="J1247" s="94"/>
    </row>
    <row r="1248" ht="12.75">
      <c r="J1248" s="94"/>
    </row>
    <row r="1249" ht="12.75">
      <c r="J1249" s="94"/>
    </row>
    <row r="1250" ht="12.75">
      <c r="J1250" s="94"/>
    </row>
    <row r="1251" ht="12.75">
      <c r="J1251" s="94"/>
    </row>
    <row r="1252" ht="12.75">
      <c r="J1252" s="94"/>
    </row>
    <row r="1253" ht="12.75">
      <c r="J1253" s="94"/>
    </row>
    <row r="1254" ht="12.75">
      <c r="J1254" s="94"/>
    </row>
    <row r="1255" ht="12.75">
      <c r="J1255" s="94"/>
    </row>
    <row r="1256" ht="12.75">
      <c r="J1256" s="94"/>
    </row>
    <row r="1257" ht="12.75">
      <c r="J1257" s="94"/>
    </row>
    <row r="1258" ht="12.75">
      <c r="J1258" s="94"/>
    </row>
    <row r="1259" ht="12.75">
      <c r="J1259" s="94"/>
    </row>
    <row r="1260" ht="12.75">
      <c r="J1260" s="94"/>
    </row>
    <row r="1261" ht="12.75">
      <c r="J1261" s="94"/>
    </row>
    <row r="1262" ht="12.75">
      <c r="J1262" s="94"/>
    </row>
    <row r="1263" ht="12.75">
      <c r="J1263" s="94"/>
    </row>
    <row r="1264" ht="12.75">
      <c r="J1264" s="94"/>
    </row>
    <row r="1265" ht="12.75">
      <c r="J1265" s="94"/>
    </row>
    <row r="1266" ht="12.75">
      <c r="J1266" s="94"/>
    </row>
    <row r="1267" ht="12.75">
      <c r="J1267" s="94"/>
    </row>
    <row r="1268" ht="12.75">
      <c r="J1268" s="94"/>
    </row>
    <row r="1269" ht="12.75">
      <c r="J1269" s="94"/>
    </row>
    <row r="1270" ht="12.75">
      <c r="J1270" s="94"/>
    </row>
    <row r="1271" ht="12.75">
      <c r="J1271" s="94"/>
    </row>
    <row r="1272" ht="12.75">
      <c r="J1272" s="94"/>
    </row>
    <row r="1273" ht="12.75">
      <c r="J1273" s="94"/>
    </row>
    <row r="1274" ht="12.75">
      <c r="J1274" s="94"/>
    </row>
    <row r="1275" ht="12.75">
      <c r="J1275" s="94"/>
    </row>
    <row r="1276" ht="12.75">
      <c r="J1276" s="94"/>
    </row>
    <row r="1277" ht="12.75">
      <c r="J1277" s="94"/>
    </row>
    <row r="1278" ht="12.75">
      <c r="J1278" s="94"/>
    </row>
    <row r="1279" ht="12.75">
      <c r="J1279" s="94"/>
    </row>
    <row r="1280" ht="12.75">
      <c r="J1280" s="94"/>
    </row>
    <row r="1281" ht="12.75">
      <c r="J1281" s="94"/>
    </row>
    <row r="1282" ht="12.75">
      <c r="J1282" s="94"/>
    </row>
    <row r="1283" ht="12.75">
      <c r="J1283" s="94"/>
    </row>
    <row r="1284" ht="12.75">
      <c r="J1284" s="94"/>
    </row>
    <row r="1285" ht="12.75">
      <c r="J1285" s="94"/>
    </row>
    <row r="1286" ht="12.75">
      <c r="J1286" s="94"/>
    </row>
    <row r="1287" ht="12.75">
      <c r="J1287" s="94"/>
    </row>
    <row r="1288" ht="12.75">
      <c r="J1288" s="94"/>
    </row>
    <row r="1289" ht="12.75">
      <c r="J1289" s="94"/>
    </row>
    <row r="1290" ht="12.75">
      <c r="J1290" s="94"/>
    </row>
    <row r="1291" ht="12.75">
      <c r="J1291" s="94"/>
    </row>
    <row r="1292" ht="12.75">
      <c r="J1292" s="94"/>
    </row>
    <row r="1293" ht="12.75">
      <c r="J1293" s="94"/>
    </row>
    <row r="1294" ht="12.75">
      <c r="J1294" s="94"/>
    </row>
    <row r="1295" ht="12.75">
      <c r="J1295" s="94"/>
    </row>
    <row r="1296" ht="12.75">
      <c r="J1296" s="94"/>
    </row>
    <row r="1297" ht="12.75">
      <c r="J1297" s="94"/>
    </row>
    <row r="1298" ht="12.75">
      <c r="J1298" s="94"/>
    </row>
    <row r="1299" ht="12.75">
      <c r="J1299" s="94"/>
    </row>
    <row r="1300" ht="12.75">
      <c r="J1300" s="94"/>
    </row>
    <row r="1301" ht="12.75">
      <c r="J1301" s="94"/>
    </row>
    <row r="1302" ht="12.75">
      <c r="J1302" s="94"/>
    </row>
    <row r="1303" ht="12.75">
      <c r="J1303" s="94"/>
    </row>
    <row r="1304" ht="12.75">
      <c r="J1304" s="94"/>
    </row>
    <row r="1305" ht="12.75">
      <c r="J1305" s="94"/>
    </row>
    <row r="1306" ht="12.75">
      <c r="J1306" s="94"/>
    </row>
    <row r="1307" ht="12.75">
      <c r="J1307" s="94"/>
    </row>
    <row r="1308" ht="12.75">
      <c r="J1308" s="94"/>
    </row>
    <row r="1309" ht="12.75">
      <c r="J1309" s="94"/>
    </row>
    <row r="1310" ht="12.75">
      <c r="J1310" s="94"/>
    </row>
    <row r="1311" ht="12.75">
      <c r="J1311" s="94"/>
    </row>
    <row r="1312" ht="12.75">
      <c r="J1312" s="94"/>
    </row>
    <row r="1313" ht="12.75">
      <c r="J1313" s="94"/>
    </row>
    <row r="1314" ht="12.75">
      <c r="J1314" s="94"/>
    </row>
    <row r="1315" ht="12.75">
      <c r="J1315" s="94"/>
    </row>
    <row r="1316" ht="12.75">
      <c r="J1316" s="94"/>
    </row>
    <row r="1317" ht="12.75">
      <c r="J1317" s="94"/>
    </row>
    <row r="1318" ht="12.75">
      <c r="J1318" s="94"/>
    </row>
    <row r="1319" ht="12.75">
      <c r="J1319" s="94"/>
    </row>
    <row r="1320" ht="12.75">
      <c r="J1320" s="94"/>
    </row>
    <row r="1321" ht="12.75">
      <c r="J1321" s="94"/>
    </row>
    <row r="1322" ht="12.75">
      <c r="J1322" s="94"/>
    </row>
    <row r="1323" ht="12.75">
      <c r="J1323" s="94"/>
    </row>
    <row r="1324" ht="12.75">
      <c r="J1324" s="94"/>
    </row>
    <row r="1325" ht="12.75">
      <c r="J1325" s="94"/>
    </row>
    <row r="1326" ht="12.75">
      <c r="J1326" s="94"/>
    </row>
    <row r="1327" ht="12.75">
      <c r="J1327" s="94"/>
    </row>
    <row r="1328" ht="12.75">
      <c r="J1328" s="94"/>
    </row>
    <row r="1329" ht="12.75">
      <c r="J1329" s="94"/>
    </row>
    <row r="1330" ht="12.75">
      <c r="J1330" s="94"/>
    </row>
    <row r="1331" ht="12.75">
      <c r="J1331" s="94"/>
    </row>
    <row r="1332" ht="12.75">
      <c r="J1332" s="94"/>
    </row>
    <row r="1333" ht="12.75">
      <c r="J1333" s="94"/>
    </row>
    <row r="1334" ht="12.75">
      <c r="J1334" s="94"/>
    </row>
    <row r="1335" ht="12.75">
      <c r="J1335" s="94"/>
    </row>
    <row r="1336" ht="12.75">
      <c r="J1336" s="94"/>
    </row>
    <row r="1337" ht="12.75">
      <c r="J1337" s="94"/>
    </row>
    <row r="1338" ht="12.75">
      <c r="J1338" s="94"/>
    </row>
    <row r="1339" ht="12.75">
      <c r="J1339" s="94"/>
    </row>
    <row r="1340" ht="12.75">
      <c r="J1340" s="94"/>
    </row>
    <row r="1341" ht="12.75">
      <c r="J1341" s="94"/>
    </row>
    <row r="1342" ht="12.75">
      <c r="J1342" s="94"/>
    </row>
    <row r="1343" ht="12.75">
      <c r="J1343" s="94"/>
    </row>
    <row r="1344" ht="12.75">
      <c r="J1344" s="94"/>
    </row>
    <row r="1345" ht="12.75">
      <c r="J1345" s="94"/>
    </row>
    <row r="1346" ht="12.75">
      <c r="J1346" s="94"/>
    </row>
    <row r="1347" ht="12.75">
      <c r="J1347" s="94"/>
    </row>
    <row r="1348" ht="12.75">
      <c r="J1348" s="94"/>
    </row>
    <row r="1349" ht="12.75">
      <c r="J1349" s="94"/>
    </row>
    <row r="1350" ht="12.75">
      <c r="J1350" s="94"/>
    </row>
    <row r="1351" ht="12.75">
      <c r="J1351" s="94"/>
    </row>
    <row r="1352" ht="12.75">
      <c r="J1352" s="94"/>
    </row>
    <row r="1353" ht="12.75">
      <c r="J1353" s="94"/>
    </row>
    <row r="1354" ht="12.75">
      <c r="J1354" s="94"/>
    </row>
    <row r="1355" ht="12.75">
      <c r="J1355" s="94"/>
    </row>
    <row r="1356" ht="12.75">
      <c r="J1356" s="94"/>
    </row>
    <row r="1357" ht="12.75">
      <c r="J1357" s="94"/>
    </row>
    <row r="1358" ht="12.75">
      <c r="J1358" s="94"/>
    </row>
    <row r="1359" ht="12.75">
      <c r="J1359" s="94"/>
    </row>
    <row r="1360" ht="12.75">
      <c r="J1360" s="94"/>
    </row>
    <row r="1361" ht="12.75">
      <c r="J1361" s="94"/>
    </row>
    <row r="1362" ht="12.75">
      <c r="J1362" s="94"/>
    </row>
    <row r="1363" ht="12.75">
      <c r="J1363" s="94"/>
    </row>
    <row r="1364" ht="12.75">
      <c r="J1364" s="94"/>
    </row>
    <row r="1365" ht="12.75">
      <c r="J1365" s="94"/>
    </row>
    <row r="1366" ht="12.75">
      <c r="J1366" s="94"/>
    </row>
    <row r="1367" ht="12.75">
      <c r="J1367" s="94"/>
    </row>
    <row r="1368" ht="12.75">
      <c r="J1368" s="94"/>
    </row>
    <row r="1369" ht="12.75">
      <c r="J1369" s="94"/>
    </row>
    <row r="1370" ht="12.75">
      <c r="J1370" s="94"/>
    </row>
    <row r="1371" ht="12.75">
      <c r="J1371" s="94"/>
    </row>
    <row r="1372" ht="12.75">
      <c r="J1372" s="94"/>
    </row>
    <row r="1373" ht="12.75">
      <c r="J1373" s="94"/>
    </row>
    <row r="1374" ht="12.75">
      <c r="J1374" s="94"/>
    </row>
    <row r="1375" ht="12.75">
      <c r="J1375" s="94"/>
    </row>
    <row r="1376" ht="12.75">
      <c r="J1376" s="94"/>
    </row>
    <row r="1377" ht="12.75">
      <c r="J1377" s="94"/>
    </row>
    <row r="1378" ht="12.75">
      <c r="J1378" s="94"/>
    </row>
    <row r="1379" ht="12.75">
      <c r="J1379" s="94"/>
    </row>
    <row r="1380" ht="12.75">
      <c r="J1380" s="94"/>
    </row>
    <row r="1381" ht="12.75">
      <c r="J1381" s="94"/>
    </row>
    <row r="1382" ht="12.75">
      <c r="J1382" s="94"/>
    </row>
    <row r="1383" ht="12.75">
      <c r="J1383" s="94"/>
    </row>
    <row r="1384" ht="12.75">
      <c r="J1384" s="94"/>
    </row>
    <row r="1385" ht="12.75">
      <c r="J1385" s="94"/>
    </row>
    <row r="1386" ht="12.75">
      <c r="J1386" s="94"/>
    </row>
    <row r="1387" ht="12.75">
      <c r="J1387" s="94"/>
    </row>
    <row r="1388" ht="12.75">
      <c r="J1388" s="94"/>
    </row>
    <row r="1389" ht="12.75">
      <c r="J1389" s="94"/>
    </row>
    <row r="1390" ht="12.75">
      <c r="J1390" s="94"/>
    </row>
    <row r="1391" ht="12.75">
      <c r="J1391" s="94"/>
    </row>
    <row r="1392" ht="12.75">
      <c r="J1392" s="94"/>
    </row>
    <row r="1393" ht="12.75">
      <c r="J1393" s="94"/>
    </row>
    <row r="1394" ht="12.75">
      <c r="J1394" s="94"/>
    </row>
    <row r="1395" ht="12.75">
      <c r="J1395" s="94"/>
    </row>
    <row r="1396" ht="12.75">
      <c r="J1396" s="94"/>
    </row>
    <row r="1397" ht="12.75">
      <c r="J1397" s="94"/>
    </row>
    <row r="1398" ht="12.75">
      <c r="J1398" s="94"/>
    </row>
    <row r="1399" ht="12.75">
      <c r="J1399" s="94"/>
    </row>
    <row r="1400" ht="12.75">
      <c r="J1400" s="94"/>
    </row>
    <row r="1401" ht="12.75">
      <c r="J1401" s="94"/>
    </row>
    <row r="1402" ht="12.75">
      <c r="J1402" s="94"/>
    </row>
    <row r="1403" ht="12.75">
      <c r="J1403" s="94"/>
    </row>
    <row r="1404" ht="12.75">
      <c r="J1404" s="94"/>
    </row>
    <row r="1405" ht="12.75">
      <c r="J1405" s="94"/>
    </row>
    <row r="1406" ht="12.75">
      <c r="J1406" s="94"/>
    </row>
    <row r="1407" ht="12.75">
      <c r="J1407" s="94"/>
    </row>
    <row r="1408" ht="12.75">
      <c r="J1408" s="94"/>
    </row>
    <row r="1409" ht="12.75">
      <c r="J1409" s="94"/>
    </row>
    <row r="1410" ht="12.75">
      <c r="J1410" s="94"/>
    </row>
    <row r="1411" ht="12.75">
      <c r="J1411" s="94"/>
    </row>
    <row r="1412" ht="12.75">
      <c r="J1412" s="94"/>
    </row>
    <row r="1413" ht="12.75">
      <c r="J1413" s="94"/>
    </row>
    <row r="1414" ht="12.75">
      <c r="J1414" s="94"/>
    </row>
    <row r="1415" ht="12.75">
      <c r="J1415" s="94"/>
    </row>
    <row r="1416" ht="12.75">
      <c r="J1416" s="94"/>
    </row>
    <row r="1417" ht="12.75">
      <c r="J1417" s="94"/>
    </row>
    <row r="1418" ht="12.75">
      <c r="J1418" s="94"/>
    </row>
    <row r="1419" ht="12.75">
      <c r="J1419" s="94"/>
    </row>
    <row r="1420" ht="12.75">
      <c r="J1420" s="94"/>
    </row>
    <row r="1421" ht="12.75">
      <c r="J1421" s="94"/>
    </row>
    <row r="1422" ht="12.75">
      <c r="J1422" s="94"/>
    </row>
    <row r="1423" ht="12.75">
      <c r="J1423" s="94"/>
    </row>
    <row r="1424" ht="12.75">
      <c r="J1424" s="94"/>
    </row>
    <row r="1425" ht="12.75">
      <c r="J1425" s="94"/>
    </row>
    <row r="1426" ht="12.75">
      <c r="J1426" s="94"/>
    </row>
    <row r="1427" ht="12.75">
      <c r="J1427" s="94"/>
    </row>
    <row r="1428" ht="12.75">
      <c r="J1428" s="94"/>
    </row>
    <row r="1429" ht="12.75">
      <c r="J1429" s="94"/>
    </row>
    <row r="1430" ht="12.75">
      <c r="J1430" s="94"/>
    </row>
    <row r="1431" ht="12.75">
      <c r="J1431" s="94"/>
    </row>
    <row r="1432" ht="12.75">
      <c r="J1432" s="94"/>
    </row>
    <row r="1433" ht="12.75">
      <c r="J1433" s="94"/>
    </row>
    <row r="1434" ht="12.75">
      <c r="J1434" s="94"/>
    </row>
    <row r="1435" ht="12.75">
      <c r="J1435" s="94"/>
    </row>
    <row r="1436" ht="12.75">
      <c r="J1436" s="94"/>
    </row>
    <row r="1437" ht="12.75">
      <c r="J1437" s="94"/>
    </row>
    <row r="1438" ht="12.75">
      <c r="J1438" s="94"/>
    </row>
    <row r="1439" ht="12.75">
      <c r="J1439" s="94"/>
    </row>
    <row r="1440" ht="12.75">
      <c r="J1440" s="94"/>
    </row>
    <row r="1441" ht="12.75">
      <c r="J1441" s="94"/>
    </row>
    <row r="1442" ht="12.75">
      <c r="J1442" s="94"/>
    </row>
    <row r="1443" ht="12.75">
      <c r="J1443" s="94"/>
    </row>
    <row r="1444" ht="12.75">
      <c r="J1444" s="94"/>
    </row>
    <row r="1445" ht="12.75">
      <c r="J1445" s="94"/>
    </row>
    <row r="1446" ht="12.75">
      <c r="J1446" s="94"/>
    </row>
    <row r="1447" ht="12.75">
      <c r="J1447" s="94"/>
    </row>
    <row r="1448" ht="12.75">
      <c r="J1448" s="94"/>
    </row>
    <row r="1449" ht="12.75">
      <c r="J1449" s="94"/>
    </row>
    <row r="1450" ht="12.75">
      <c r="J1450" s="94"/>
    </row>
    <row r="1451" ht="12.75">
      <c r="J1451" s="94"/>
    </row>
    <row r="1452" ht="12.75">
      <c r="J1452" s="94"/>
    </row>
    <row r="1453" ht="12.75">
      <c r="J1453" s="94"/>
    </row>
    <row r="1454" ht="12.75">
      <c r="J1454" s="94"/>
    </row>
    <row r="1455" ht="12.75">
      <c r="J1455" s="94"/>
    </row>
    <row r="1456" ht="12.75">
      <c r="J1456" s="94"/>
    </row>
    <row r="1457" ht="12.75">
      <c r="J1457" s="94"/>
    </row>
    <row r="1458" ht="12.75">
      <c r="J1458" s="94"/>
    </row>
    <row r="1459" ht="12.75">
      <c r="J1459" s="94"/>
    </row>
    <row r="1460" ht="12.75">
      <c r="J1460" s="94"/>
    </row>
    <row r="1461" ht="12.75">
      <c r="J1461" s="94"/>
    </row>
    <row r="1462" ht="12.75">
      <c r="J1462" s="94"/>
    </row>
    <row r="1463" ht="12.75">
      <c r="J1463" s="94"/>
    </row>
    <row r="1464" ht="12.75">
      <c r="J1464" s="94"/>
    </row>
    <row r="1465" ht="12.75">
      <c r="J1465" s="94"/>
    </row>
    <row r="1466" ht="12.75">
      <c r="J1466" s="94"/>
    </row>
    <row r="1467" ht="12.75">
      <c r="J1467" s="94"/>
    </row>
    <row r="1468" ht="12.75">
      <c r="J1468" s="94"/>
    </row>
    <row r="1469" ht="12.75">
      <c r="J1469" s="94"/>
    </row>
    <row r="1470" ht="12.75">
      <c r="J1470" s="94"/>
    </row>
    <row r="1471" ht="12.75">
      <c r="J1471" s="94"/>
    </row>
    <row r="1472" ht="12.75">
      <c r="J1472" s="94"/>
    </row>
    <row r="1473" ht="12.75">
      <c r="J1473" s="94"/>
    </row>
    <row r="1474" ht="12.75">
      <c r="J1474" s="94"/>
    </row>
    <row r="1475" ht="12.75">
      <c r="J1475" s="94"/>
    </row>
    <row r="1476" ht="12.75">
      <c r="J1476" s="94"/>
    </row>
    <row r="1477" ht="12.75">
      <c r="J1477" s="94"/>
    </row>
    <row r="1478" ht="12.75">
      <c r="J1478" s="94"/>
    </row>
    <row r="1479" ht="12.75">
      <c r="J1479" s="94"/>
    </row>
    <row r="1480" ht="12.75">
      <c r="J1480" s="94"/>
    </row>
    <row r="1481" ht="12.75">
      <c r="J1481" s="94"/>
    </row>
    <row r="1482" ht="12.75">
      <c r="J1482" s="94"/>
    </row>
    <row r="1483" ht="12.75">
      <c r="J1483" s="94"/>
    </row>
    <row r="1484" ht="12.75">
      <c r="J1484" s="94"/>
    </row>
    <row r="1485" ht="12.75">
      <c r="J1485" s="94"/>
    </row>
    <row r="1486" ht="12.75">
      <c r="J1486" s="94"/>
    </row>
    <row r="1487" ht="12.75">
      <c r="J1487" s="94"/>
    </row>
    <row r="1488" ht="12.75">
      <c r="J1488" s="94"/>
    </row>
    <row r="1489" ht="12.75">
      <c r="J1489" s="94"/>
    </row>
    <row r="1490" ht="12.75">
      <c r="J1490" s="94"/>
    </row>
    <row r="1491" ht="12.75">
      <c r="J1491" s="94"/>
    </row>
    <row r="1492" ht="12.75">
      <c r="J1492" s="94"/>
    </row>
    <row r="1493" ht="12.75">
      <c r="J1493" s="94"/>
    </row>
    <row r="1494" ht="12.75">
      <c r="J1494" s="94"/>
    </row>
    <row r="1495" ht="12.75">
      <c r="J1495" s="94"/>
    </row>
    <row r="1496" ht="12.75">
      <c r="J1496" s="94"/>
    </row>
    <row r="1497" ht="12.75">
      <c r="J1497" s="94"/>
    </row>
    <row r="1498" ht="12.75">
      <c r="J1498" s="94"/>
    </row>
    <row r="1499" ht="12.75">
      <c r="J1499" s="94"/>
    </row>
    <row r="1500" ht="12.75">
      <c r="J1500" s="94"/>
    </row>
    <row r="1501" ht="12.75">
      <c r="J1501" s="94"/>
    </row>
    <row r="1502" ht="12.75">
      <c r="J1502" s="94"/>
    </row>
    <row r="1503" ht="12.75">
      <c r="J1503" s="94"/>
    </row>
    <row r="1504" ht="12.75">
      <c r="J1504" s="94"/>
    </row>
    <row r="1505" ht="12.75">
      <c r="J1505" s="94"/>
    </row>
    <row r="1506" ht="12.75">
      <c r="J1506" s="94"/>
    </row>
    <row r="1507" ht="12.75">
      <c r="J1507" s="94"/>
    </row>
    <row r="1508" ht="12.75">
      <c r="J1508" s="94"/>
    </row>
    <row r="1509" ht="12.75">
      <c r="J1509" s="94"/>
    </row>
    <row r="1510" ht="12.75">
      <c r="J1510" s="94"/>
    </row>
    <row r="1511" ht="12.75">
      <c r="J1511" s="94"/>
    </row>
    <row r="1512" ht="12.75">
      <c r="J1512" s="94"/>
    </row>
    <row r="1513" ht="12.75">
      <c r="J1513" s="94"/>
    </row>
    <row r="1514" ht="12.75">
      <c r="J1514" s="94"/>
    </row>
    <row r="1515" ht="12.75">
      <c r="J1515" s="94"/>
    </row>
    <row r="1516" ht="12.75">
      <c r="J1516" s="94"/>
    </row>
    <row r="1517" ht="12.75">
      <c r="J1517" s="94"/>
    </row>
    <row r="1518" ht="12.75">
      <c r="J1518" s="94"/>
    </row>
    <row r="1519" ht="12.75">
      <c r="J1519" s="94"/>
    </row>
    <row r="1520" ht="12.75">
      <c r="J1520" s="94"/>
    </row>
    <row r="1521" ht="12.75">
      <c r="J1521" s="94"/>
    </row>
    <row r="1522" ht="12.75">
      <c r="J1522" s="94"/>
    </row>
    <row r="1523" ht="12.75">
      <c r="J1523" s="94"/>
    </row>
    <row r="1524" ht="12.75">
      <c r="J1524" s="94"/>
    </row>
    <row r="1525" ht="12.75">
      <c r="J1525" s="94"/>
    </row>
    <row r="1526" ht="12.75">
      <c r="J1526" s="94"/>
    </row>
    <row r="1527" ht="12.75">
      <c r="J1527" s="94"/>
    </row>
    <row r="1528" ht="12.75">
      <c r="J1528" s="94"/>
    </row>
    <row r="1529" ht="12.75">
      <c r="J1529" s="94"/>
    </row>
    <row r="1530" ht="12.75">
      <c r="J1530" s="94"/>
    </row>
    <row r="1531" ht="12.75">
      <c r="J1531" s="94"/>
    </row>
    <row r="1532" ht="12.75">
      <c r="J1532" s="94"/>
    </row>
    <row r="1533" ht="12.75">
      <c r="J1533" s="94"/>
    </row>
    <row r="1534" ht="12.75">
      <c r="J1534" s="94"/>
    </row>
    <row r="1535" ht="12.75">
      <c r="J1535" s="94"/>
    </row>
    <row r="1536" ht="12.75">
      <c r="J1536" s="94"/>
    </row>
    <row r="1537" ht="12.75">
      <c r="J1537" s="94"/>
    </row>
    <row r="1538" ht="12.75">
      <c r="J1538" s="94"/>
    </row>
    <row r="1539" ht="12.75">
      <c r="J1539" s="94"/>
    </row>
    <row r="1540" ht="12.75">
      <c r="J1540" s="94"/>
    </row>
    <row r="1541" ht="12.75">
      <c r="J1541" s="94"/>
    </row>
    <row r="1542" ht="12.75">
      <c r="J1542" s="94"/>
    </row>
    <row r="1543" ht="12.75">
      <c r="J1543" s="94"/>
    </row>
    <row r="1544" ht="12.75">
      <c r="J1544" s="94"/>
    </row>
    <row r="1545" ht="12.75">
      <c r="J1545" s="94"/>
    </row>
    <row r="1546" ht="12.75">
      <c r="J1546" s="94"/>
    </row>
    <row r="1547" ht="12.75">
      <c r="J1547" s="94"/>
    </row>
    <row r="1548" ht="12.75">
      <c r="J1548" s="94"/>
    </row>
    <row r="1549" ht="12.75">
      <c r="J1549" s="94"/>
    </row>
    <row r="1550" ht="12.75">
      <c r="J1550" s="94"/>
    </row>
    <row r="1551" ht="12.75">
      <c r="J1551" s="94"/>
    </row>
    <row r="1552" ht="12.75">
      <c r="J1552" s="94"/>
    </row>
    <row r="1553" ht="12.75">
      <c r="J1553" s="94"/>
    </row>
    <row r="1554" ht="12.75">
      <c r="J1554" s="94"/>
    </row>
    <row r="1555" ht="12.75">
      <c r="J1555" s="94"/>
    </row>
    <row r="1556" ht="12.75">
      <c r="J1556" s="94"/>
    </row>
    <row r="1557" ht="12.75">
      <c r="J1557" s="94"/>
    </row>
    <row r="1558" ht="12.75">
      <c r="J1558" s="94"/>
    </row>
    <row r="1559" ht="12.75">
      <c r="J1559" s="94"/>
    </row>
    <row r="1560" ht="12.75">
      <c r="J1560" s="94"/>
    </row>
    <row r="1561" ht="12.75">
      <c r="J1561" s="94"/>
    </row>
    <row r="1562" ht="12.75">
      <c r="J1562" s="94"/>
    </row>
    <row r="1563" ht="12.75">
      <c r="J1563" s="94"/>
    </row>
    <row r="1564" ht="12.75">
      <c r="J1564" s="94"/>
    </row>
    <row r="1565" ht="12.75">
      <c r="J1565" s="94"/>
    </row>
    <row r="1566" ht="12.75">
      <c r="J1566" s="94"/>
    </row>
    <row r="1567" ht="12.75">
      <c r="J1567" s="94"/>
    </row>
    <row r="1568" ht="12.75">
      <c r="J1568" s="94"/>
    </row>
    <row r="1569" ht="12.75">
      <c r="J1569" s="94"/>
    </row>
    <row r="1570" ht="12.75">
      <c r="J1570" s="94"/>
    </row>
    <row r="1571" ht="12.75">
      <c r="J1571" s="94"/>
    </row>
    <row r="1572" ht="12.75">
      <c r="J1572" s="94"/>
    </row>
    <row r="1573" ht="12.75">
      <c r="J1573" s="94"/>
    </row>
    <row r="1574" ht="12.75">
      <c r="J1574" s="94"/>
    </row>
    <row r="1575" ht="12.75">
      <c r="J1575" s="94"/>
    </row>
    <row r="1576" ht="12.75">
      <c r="J1576" s="94"/>
    </row>
    <row r="1577" ht="12.75">
      <c r="J1577" s="94"/>
    </row>
    <row r="1578" ht="12.75">
      <c r="J1578" s="94"/>
    </row>
    <row r="1579" ht="12.75">
      <c r="J1579" s="94"/>
    </row>
    <row r="1580" ht="12.75">
      <c r="J1580" s="94"/>
    </row>
    <row r="1581" ht="12.75">
      <c r="J1581" s="94"/>
    </row>
    <row r="1582" ht="12.75">
      <c r="J1582" s="94"/>
    </row>
    <row r="1583" ht="12.75">
      <c r="J1583" s="94"/>
    </row>
    <row r="1584" ht="12.75">
      <c r="J1584" s="94"/>
    </row>
    <row r="1585" ht="12.75">
      <c r="J1585" s="94"/>
    </row>
    <row r="1586" ht="12.75">
      <c r="J1586" s="94"/>
    </row>
    <row r="1587" ht="12.75">
      <c r="J1587" s="94"/>
    </row>
    <row r="1588" ht="12.75">
      <c r="J1588" s="94"/>
    </row>
    <row r="1589" ht="12.75">
      <c r="J1589" s="94"/>
    </row>
    <row r="1590" ht="12.75">
      <c r="J1590" s="94"/>
    </row>
    <row r="1591" ht="12.75">
      <c r="J1591" s="94"/>
    </row>
    <row r="1592" ht="12.75">
      <c r="J1592" s="94"/>
    </row>
    <row r="1593" ht="12.75">
      <c r="J1593" s="94"/>
    </row>
    <row r="1594" ht="12.75">
      <c r="J1594" s="94"/>
    </row>
    <row r="1595" ht="12.75">
      <c r="J1595" s="94"/>
    </row>
    <row r="1596" ht="12.75">
      <c r="J1596" s="94"/>
    </row>
    <row r="1597" ht="12.75">
      <c r="J1597" s="94"/>
    </row>
    <row r="1598" ht="12.75">
      <c r="J1598" s="94"/>
    </row>
    <row r="1599" ht="12.75">
      <c r="J1599" s="94"/>
    </row>
    <row r="1600" ht="12.75">
      <c r="J1600" s="94"/>
    </row>
    <row r="1601" ht="12.75">
      <c r="J1601" s="94"/>
    </row>
    <row r="1602" ht="12.75">
      <c r="J1602" s="94"/>
    </row>
    <row r="1603" ht="12.75">
      <c r="J1603" s="94"/>
    </row>
    <row r="1604" ht="12.75">
      <c r="J1604" s="94"/>
    </row>
    <row r="1605" ht="12.75">
      <c r="J1605" s="94"/>
    </row>
    <row r="1606" ht="12.75">
      <c r="J1606" s="94"/>
    </row>
    <row r="1607" ht="12.75">
      <c r="J1607" s="94"/>
    </row>
    <row r="1608" ht="12.75">
      <c r="J1608" s="94"/>
    </row>
    <row r="1609" ht="12.75">
      <c r="J1609" s="94"/>
    </row>
    <row r="1610" ht="12.75">
      <c r="J1610" s="94"/>
    </row>
    <row r="1611" ht="12.75">
      <c r="J1611" s="94"/>
    </row>
    <row r="1612" ht="12.75">
      <c r="J1612" s="94"/>
    </row>
    <row r="1613" ht="12.75">
      <c r="J1613" s="94"/>
    </row>
    <row r="1614" ht="12.75">
      <c r="J1614" s="94"/>
    </row>
    <row r="1615" ht="12.75">
      <c r="J1615" s="94"/>
    </row>
    <row r="1616" ht="12.75">
      <c r="J1616" s="94"/>
    </row>
    <row r="1617" ht="12.75">
      <c r="J1617" s="94"/>
    </row>
    <row r="1618" ht="12.75">
      <c r="J1618" s="94"/>
    </row>
    <row r="1619" ht="12.75">
      <c r="J1619" s="94"/>
    </row>
    <row r="1620" ht="12.75">
      <c r="J1620" s="94"/>
    </row>
    <row r="1621" ht="12.75">
      <c r="J1621" s="94"/>
    </row>
    <row r="1622" ht="12.75">
      <c r="J1622" s="94"/>
    </row>
    <row r="1623" ht="12.75">
      <c r="J1623" s="94"/>
    </row>
    <row r="1624" ht="12.75">
      <c r="J1624" s="94"/>
    </row>
    <row r="1625" ht="12.75">
      <c r="J1625" s="94"/>
    </row>
    <row r="1626" ht="12.75">
      <c r="J1626" s="94"/>
    </row>
    <row r="1627" ht="12.75">
      <c r="J1627" s="94"/>
    </row>
    <row r="1628" ht="12.75">
      <c r="J1628" s="94"/>
    </row>
    <row r="1629" ht="12.75">
      <c r="J1629" s="94"/>
    </row>
    <row r="1630" ht="12.75">
      <c r="J1630" s="94"/>
    </row>
    <row r="1631" ht="12.75">
      <c r="J1631" s="94"/>
    </row>
    <row r="1632" ht="12.75">
      <c r="J1632" s="94"/>
    </row>
    <row r="1633" ht="12.75">
      <c r="J1633" s="94"/>
    </row>
    <row r="1634" ht="12.75">
      <c r="J1634" s="94"/>
    </row>
    <row r="1635" ht="12.75">
      <c r="J1635" s="94"/>
    </row>
    <row r="1636" ht="12.75">
      <c r="J1636" s="94"/>
    </row>
    <row r="1637" ht="12.75">
      <c r="J1637" s="94"/>
    </row>
    <row r="1638" ht="12.75">
      <c r="J1638" s="94"/>
    </row>
    <row r="1639" ht="12.75">
      <c r="J1639" s="94"/>
    </row>
    <row r="1640" ht="12.75">
      <c r="J1640" s="94"/>
    </row>
    <row r="1641" ht="12.75">
      <c r="J1641" s="94"/>
    </row>
    <row r="1642" ht="12.75">
      <c r="J1642" s="94"/>
    </row>
    <row r="1643" ht="12.75">
      <c r="J1643" s="94"/>
    </row>
    <row r="1644" ht="12.75">
      <c r="J1644" s="94"/>
    </row>
    <row r="1645" ht="12.75">
      <c r="J1645" s="94"/>
    </row>
    <row r="1646" ht="12.75">
      <c r="J1646" s="94"/>
    </row>
    <row r="1647" ht="12.75">
      <c r="J1647" s="94"/>
    </row>
    <row r="1648" ht="12.75">
      <c r="J1648" s="94"/>
    </row>
    <row r="1649" ht="12.75">
      <c r="J1649" s="94"/>
    </row>
    <row r="1650" ht="12.75">
      <c r="J1650" s="94"/>
    </row>
    <row r="1651" ht="12.75">
      <c r="J1651" s="94"/>
    </row>
    <row r="1652" ht="12.75">
      <c r="J1652" s="94"/>
    </row>
    <row r="1653" ht="12.75">
      <c r="J1653" s="94"/>
    </row>
    <row r="1654" ht="12.75">
      <c r="J1654" s="94"/>
    </row>
    <row r="1655" ht="12.75">
      <c r="J1655" s="94"/>
    </row>
    <row r="1656" ht="12.75">
      <c r="J1656" s="94"/>
    </row>
    <row r="1657" ht="12.75">
      <c r="J1657" s="94"/>
    </row>
    <row r="1658" ht="12.75">
      <c r="J1658" s="94"/>
    </row>
    <row r="1659" ht="12.75">
      <c r="J1659" s="94"/>
    </row>
    <row r="1660" ht="12.75">
      <c r="J1660" s="94"/>
    </row>
    <row r="1661" ht="12.75">
      <c r="J1661" s="94"/>
    </row>
    <row r="1662" ht="12.75">
      <c r="J1662" s="94"/>
    </row>
    <row r="1663" ht="12.75">
      <c r="J1663" s="94"/>
    </row>
    <row r="1664" ht="12.75">
      <c r="J1664" s="94"/>
    </row>
    <row r="1665" ht="12.75">
      <c r="J1665" s="94"/>
    </row>
    <row r="1666" ht="12.75">
      <c r="J1666" s="94"/>
    </row>
    <row r="1667" ht="12.75">
      <c r="J1667" s="94"/>
    </row>
    <row r="1668" ht="12.75">
      <c r="J1668" s="94"/>
    </row>
    <row r="1669" ht="12.75">
      <c r="J1669" s="94"/>
    </row>
    <row r="1670" ht="12.75">
      <c r="J1670" s="94"/>
    </row>
    <row r="1671" ht="12.75">
      <c r="J1671" s="94"/>
    </row>
    <row r="1672" ht="12.75">
      <c r="J1672" s="94"/>
    </row>
    <row r="1673" ht="12.75">
      <c r="J1673" s="94"/>
    </row>
    <row r="1674" ht="12.75">
      <c r="J1674" s="94"/>
    </row>
    <row r="1675" ht="12.75">
      <c r="J1675" s="94"/>
    </row>
    <row r="1676" ht="12.75">
      <c r="J1676" s="94"/>
    </row>
    <row r="1677" ht="12.75">
      <c r="J1677" s="94"/>
    </row>
    <row r="1678" ht="12.75">
      <c r="J1678" s="94"/>
    </row>
    <row r="1679" ht="12.75">
      <c r="J1679" s="94"/>
    </row>
    <row r="1680" ht="12.75">
      <c r="J1680" s="94"/>
    </row>
    <row r="1681" ht="12.75">
      <c r="J1681" s="94"/>
    </row>
    <row r="1682" ht="12.75">
      <c r="J1682" s="94"/>
    </row>
    <row r="1683" ht="12.75">
      <c r="J1683" s="94"/>
    </row>
    <row r="1684" ht="12.75">
      <c r="J1684" s="94"/>
    </row>
    <row r="1685" ht="12.75">
      <c r="J1685" s="94"/>
    </row>
    <row r="1686" ht="12.75">
      <c r="J1686" s="94"/>
    </row>
    <row r="1687" ht="12.75">
      <c r="J1687" s="94"/>
    </row>
    <row r="1688" ht="12.75">
      <c r="J1688" s="94"/>
    </row>
    <row r="1689" ht="12.75">
      <c r="J1689" s="94"/>
    </row>
    <row r="1690" ht="12.75">
      <c r="J1690" s="94"/>
    </row>
    <row r="1691" ht="12.75">
      <c r="J1691" s="94"/>
    </row>
    <row r="1692" ht="12.75">
      <c r="J1692" s="94"/>
    </row>
    <row r="1693" ht="12.75">
      <c r="J1693" s="94"/>
    </row>
    <row r="1694" ht="12.75">
      <c r="J1694" s="94"/>
    </row>
    <row r="1695" ht="12.75">
      <c r="J1695" s="94"/>
    </row>
    <row r="1696" ht="12.75">
      <c r="J1696" s="94"/>
    </row>
    <row r="1697" ht="12.75">
      <c r="J1697" s="94"/>
    </row>
    <row r="1698" ht="12.75">
      <c r="J1698" s="94"/>
    </row>
    <row r="1699" ht="12.75">
      <c r="J1699" s="94"/>
    </row>
    <row r="1700" ht="12.75">
      <c r="J1700" s="94"/>
    </row>
    <row r="1701" ht="12.75">
      <c r="J1701" s="94"/>
    </row>
    <row r="1702" ht="12.75">
      <c r="J1702" s="94"/>
    </row>
    <row r="1703" ht="12.75">
      <c r="J1703" s="94"/>
    </row>
    <row r="1704" ht="12.75">
      <c r="J1704" s="94"/>
    </row>
    <row r="1705" ht="12.75">
      <c r="J1705" s="94"/>
    </row>
    <row r="1706" ht="12.75">
      <c r="J1706" s="94"/>
    </row>
    <row r="1707" ht="12.75">
      <c r="J1707" s="94"/>
    </row>
    <row r="1708" ht="12.75">
      <c r="J1708" s="94"/>
    </row>
    <row r="1709" ht="12.75">
      <c r="J1709" s="94"/>
    </row>
    <row r="1710" ht="12.75">
      <c r="J1710" s="94"/>
    </row>
    <row r="1711" ht="12.75">
      <c r="J1711" s="94"/>
    </row>
    <row r="1712" ht="12.75">
      <c r="J1712" s="94"/>
    </row>
    <row r="1713" ht="12.75">
      <c r="J1713" s="94"/>
    </row>
    <row r="1714" ht="12.75">
      <c r="J1714" s="94"/>
    </row>
    <row r="1715" ht="12.75">
      <c r="J1715" s="94"/>
    </row>
    <row r="1716" ht="12.75">
      <c r="J1716" s="94"/>
    </row>
    <row r="1717" ht="12.75">
      <c r="J1717" s="94"/>
    </row>
    <row r="1718" ht="12.75">
      <c r="J1718" s="94"/>
    </row>
    <row r="1719" ht="12.75">
      <c r="J1719" s="94"/>
    </row>
    <row r="1720" ht="12.75">
      <c r="J1720" s="94"/>
    </row>
    <row r="1721" ht="12.75">
      <c r="J1721" s="94"/>
    </row>
    <row r="1722" ht="12.75">
      <c r="J1722" s="94"/>
    </row>
    <row r="1723" ht="12.75">
      <c r="J1723" s="94"/>
    </row>
    <row r="1724" ht="12.75">
      <c r="J1724" s="94"/>
    </row>
    <row r="1725" ht="12.75">
      <c r="J1725" s="94"/>
    </row>
    <row r="1726" ht="12.75">
      <c r="J1726" s="94"/>
    </row>
    <row r="1727" ht="12.75">
      <c r="J1727" s="94"/>
    </row>
    <row r="1728" ht="12.75">
      <c r="J1728" s="94"/>
    </row>
    <row r="1729" ht="12.75">
      <c r="J1729" s="94"/>
    </row>
    <row r="1730" ht="12.75">
      <c r="J1730" s="94"/>
    </row>
    <row r="1731" ht="12.75">
      <c r="J1731" s="94"/>
    </row>
    <row r="1732" ht="12.75">
      <c r="J1732" s="94"/>
    </row>
    <row r="1733" ht="12.75">
      <c r="J1733" s="94"/>
    </row>
    <row r="1734" ht="12.75">
      <c r="J1734" s="94"/>
    </row>
    <row r="1735" ht="12.75">
      <c r="J1735" s="94"/>
    </row>
    <row r="1736" ht="12.75">
      <c r="J1736" s="94"/>
    </row>
    <row r="1737" ht="12.75">
      <c r="J1737" s="94"/>
    </row>
    <row r="1738" ht="12.75">
      <c r="J1738" s="94"/>
    </row>
    <row r="1739" ht="12.75">
      <c r="J1739" s="94"/>
    </row>
    <row r="1740" ht="12.75">
      <c r="J1740" s="94"/>
    </row>
    <row r="1741" ht="12.75">
      <c r="J1741" s="94"/>
    </row>
    <row r="1742" ht="12.75">
      <c r="J1742" s="94"/>
    </row>
    <row r="1743" ht="12.75">
      <c r="J1743" s="94"/>
    </row>
    <row r="1744" ht="12.75">
      <c r="J1744" s="94"/>
    </row>
    <row r="1745" ht="12.75">
      <c r="J1745" s="94"/>
    </row>
    <row r="1746" ht="12.75">
      <c r="J1746" s="94"/>
    </row>
    <row r="1747" ht="12.75">
      <c r="J1747" s="94"/>
    </row>
    <row r="1748" ht="12.75">
      <c r="J1748" s="94"/>
    </row>
    <row r="1749" ht="12.75">
      <c r="J1749" s="94"/>
    </row>
    <row r="1750" ht="12.75">
      <c r="J1750" s="94"/>
    </row>
    <row r="1751" ht="12.75">
      <c r="J1751" s="94"/>
    </row>
    <row r="1752" ht="12.75">
      <c r="J1752" s="94"/>
    </row>
    <row r="1753" ht="12.75">
      <c r="J1753" s="94"/>
    </row>
    <row r="1754" ht="12.75">
      <c r="J1754" s="94"/>
    </row>
    <row r="1755" ht="12.75">
      <c r="J1755" s="94"/>
    </row>
    <row r="1756" ht="12.75">
      <c r="J1756" s="94"/>
    </row>
    <row r="1757" ht="12.75">
      <c r="J1757" s="94"/>
    </row>
    <row r="1758" ht="12.75">
      <c r="J1758" s="94"/>
    </row>
    <row r="1759" ht="12.75">
      <c r="J1759" s="94"/>
    </row>
    <row r="1760" ht="12.75">
      <c r="J1760" s="94"/>
    </row>
    <row r="1761" ht="12.75">
      <c r="J1761" s="94"/>
    </row>
    <row r="1762" ht="12.75">
      <c r="J1762" s="94"/>
    </row>
    <row r="1763" ht="12.75">
      <c r="J1763" s="94"/>
    </row>
    <row r="1764" ht="12.75">
      <c r="J1764" s="94"/>
    </row>
    <row r="1765" ht="12.75">
      <c r="J1765" s="94"/>
    </row>
    <row r="1766" ht="12.75">
      <c r="J1766" s="94"/>
    </row>
    <row r="1767" ht="12.75">
      <c r="J1767" s="94"/>
    </row>
    <row r="1768" ht="12.75">
      <c r="J1768" s="94"/>
    </row>
    <row r="1769" ht="12.75">
      <c r="J1769" s="94"/>
    </row>
    <row r="1770" ht="12.75">
      <c r="J1770" s="94"/>
    </row>
    <row r="1771" ht="12.75">
      <c r="J1771" s="94"/>
    </row>
    <row r="1772" ht="12.75">
      <c r="J1772" s="94"/>
    </row>
    <row r="1773" ht="12.75">
      <c r="J1773" s="94"/>
    </row>
    <row r="1774" ht="12.75">
      <c r="J1774" s="94"/>
    </row>
    <row r="1775" ht="12.75">
      <c r="J1775" s="94"/>
    </row>
    <row r="1776" ht="12.75">
      <c r="J1776" s="94"/>
    </row>
    <row r="1777" ht="12.75">
      <c r="J1777" s="94"/>
    </row>
    <row r="1778" ht="12.75">
      <c r="J1778" s="94"/>
    </row>
    <row r="1779" ht="12.75">
      <c r="J1779" s="94"/>
    </row>
    <row r="1780" ht="12.75">
      <c r="J1780" s="94"/>
    </row>
    <row r="1781" ht="12.75">
      <c r="J1781" s="94"/>
    </row>
    <row r="1782" ht="12.75">
      <c r="J1782" s="94"/>
    </row>
    <row r="1783" ht="12.75">
      <c r="J1783" s="94"/>
    </row>
    <row r="1784" ht="12.75">
      <c r="J1784" s="94"/>
    </row>
    <row r="1785" ht="12.75">
      <c r="J1785" s="94"/>
    </row>
    <row r="1786" ht="12.75">
      <c r="J1786" s="94"/>
    </row>
    <row r="1787" ht="12.75">
      <c r="J1787" s="94"/>
    </row>
    <row r="1788" ht="12.75">
      <c r="J1788" s="94"/>
    </row>
    <row r="1789" ht="12.75">
      <c r="J1789" s="94"/>
    </row>
    <row r="1790" ht="12.75">
      <c r="J1790" s="94"/>
    </row>
    <row r="1791" ht="12.75">
      <c r="J1791" s="94"/>
    </row>
    <row r="1792" ht="12.75">
      <c r="J1792" s="94"/>
    </row>
    <row r="1793" ht="12.75">
      <c r="J1793" s="94"/>
    </row>
    <row r="1794" ht="12.75">
      <c r="J1794" s="94"/>
    </row>
    <row r="1795" ht="12.75">
      <c r="J1795" s="94"/>
    </row>
    <row r="1796" ht="12.75">
      <c r="J1796" s="94"/>
    </row>
    <row r="1797" ht="12.75">
      <c r="J1797" s="94"/>
    </row>
    <row r="1798" ht="12.75">
      <c r="J1798" s="94"/>
    </row>
    <row r="1799" ht="12.75">
      <c r="J1799" s="94"/>
    </row>
    <row r="1800" ht="12.75">
      <c r="J1800" s="94"/>
    </row>
    <row r="1801" ht="12.75">
      <c r="J1801" s="94"/>
    </row>
    <row r="1802" ht="12.75">
      <c r="J1802" s="94"/>
    </row>
    <row r="1803" ht="12.75">
      <c r="J1803" s="94"/>
    </row>
    <row r="1804" ht="12.75">
      <c r="J1804" s="94"/>
    </row>
    <row r="1805" ht="12.75">
      <c r="J1805" s="94"/>
    </row>
    <row r="1806" ht="12.75">
      <c r="J1806" s="94"/>
    </row>
    <row r="1807" ht="12.75">
      <c r="J1807" s="94"/>
    </row>
    <row r="1808" ht="12.75">
      <c r="J1808" s="94"/>
    </row>
    <row r="1809" ht="12.75">
      <c r="J1809" s="94"/>
    </row>
    <row r="1810" ht="12.75">
      <c r="J1810" s="94"/>
    </row>
    <row r="1811" ht="12.75">
      <c r="J1811" s="94"/>
    </row>
    <row r="1812" ht="12.75">
      <c r="J1812" s="94"/>
    </row>
    <row r="1813" ht="12.75">
      <c r="J1813" s="94"/>
    </row>
    <row r="1814" ht="12.75">
      <c r="J1814" s="94"/>
    </row>
    <row r="1815" ht="12.75">
      <c r="J1815" s="94"/>
    </row>
    <row r="1816" ht="12.75">
      <c r="J1816" s="94"/>
    </row>
    <row r="1817" ht="12.75">
      <c r="J1817" s="94"/>
    </row>
    <row r="1818" ht="12.75">
      <c r="J1818" s="94"/>
    </row>
    <row r="1819" ht="12.75">
      <c r="J1819" s="94"/>
    </row>
    <row r="1820" ht="12.75">
      <c r="J1820" s="94"/>
    </row>
    <row r="1821" ht="12.75">
      <c r="J1821" s="94"/>
    </row>
    <row r="1822" ht="12.75">
      <c r="J1822" s="94"/>
    </row>
    <row r="1823" ht="12.75">
      <c r="J1823" s="94"/>
    </row>
    <row r="1824" ht="12.75">
      <c r="J1824" s="94"/>
    </row>
    <row r="1825" ht="12.75">
      <c r="J1825" s="94"/>
    </row>
    <row r="1826" ht="12.75">
      <c r="J1826" s="94"/>
    </row>
    <row r="1827" ht="12.75">
      <c r="J1827" s="94"/>
    </row>
    <row r="1828" ht="12.75">
      <c r="J1828" s="94"/>
    </row>
    <row r="1829" ht="12.75">
      <c r="J1829" s="94"/>
    </row>
    <row r="1830" ht="12.75">
      <c r="J1830" s="94"/>
    </row>
    <row r="1831" ht="12.75">
      <c r="J1831" s="94"/>
    </row>
    <row r="1832" ht="12.75">
      <c r="J1832" s="94"/>
    </row>
    <row r="1833" ht="12.75">
      <c r="J1833" s="94"/>
    </row>
    <row r="1834" ht="12.75">
      <c r="J1834" s="94"/>
    </row>
    <row r="1835" ht="12.75">
      <c r="J1835" s="94"/>
    </row>
    <row r="1836" ht="12.75">
      <c r="J1836" s="94"/>
    </row>
    <row r="1837" ht="12.75">
      <c r="J1837" s="94"/>
    </row>
    <row r="1838" ht="12.75">
      <c r="J1838" s="94"/>
    </row>
    <row r="1839" ht="12.75">
      <c r="J1839" s="94"/>
    </row>
    <row r="1840" ht="12.75">
      <c r="J1840" s="94"/>
    </row>
    <row r="1841" ht="12.75">
      <c r="J1841" s="94"/>
    </row>
    <row r="1842" ht="12.75">
      <c r="J1842" s="94"/>
    </row>
    <row r="1843" ht="12.75">
      <c r="J1843" s="94"/>
    </row>
    <row r="1844" ht="12.75">
      <c r="J1844" s="94"/>
    </row>
    <row r="1845" ht="12.75">
      <c r="J1845" s="94"/>
    </row>
    <row r="1846" ht="12.75">
      <c r="J1846" s="94"/>
    </row>
    <row r="1847" ht="12.75">
      <c r="J1847" s="94"/>
    </row>
    <row r="1848" ht="12.75">
      <c r="J1848" s="94"/>
    </row>
    <row r="1849" ht="12.75">
      <c r="J1849" s="94"/>
    </row>
    <row r="1850" ht="12.75">
      <c r="J1850" s="94"/>
    </row>
    <row r="1851" ht="12.75">
      <c r="J1851" s="94"/>
    </row>
    <row r="1852" ht="12.75">
      <c r="J1852" s="94"/>
    </row>
    <row r="1853" ht="12.75">
      <c r="J1853" s="94"/>
    </row>
    <row r="1854" ht="12.75">
      <c r="J1854" s="94"/>
    </row>
    <row r="1855" ht="12.75">
      <c r="J1855" s="94"/>
    </row>
    <row r="1856" ht="12.75">
      <c r="J1856" s="94"/>
    </row>
    <row r="1857" ht="12.75">
      <c r="J1857" s="94"/>
    </row>
    <row r="1858" ht="12.75">
      <c r="J1858" s="94"/>
    </row>
    <row r="1859" ht="12.75">
      <c r="J1859" s="94"/>
    </row>
    <row r="1860" ht="12.75">
      <c r="J1860" s="94"/>
    </row>
    <row r="1861" ht="12.75">
      <c r="J1861" s="94"/>
    </row>
    <row r="1862" ht="12.75">
      <c r="J1862" s="94"/>
    </row>
    <row r="1863" ht="12.75">
      <c r="J1863" s="94"/>
    </row>
    <row r="1864" ht="12.75">
      <c r="J1864" s="94"/>
    </row>
    <row r="1865" ht="12.75">
      <c r="J1865" s="94"/>
    </row>
    <row r="1866" ht="12.75">
      <c r="J1866" s="94"/>
    </row>
    <row r="1867" ht="12.75">
      <c r="J1867" s="94"/>
    </row>
    <row r="1868" ht="12.75">
      <c r="J1868" s="94"/>
    </row>
    <row r="1869" ht="12.75">
      <c r="J1869" s="94"/>
    </row>
    <row r="1870" ht="12.75">
      <c r="J1870" s="94"/>
    </row>
    <row r="1871" ht="12.75">
      <c r="J1871" s="94"/>
    </row>
    <row r="1872" ht="12.75">
      <c r="J1872" s="94"/>
    </row>
    <row r="1873" ht="12.75">
      <c r="J1873" s="94"/>
    </row>
    <row r="1874" ht="12.75">
      <c r="J1874" s="94"/>
    </row>
    <row r="1875" ht="12.75">
      <c r="J1875" s="94"/>
    </row>
    <row r="1876" ht="12.75">
      <c r="J1876" s="94"/>
    </row>
    <row r="1877" ht="12.75">
      <c r="J1877" s="94"/>
    </row>
    <row r="1878" ht="12.75">
      <c r="J1878" s="94"/>
    </row>
    <row r="1879" ht="12.75">
      <c r="J1879" s="94"/>
    </row>
    <row r="1880" ht="12.75">
      <c r="J1880" s="94"/>
    </row>
    <row r="1881" ht="12.75">
      <c r="J1881" s="94"/>
    </row>
    <row r="1882" ht="12.75">
      <c r="J1882" s="94"/>
    </row>
    <row r="1883" ht="12.75">
      <c r="J1883" s="94"/>
    </row>
    <row r="1884" ht="12.75">
      <c r="J1884" s="94"/>
    </row>
    <row r="1885" ht="12.75">
      <c r="J1885" s="94"/>
    </row>
    <row r="1886" ht="12.75">
      <c r="J1886" s="94"/>
    </row>
    <row r="1887" ht="12.75">
      <c r="J1887" s="94"/>
    </row>
    <row r="1888" ht="12.75">
      <c r="J1888" s="94"/>
    </row>
    <row r="1889" ht="12.75">
      <c r="J1889" s="94"/>
    </row>
    <row r="1890" ht="12.75">
      <c r="J1890" s="94"/>
    </row>
    <row r="1891" ht="12.75">
      <c r="J1891" s="94"/>
    </row>
    <row r="1892" ht="12.75">
      <c r="J1892" s="94"/>
    </row>
    <row r="1893" ht="12.75">
      <c r="J1893" s="94"/>
    </row>
    <row r="1894" ht="12.75">
      <c r="J1894" s="94"/>
    </row>
    <row r="1895" ht="12.75">
      <c r="J1895" s="94"/>
    </row>
    <row r="1896" ht="12.75">
      <c r="J1896" s="94"/>
    </row>
    <row r="1897" ht="12.75">
      <c r="J1897" s="94"/>
    </row>
    <row r="1898" ht="12.75">
      <c r="J1898" s="94"/>
    </row>
    <row r="1899" ht="12.75">
      <c r="J1899" s="94"/>
    </row>
    <row r="1900" ht="12.75">
      <c r="J1900" s="94"/>
    </row>
    <row r="1901" ht="12.75">
      <c r="J1901" s="94"/>
    </row>
    <row r="1902" ht="12.75">
      <c r="J1902" s="94"/>
    </row>
    <row r="1903" ht="12.75">
      <c r="J1903" s="94"/>
    </row>
    <row r="1904" ht="12.75">
      <c r="J1904" s="94"/>
    </row>
    <row r="1905" ht="12.75">
      <c r="J1905" s="94"/>
    </row>
    <row r="1906" ht="12.75">
      <c r="J1906" s="94"/>
    </row>
    <row r="1907" ht="12.75">
      <c r="J1907" s="94"/>
    </row>
    <row r="1908" ht="12.75">
      <c r="J1908" s="94"/>
    </row>
    <row r="1909" ht="12.75">
      <c r="J1909" s="94"/>
    </row>
    <row r="1910" ht="12.75">
      <c r="J1910" s="94"/>
    </row>
    <row r="1911" ht="12.75">
      <c r="J1911" s="94"/>
    </row>
    <row r="1912" ht="12.75">
      <c r="J1912" s="94"/>
    </row>
    <row r="1913" ht="12.75">
      <c r="J1913" s="94"/>
    </row>
    <row r="1914" ht="12.75">
      <c r="J1914" s="94"/>
    </row>
    <row r="1915" ht="12.75">
      <c r="J1915" s="94"/>
    </row>
    <row r="1916" ht="12.75">
      <c r="J1916" s="94"/>
    </row>
    <row r="1917" ht="12.75">
      <c r="J1917" s="94"/>
    </row>
    <row r="1918" ht="12.75">
      <c r="J1918" s="94"/>
    </row>
    <row r="1919" ht="12.75">
      <c r="J1919" s="94"/>
    </row>
    <row r="1920" ht="12.75">
      <c r="J1920" s="94"/>
    </row>
    <row r="1921" ht="12.75">
      <c r="J1921" s="94"/>
    </row>
    <row r="1922" ht="12.75">
      <c r="J1922" s="94"/>
    </row>
    <row r="1923" ht="12.75">
      <c r="J1923" s="94"/>
    </row>
    <row r="1924" ht="12.75">
      <c r="J1924" s="94"/>
    </row>
    <row r="1925" ht="12.75">
      <c r="J1925" s="94"/>
    </row>
    <row r="1926" ht="12.75">
      <c r="J1926" s="94"/>
    </row>
    <row r="1927" ht="12.75">
      <c r="J1927" s="94"/>
    </row>
    <row r="1928" ht="12.75">
      <c r="J1928" s="94"/>
    </row>
    <row r="1929" ht="12.75">
      <c r="J1929" s="94"/>
    </row>
    <row r="1930" ht="12.75">
      <c r="J1930" s="94"/>
    </row>
    <row r="1931" ht="12.75">
      <c r="J1931" s="94"/>
    </row>
    <row r="1932" ht="12.75">
      <c r="J1932" s="94"/>
    </row>
    <row r="1933" ht="12.75">
      <c r="J1933" s="94"/>
    </row>
    <row r="1934" ht="12.75">
      <c r="J1934" s="94"/>
    </row>
    <row r="1935" ht="12.75">
      <c r="J1935" s="94"/>
    </row>
    <row r="1936" ht="12.75">
      <c r="J1936" s="94"/>
    </row>
    <row r="1937" ht="12.75">
      <c r="J1937" s="94"/>
    </row>
    <row r="1938" ht="12.75">
      <c r="J1938" s="94"/>
    </row>
    <row r="1939" ht="12.75">
      <c r="J1939" s="94"/>
    </row>
    <row r="1940" ht="12.75">
      <c r="J1940" s="94"/>
    </row>
    <row r="1941" ht="12.75">
      <c r="J1941" s="94"/>
    </row>
    <row r="1942" ht="12.75">
      <c r="J1942" s="94"/>
    </row>
    <row r="1943" ht="12.75">
      <c r="J1943" s="94"/>
    </row>
    <row r="1944" ht="12.75">
      <c r="J1944" s="94"/>
    </row>
    <row r="1945" ht="12.75">
      <c r="J1945" s="94"/>
    </row>
    <row r="1946" ht="12.75">
      <c r="J1946" s="94"/>
    </row>
    <row r="1947" ht="12.75">
      <c r="J1947" s="94"/>
    </row>
    <row r="1948" ht="12.75">
      <c r="J1948" s="94"/>
    </row>
    <row r="1949" ht="12.75">
      <c r="J1949" s="94"/>
    </row>
    <row r="1950" ht="12.75">
      <c r="J1950" s="94"/>
    </row>
    <row r="1951" ht="12.75">
      <c r="J1951" s="94"/>
    </row>
    <row r="1952" ht="12.75">
      <c r="J1952" s="94"/>
    </row>
    <row r="1953" ht="12.75">
      <c r="J1953" s="94"/>
    </row>
    <row r="1954" ht="12.75">
      <c r="J1954" s="94"/>
    </row>
    <row r="1955" ht="12.75">
      <c r="J1955" s="94"/>
    </row>
    <row r="1956" ht="12.75">
      <c r="J1956" s="94"/>
    </row>
    <row r="1957" ht="12.75">
      <c r="J1957" s="94"/>
    </row>
    <row r="1958" ht="12.75">
      <c r="J1958" s="94"/>
    </row>
    <row r="1959" ht="12.75">
      <c r="J1959" s="94"/>
    </row>
    <row r="1960" ht="12.75">
      <c r="J1960" s="94"/>
    </row>
    <row r="1961" ht="12.75">
      <c r="J1961" s="94"/>
    </row>
    <row r="1962" ht="12.75">
      <c r="J1962" s="94"/>
    </row>
    <row r="1963" ht="12.75">
      <c r="J1963" s="94"/>
    </row>
    <row r="1964" ht="12.75">
      <c r="J1964" s="94"/>
    </row>
    <row r="1965" ht="12.75">
      <c r="J1965" s="94"/>
    </row>
    <row r="1966" ht="12.75">
      <c r="J1966" s="94"/>
    </row>
    <row r="1967" ht="12.75">
      <c r="J1967" s="94"/>
    </row>
    <row r="1968" ht="12.75">
      <c r="J1968" s="94"/>
    </row>
    <row r="1969" ht="12.75">
      <c r="J1969" s="94"/>
    </row>
    <row r="1970" ht="12.75">
      <c r="J1970" s="94"/>
    </row>
    <row r="1971" ht="12.75">
      <c r="J1971" s="94"/>
    </row>
    <row r="1972" ht="12.75">
      <c r="J1972" s="94"/>
    </row>
    <row r="1973" ht="12.75">
      <c r="J1973" s="94"/>
    </row>
    <row r="1974" ht="12.75">
      <c r="J1974" s="94"/>
    </row>
    <row r="1975" ht="12.75">
      <c r="J1975" s="94"/>
    </row>
    <row r="1976" ht="12.75">
      <c r="J1976" s="94"/>
    </row>
    <row r="1977" ht="12.75">
      <c r="J1977" s="94"/>
    </row>
    <row r="1978" ht="12.75">
      <c r="J1978" s="94"/>
    </row>
    <row r="1979" ht="12.75">
      <c r="J1979" s="94"/>
    </row>
    <row r="1980" ht="12.75">
      <c r="J1980" s="94"/>
    </row>
    <row r="1981" ht="12.75">
      <c r="J1981" s="94"/>
    </row>
    <row r="1982" ht="12.75">
      <c r="J1982" s="94"/>
    </row>
    <row r="1983" ht="12.75">
      <c r="J1983" s="94"/>
    </row>
    <row r="1984" ht="12.75">
      <c r="J1984" s="94"/>
    </row>
    <row r="1985" ht="12.75">
      <c r="J1985" s="94"/>
    </row>
    <row r="1986" ht="12.75">
      <c r="J1986" s="94"/>
    </row>
    <row r="1987" ht="12.75">
      <c r="J1987" s="94"/>
    </row>
    <row r="1988" ht="12.75">
      <c r="J1988" s="94"/>
    </row>
    <row r="1989" ht="12.75">
      <c r="J1989" s="94"/>
    </row>
    <row r="1990" ht="12.75">
      <c r="J1990" s="94"/>
    </row>
    <row r="1991" ht="12.75">
      <c r="J1991" s="94"/>
    </row>
    <row r="1992" ht="12.75">
      <c r="J1992" s="94"/>
    </row>
    <row r="1993" ht="12.75">
      <c r="J1993" s="94"/>
    </row>
    <row r="1994" ht="12.75">
      <c r="J1994" s="94"/>
    </row>
    <row r="1995" ht="12.75">
      <c r="J1995" s="94"/>
    </row>
    <row r="1996" ht="12.75">
      <c r="J1996" s="94"/>
    </row>
    <row r="1997" ht="12.75">
      <c r="J1997" s="94"/>
    </row>
    <row r="1998" ht="12.75">
      <c r="J1998" s="94"/>
    </row>
    <row r="1999" ht="12.75">
      <c r="J1999" s="94"/>
    </row>
    <row r="2000" ht="12.75">
      <c r="J2000" s="94"/>
    </row>
    <row r="2001" ht="12.75">
      <c r="J2001" s="94"/>
    </row>
    <row r="2002" ht="12.75">
      <c r="J2002" s="94"/>
    </row>
    <row r="2003" ht="12.75">
      <c r="J2003" s="94"/>
    </row>
    <row r="2004" ht="12.75">
      <c r="J2004" s="94"/>
    </row>
    <row r="2005" ht="12.75">
      <c r="J2005" s="94"/>
    </row>
    <row r="2006" ht="12.75">
      <c r="J2006" s="94"/>
    </row>
    <row r="2007" ht="12.75">
      <c r="J2007" s="94"/>
    </row>
    <row r="2008" ht="12.75">
      <c r="J2008" s="94"/>
    </row>
    <row r="2009" ht="12.75">
      <c r="J2009" s="94"/>
    </row>
    <row r="2010" ht="12.75">
      <c r="J2010" s="94"/>
    </row>
    <row r="2011" ht="12.75">
      <c r="J2011" s="94"/>
    </row>
    <row r="2012" ht="12.75">
      <c r="J2012" s="94"/>
    </row>
    <row r="2013" ht="12.75">
      <c r="J2013" s="94"/>
    </row>
    <row r="2014" ht="12.75">
      <c r="J2014" s="94"/>
    </row>
    <row r="2015" ht="12.75">
      <c r="J2015" s="94"/>
    </row>
    <row r="2016" ht="12.75">
      <c r="J2016" s="94"/>
    </row>
    <row r="2017" ht="12.75">
      <c r="J2017" s="94"/>
    </row>
    <row r="2018" ht="12.75">
      <c r="J2018" s="94"/>
    </row>
    <row r="2019" ht="12.75">
      <c r="J2019" s="94"/>
    </row>
    <row r="2020" ht="12.75">
      <c r="J2020" s="94"/>
    </row>
    <row r="2021" ht="12.75">
      <c r="J2021" s="94"/>
    </row>
    <row r="2022" ht="12.75">
      <c r="J2022" s="94"/>
    </row>
    <row r="2023" ht="12.75">
      <c r="J2023" s="94"/>
    </row>
    <row r="2024" ht="12.75">
      <c r="J2024" s="94"/>
    </row>
    <row r="2025" ht="12.75">
      <c r="J2025" s="94"/>
    </row>
    <row r="2026" ht="12.75">
      <c r="J2026" s="94"/>
    </row>
    <row r="2027" ht="12.75">
      <c r="J2027" s="94"/>
    </row>
    <row r="2028" ht="12.75">
      <c r="J2028" s="94"/>
    </row>
    <row r="2029" ht="12.75">
      <c r="J2029" s="94"/>
    </row>
    <row r="2030" ht="12.75">
      <c r="J2030" s="94"/>
    </row>
    <row r="2031" ht="12.75">
      <c r="J2031" s="94"/>
    </row>
    <row r="2032" ht="12.75">
      <c r="J2032" s="94"/>
    </row>
    <row r="2033" ht="12.75">
      <c r="J2033" s="94"/>
    </row>
    <row r="2034" ht="12.75">
      <c r="J2034" s="94"/>
    </row>
    <row r="2035" ht="12.75">
      <c r="J2035" s="94"/>
    </row>
    <row r="2036" ht="12.75">
      <c r="J2036" s="94"/>
    </row>
    <row r="2037" ht="12.75">
      <c r="J2037" s="94"/>
    </row>
    <row r="2038" ht="12.75">
      <c r="J2038" s="94"/>
    </row>
    <row r="2039" ht="12.75">
      <c r="J2039" s="94"/>
    </row>
    <row r="2040" ht="12.75">
      <c r="J2040" s="94"/>
    </row>
    <row r="2041" ht="12.75">
      <c r="J2041" s="94"/>
    </row>
    <row r="2042" ht="12.75">
      <c r="J2042" s="94"/>
    </row>
    <row r="2043" ht="12.75">
      <c r="J2043" s="94"/>
    </row>
    <row r="2044" ht="12.75">
      <c r="J2044" s="94"/>
    </row>
    <row r="2045" ht="12.75">
      <c r="J2045" s="94"/>
    </row>
    <row r="2046" ht="12.75">
      <c r="J2046" s="94"/>
    </row>
    <row r="2047" ht="12.75">
      <c r="J2047" s="94"/>
    </row>
    <row r="2048" ht="12.75">
      <c r="J2048" s="94"/>
    </row>
    <row r="2049" ht="12.75">
      <c r="J2049" s="94"/>
    </row>
    <row r="2050" ht="12.75">
      <c r="J2050" s="94"/>
    </row>
    <row r="2051" ht="12.75">
      <c r="J2051" s="94"/>
    </row>
    <row r="2052" ht="12.75">
      <c r="J2052" s="94"/>
    </row>
    <row r="2053" ht="12.75">
      <c r="J2053" s="94"/>
    </row>
    <row r="2054" ht="12.75">
      <c r="J2054" s="94"/>
    </row>
    <row r="2055" ht="12.75">
      <c r="J2055" s="94"/>
    </row>
    <row r="2056" ht="12.75">
      <c r="J2056" s="94"/>
    </row>
    <row r="2057" ht="12.75">
      <c r="J2057" s="94"/>
    </row>
    <row r="2058" ht="12.75">
      <c r="J2058" s="94"/>
    </row>
    <row r="2059" ht="12.75">
      <c r="J2059" s="94"/>
    </row>
    <row r="2060" ht="12.75">
      <c r="J2060" s="94"/>
    </row>
    <row r="2061" ht="12.75">
      <c r="J2061" s="94"/>
    </row>
    <row r="2062" ht="12.75">
      <c r="J2062" s="94"/>
    </row>
    <row r="2063" ht="12.75">
      <c r="J2063" s="94"/>
    </row>
    <row r="2064" ht="12.75">
      <c r="J2064" s="94"/>
    </row>
    <row r="2065" ht="12.75">
      <c r="J2065" s="94"/>
    </row>
    <row r="2066" ht="12.75">
      <c r="J2066" s="94"/>
    </row>
    <row r="2067" ht="12.75">
      <c r="J2067" s="94"/>
    </row>
    <row r="2068" ht="12.75">
      <c r="J2068" s="94"/>
    </row>
    <row r="2069" ht="12.75">
      <c r="J2069" s="94"/>
    </row>
    <row r="2070" ht="12.75">
      <c r="J2070" s="94"/>
    </row>
    <row r="2071" ht="12.75">
      <c r="J2071" s="94"/>
    </row>
    <row r="2072" ht="12.75">
      <c r="J2072" s="94"/>
    </row>
    <row r="2073" ht="12.75">
      <c r="J2073" s="94"/>
    </row>
    <row r="2074" ht="12.75">
      <c r="J2074" s="94"/>
    </row>
    <row r="2075" ht="12.75">
      <c r="J2075" s="94"/>
    </row>
    <row r="2076" ht="12.75">
      <c r="J2076" s="94"/>
    </row>
    <row r="2077" ht="12.75">
      <c r="J2077" s="94"/>
    </row>
    <row r="2078" ht="12.75">
      <c r="J2078" s="94"/>
    </row>
    <row r="2079" ht="12.75">
      <c r="J2079" s="94"/>
    </row>
    <row r="2080" ht="12.75">
      <c r="J2080" s="94"/>
    </row>
    <row r="2081" ht="12.75">
      <c r="J2081" s="94"/>
    </row>
    <row r="2082" ht="12.75">
      <c r="J2082" s="94"/>
    </row>
    <row r="2083" ht="12.75">
      <c r="J2083" s="94"/>
    </row>
    <row r="2084" ht="12.75">
      <c r="J2084" s="94"/>
    </row>
    <row r="2085" ht="12.75">
      <c r="J2085" s="94"/>
    </row>
    <row r="2086" ht="12.75">
      <c r="J2086" s="94"/>
    </row>
    <row r="2087" ht="12.75">
      <c r="J2087" s="94"/>
    </row>
    <row r="2088" ht="12.75">
      <c r="J2088" s="94"/>
    </row>
    <row r="2089" ht="12.75">
      <c r="J2089" s="94"/>
    </row>
    <row r="2090" ht="12.75">
      <c r="J2090" s="94"/>
    </row>
    <row r="2091" ht="12.75">
      <c r="J2091" s="94"/>
    </row>
    <row r="2092" ht="12.75">
      <c r="J2092" s="94"/>
    </row>
    <row r="2093" ht="12.75">
      <c r="J2093" s="94"/>
    </row>
    <row r="2094" ht="12.75">
      <c r="J2094" s="94"/>
    </row>
    <row r="2095" ht="12.75">
      <c r="J2095" s="94"/>
    </row>
    <row r="2096" ht="12.75">
      <c r="J2096" s="94"/>
    </row>
    <row r="2097" ht="12.75">
      <c r="J2097" s="94"/>
    </row>
    <row r="2098" ht="12.75">
      <c r="J2098" s="94"/>
    </row>
    <row r="2099" ht="12.75">
      <c r="J2099" s="94"/>
    </row>
    <row r="2100" ht="12.75">
      <c r="J2100" s="94"/>
    </row>
    <row r="2101" ht="12.75">
      <c r="J2101" s="94"/>
    </row>
    <row r="2102" ht="12.75">
      <c r="J2102" s="94"/>
    </row>
    <row r="2103" ht="12.75">
      <c r="J2103" s="94"/>
    </row>
    <row r="2104" ht="12.75">
      <c r="J2104" s="94"/>
    </row>
    <row r="2105" ht="12.75">
      <c r="J2105" s="94"/>
    </row>
    <row r="2106" ht="12.75">
      <c r="J2106" s="94"/>
    </row>
    <row r="2107" ht="12.75">
      <c r="J2107" s="94"/>
    </row>
    <row r="2108" ht="12.75">
      <c r="J2108" s="94"/>
    </row>
    <row r="2109" ht="12.75">
      <c r="J2109" s="94"/>
    </row>
    <row r="2110" ht="12.75">
      <c r="J2110" s="94"/>
    </row>
    <row r="2111" ht="12.75">
      <c r="J2111" s="94"/>
    </row>
    <row r="2112" ht="12.75">
      <c r="J2112" s="94"/>
    </row>
    <row r="2113" ht="12.75">
      <c r="J2113" s="94"/>
    </row>
    <row r="2114" ht="12.75">
      <c r="J2114" s="94"/>
    </row>
    <row r="2115" ht="12.75">
      <c r="J2115" s="94"/>
    </row>
    <row r="2116" ht="12.75">
      <c r="J2116" s="94"/>
    </row>
    <row r="2117" ht="12.75">
      <c r="J2117" s="94"/>
    </row>
    <row r="2118" ht="12.75">
      <c r="J2118" s="94"/>
    </row>
    <row r="2119" ht="12.75">
      <c r="J2119" s="94"/>
    </row>
    <row r="2120" ht="12.75">
      <c r="J2120" s="94"/>
    </row>
    <row r="2121" ht="12.75">
      <c r="J2121" s="94"/>
    </row>
    <row r="2122" ht="12.75">
      <c r="J2122" s="94"/>
    </row>
    <row r="2123" ht="12.75">
      <c r="J2123" s="94"/>
    </row>
    <row r="2124" ht="12.75">
      <c r="J2124" s="94"/>
    </row>
    <row r="2125" ht="12.75">
      <c r="J2125" s="94"/>
    </row>
    <row r="2126" ht="12.75">
      <c r="J2126" s="94"/>
    </row>
    <row r="2127" ht="12.75">
      <c r="J2127" s="94"/>
    </row>
    <row r="2128" ht="12.75">
      <c r="J2128" s="94"/>
    </row>
    <row r="2129" ht="12.75">
      <c r="J2129" s="94"/>
    </row>
    <row r="2130" ht="12.75">
      <c r="J2130" s="94"/>
    </row>
    <row r="2131" ht="12.75">
      <c r="J2131" s="94"/>
    </row>
    <row r="2132" ht="12.75">
      <c r="J2132" s="94"/>
    </row>
    <row r="2133" ht="12.75">
      <c r="J2133" s="94"/>
    </row>
    <row r="2134" ht="12.75">
      <c r="J2134" s="94"/>
    </row>
    <row r="2135" ht="12.75">
      <c r="J2135" s="94"/>
    </row>
    <row r="2136" ht="12.75">
      <c r="J2136" s="94"/>
    </row>
    <row r="2137" ht="12.75">
      <c r="J2137" s="94"/>
    </row>
    <row r="2138" ht="12.75">
      <c r="J2138" s="94"/>
    </row>
    <row r="2139" ht="12.75">
      <c r="J2139" s="94"/>
    </row>
    <row r="2140" ht="12.75">
      <c r="J2140" s="94"/>
    </row>
    <row r="2141" ht="12.75">
      <c r="J2141" s="94"/>
    </row>
    <row r="2142" ht="12.75">
      <c r="J2142" s="94"/>
    </row>
    <row r="2143" ht="12.75">
      <c r="J2143" s="94"/>
    </row>
    <row r="2144" ht="12.75">
      <c r="J2144" s="94"/>
    </row>
    <row r="2145" ht="12.75">
      <c r="J2145" s="94"/>
    </row>
    <row r="2146" ht="12.75">
      <c r="J2146" s="94"/>
    </row>
    <row r="2147" ht="12.75">
      <c r="J2147" s="94"/>
    </row>
    <row r="2148" ht="12.75">
      <c r="J2148" s="94"/>
    </row>
    <row r="2149" ht="12.75">
      <c r="J2149" s="94"/>
    </row>
    <row r="2150" ht="12.75">
      <c r="J2150" s="94"/>
    </row>
    <row r="2151" ht="12.75">
      <c r="J2151" s="94"/>
    </row>
    <row r="2152" ht="12.75">
      <c r="J2152" s="94"/>
    </row>
    <row r="2153" ht="12.75">
      <c r="J2153" s="94"/>
    </row>
    <row r="2154" ht="12.75">
      <c r="J2154" s="94"/>
    </row>
    <row r="2155" ht="12.75">
      <c r="J2155" s="94"/>
    </row>
    <row r="2156" ht="12.75">
      <c r="J2156" s="94"/>
    </row>
    <row r="2157" ht="12.75">
      <c r="J2157" s="94"/>
    </row>
    <row r="2158" ht="12.75">
      <c r="J2158" s="94"/>
    </row>
    <row r="2159" ht="12.75">
      <c r="J2159" s="94"/>
    </row>
    <row r="2160" ht="12.75">
      <c r="J2160" s="94"/>
    </row>
    <row r="2161" ht="12.75">
      <c r="J2161" s="94"/>
    </row>
    <row r="2162" ht="12.75">
      <c r="J2162" s="94"/>
    </row>
    <row r="2163" ht="12.75">
      <c r="J2163" s="94"/>
    </row>
    <row r="2164" ht="12.75">
      <c r="J2164" s="94"/>
    </row>
    <row r="2165" ht="12.75">
      <c r="J2165" s="94"/>
    </row>
    <row r="2166" ht="12.75">
      <c r="J2166" s="94"/>
    </row>
    <row r="2167" ht="12.75">
      <c r="J2167" s="94"/>
    </row>
    <row r="2168" ht="12.75">
      <c r="J2168" s="94"/>
    </row>
    <row r="2169" ht="12.75">
      <c r="J2169" s="94"/>
    </row>
    <row r="2170" ht="12.75">
      <c r="J2170" s="94"/>
    </row>
    <row r="2171" ht="12.75">
      <c r="J2171" s="94"/>
    </row>
    <row r="2172" ht="12.75">
      <c r="J2172" s="94"/>
    </row>
    <row r="2173" ht="12.75">
      <c r="J2173" s="94"/>
    </row>
    <row r="2174" ht="12.75">
      <c r="J2174" s="94"/>
    </row>
    <row r="2175" ht="12.75">
      <c r="J2175" s="94"/>
    </row>
    <row r="2176" ht="12.75">
      <c r="J2176" s="94"/>
    </row>
    <row r="2177" ht="12.75">
      <c r="J2177" s="94"/>
    </row>
    <row r="2178" ht="12.75">
      <c r="J2178" s="94"/>
    </row>
    <row r="2179" ht="12.75">
      <c r="J2179" s="94"/>
    </row>
    <row r="2180" ht="12.75">
      <c r="J2180" s="94"/>
    </row>
    <row r="2181" ht="12.75">
      <c r="J2181" s="94"/>
    </row>
    <row r="2182" ht="12.75">
      <c r="J2182" s="94"/>
    </row>
    <row r="2183" ht="12.75">
      <c r="J2183" s="94"/>
    </row>
    <row r="2184" ht="12.75">
      <c r="J2184" s="94"/>
    </row>
    <row r="2185" ht="12.75">
      <c r="J2185" s="94"/>
    </row>
    <row r="2186" ht="12.75">
      <c r="J2186" s="94"/>
    </row>
    <row r="2187" ht="12.75">
      <c r="J2187" s="94"/>
    </row>
    <row r="2188" ht="12.75">
      <c r="J2188" s="94"/>
    </row>
    <row r="2189" ht="12.75">
      <c r="J2189" s="94"/>
    </row>
    <row r="2190" ht="12.75">
      <c r="J2190" s="94"/>
    </row>
    <row r="2191" ht="12.75">
      <c r="J2191" s="94"/>
    </row>
    <row r="2192" ht="12.75">
      <c r="J2192" s="94"/>
    </row>
    <row r="2193" ht="12.75">
      <c r="J2193" s="94"/>
    </row>
    <row r="2194" ht="12.75">
      <c r="J2194" s="94"/>
    </row>
    <row r="2195" ht="12.75">
      <c r="J2195" s="94"/>
    </row>
    <row r="2196" ht="12.75">
      <c r="J2196" s="94"/>
    </row>
    <row r="2197" ht="12.75">
      <c r="J2197" s="94"/>
    </row>
    <row r="2198" ht="12.75">
      <c r="J2198" s="94"/>
    </row>
    <row r="2199" ht="12.75">
      <c r="J2199" s="94"/>
    </row>
    <row r="2200" ht="12.75">
      <c r="J2200" s="94"/>
    </row>
    <row r="2201" ht="12.75">
      <c r="J2201" s="94"/>
    </row>
    <row r="2202" ht="12.75">
      <c r="J2202" s="94"/>
    </row>
    <row r="2203" ht="12.75">
      <c r="J2203" s="94"/>
    </row>
    <row r="2204" ht="12.75">
      <c r="J2204" s="94"/>
    </row>
    <row r="2205" ht="12.75">
      <c r="J2205" s="94"/>
    </row>
    <row r="2206" ht="12.75">
      <c r="J2206" s="94"/>
    </row>
    <row r="2207" ht="12.75">
      <c r="J2207" s="94"/>
    </row>
    <row r="2208" ht="12.75">
      <c r="J2208" s="94"/>
    </row>
    <row r="2209" ht="12.75">
      <c r="J2209" s="94"/>
    </row>
    <row r="2210" ht="12.75">
      <c r="J2210" s="94"/>
    </row>
    <row r="2211" ht="12.75">
      <c r="J2211" s="94"/>
    </row>
    <row r="2212" ht="12.75">
      <c r="J2212" s="94"/>
    </row>
    <row r="2213" ht="12.75">
      <c r="J2213" s="94"/>
    </row>
    <row r="2214" ht="12.75">
      <c r="J2214" s="94"/>
    </row>
    <row r="2215" ht="12.75">
      <c r="J2215" s="94"/>
    </row>
    <row r="2216" ht="12.75">
      <c r="J2216" s="94"/>
    </row>
    <row r="2217" ht="12.75">
      <c r="J2217" s="94"/>
    </row>
    <row r="2218" ht="12.75">
      <c r="J2218" s="94"/>
    </row>
    <row r="2219" ht="12.75">
      <c r="J2219" s="94"/>
    </row>
    <row r="2220" ht="12.75">
      <c r="J2220" s="94"/>
    </row>
    <row r="2221" ht="12.75">
      <c r="J2221" s="94"/>
    </row>
    <row r="2222" ht="12.75">
      <c r="J2222" s="94"/>
    </row>
    <row r="2223" ht="12.75">
      <c r="J2223" s="94"/>
    </row>
    <row r="2224" ht="12.75">
      <c r="J2224" s="94"/>
    </row>
    <row r="2225" ht="12.75">
      <c r="J2225" s="94"/>
    </row>
    <row r="2226" ht="12.75">
      <c r="J2226" s="94"/>
    </row>
    <row r="2227" ht="12.75">
      <c r="J2227" s="94"/>
    </row>
    <row r="2228" ht="12.75">
      <c r="J2228" s="94"/>
    </row>
    <row r="2229" ht="12.75">
      <c r="J2229" s="94"/>
    </row>
    <row r="2230" ht="12.75">
      <c r="J2230" s="94"/>
    </row>
    <row r="2231" ht="12.75">
      <c r="J2231" s="94"/>
    </row>
    <row r="2232" ht="12.75">
      <c r="J2232" s="94"/>
    </row>
    <row r="2233" ht="12.75">
      <c r="J2233" s="94"/>
    </row>
    <row r="2234" ht="12.75">
      <c r="J2234" s="94"/>
    </row>
    <row r="2235" ht="12.75">
      <c r="J2235" s="94"/>
    </row>
    <row r="2236" ht="12.75">
      <c r="J2236" s="94"/>
    </row>
    <row r="2237" ht="12.75">
      <c r="J2237" s="94"/>
    </row>
    <row r="2238" ht="12.75">
      <c r="J2238" s="94"/>
    </row>
    <row r="2239" ht="12.75">
      <c r="J2239" s="94"/>
    </row>
    <row r="2240" ht="12.75">
      <c r="J2240" s="94"/>
    </row>
    <row r="2241" ht="12.75">
      <c r="J2241" s="94"/>
    </row>
    <row r="2242" ht="12.75">
      <c r="J2242" s="94"/>
    </row>
    <row r="2243" ht="12.75">
      <c r="J2243" s="94"/>
    </row>
    <row r="2244" ht="12.75">
      <c r="J2244" s="94"/>
    </row>
    <row r="2245" ht="12.75">
      <c r="J2245" s="94"/>
    </row>
    <row r="2246" ht="12.75">
      <c r="J2246" s="94"/>
    </row>
    <row r="2247" ht="12.75">
      <c r="J2247" s="94"/>
    </row>
    <row r="2248" ht="12.75">
      <c r="J2248" s="94"/>
    </row>
    <row r="2249" ht="12.75">
      <c r="J2249" s="94"/>
    </row>
    <row r="2250" ht="12.75">
      <c r="J2250" s="94"/>
    </row>
    <row r="2251" ht="12.75">
      <c r="J2251" s="94"/>
    </row>
    <row r="2252" ht="12.75">
      <c r="J2252" s="94"/>
    </row>
    <row r="2253" ht="12.75">
      <c r="J2253" s="94"/>
    </row>
    <row r="2254" ht="12.75">
      <c r="J2254" s="94"/>
    </row>
    <row r="2255" ht="12.75">
      <c r="J2255" s="94"/>
    </row>
    <row r="2256" ht="12.75">
      <c r="J2256" s="94"/>
    </row>
    <row r="2257" ht="12.75">
      <c r="J2257" s="94"/>
    </row>
    <row r="2258" ht="12.75">
      <c r="J2258" s="94"/>
    </row>
    <row r="2259" ht="12.75">
      <c r="J2259" s="94"/>
    </row>
    <row r="2260" ht="12.75">
      <c r="J2260" s="94"/>
    </row>
    <row r="2261" ht="12.75">
      <c r="J2261" s="94"/>
    </row>
    <row r="2262" ht="12.75">
      <c r="J2262" s="94"/>
    </row>
    <row r="2263" ht="12.75">
      <c r="J2263" s="94"/>
    </row>
    <row r="2264" ht="12.75">
      <c r="J2264" s="94"/>
    </row>
    <row r="2265" ht="12.75">
      <c r="J2265" s="94"/>
    </row>
    <row r="2266" ht="12.75">
      <c r="J2266" s="94"/>
    </row>
    <row r="2267" ht="12.75">
      <c r="J2267" s="94"/>
    </row>
    <row r="2268" ht="12.75">
      <c r="J2268" s="94"/>
    </row>
    <row r="2269" ht="12.75">
      <c r="J2269" s="94"/>
    </row>
    <row r="2270" ht="12.75">
      <c r="J2270" s="94"/>
    </row>
    <row r="2271" ht="12.75">
      <c r="J2271" s="94"/>
    </row>
    <row r="2272" ht="12.75">
      <c r="J2272" s="94"/>
    </row>
    <row r="2273" ht="12.75">
      <c r="J2273" s="94"/>
    </row>
    <row r="2274" ht="12.75">
      <c r="J2274" s="94"/>
    </row>
    <row r="2275" ht="12.75">
      <c r="J2275" s="94"/>
    </row>
    <row r="2276" ht="12.75">
      <c r="J2276" s="94"/>
    </row>
    <row r="2277" ht="12.75">
      <c r="J2277" s="94"/>
    </row>
    <row r="2278" ht="12.75">
      <c r="J2278" s="94"/>
    </row>
    <row r="2279" ht="12.75">
      <c r="J2279" s="94"/>
    </row>
    <row r="2280" ht="12.75">
      <c r="J2280" s="94"/>
    </row>
    <row r="2281" ht="12.75">
      <c r="J2281" s="94"/>
    </row>
    <row r="2282" ht="12.75">
      <c r="J2282" s="94"/>
    </row>
    <row r="2283" ht="12.75">
      <c r="J2283" s="94"/>
    </row>
    <row r="2284" ht="12.75">
      <c r="J2284" s="94"/>
    </row>
    <row r="2285" ht="12.75">
      <c r="J2285" s="94"/>
    </row>
    <row r="2286" ht="12.75">
      <c r="J2286" s="94"/>
    </row>
    <row r="2287" ht="12.75">
      <c r="J2287" s="94"/>
    </row>
    <row r="2288" ht="12.75">
      <c r="J2288" s="94"/>
    </row>
    <row r="2289" ht="12.75">
      <c r="J2289" s="94"/>
    </row>
    <row r="2290" ht="12.75">
      <c r="J2290" s="94"/>
    </row>
    <row r="2291" ht="12.75">
      <c r="J2291" s="94"/>
    </row>
    <row r="2292" ht="12.75">
      <c r="J2292" s="94"/>
    </row>
    <row r="2293" ht="12.75">
      <c r="J2293" s="94"/>
    </row>
    <row r="2294" ht="12.75">
      <c r="J2294" s="94"/>
    </row>
    <row r="2295" ht="12.75">
      <c r="J2295" s="94"/>
    </row>
    <row r="2296" ht="12.75">
      <c r="J2296" s="94"/>
    </row>
    <row r="2297" ht="12.75">
      <c r="J2297" s="94"/>
    </row>
    <row r="2298" ht="12.75">
      <c r="J2298" s="94"/>
    </row>
    <row r="2299" ht="12.75">
      <c r="J2299" s="94"/>
    </row>
    <row r="2300" ht="12.75">
      <c r="J2300" s="94"/>
    </row>
    <row r="2301" ht="12.75">
      <c r="J2301" s="94"/>
    </row>
    <row r="2302" ht="12.75">
      <c r="J2302" s="94"/>
    </row>
    <row r="2303" ht="12.75">
      <c r="J2303" s="94"/>
    </row>
    <row r="2304" ht="12.75">
      <c r="J2304" s="94"/>
    </row>
    <row r="2305" ht="12.75">
      <c r="J2305" s="94"/>
    </row>
    <row r="2306" ht="12.75">
      <c r="J2306" s="94"/>
    </row>
    <row r="2307" ht="12.75">
      <c r="J2307" s="94"/>
    </row>
    <row r="2308" ht="12.75">
      <c r="J2308" s="94"/>
    </row>
    <row r="2309" ht="12.75">
      <c r="J2309" s="94"/>
    </row>
    <row r="2310" ht="12.75">
      <c r="J2310" s="94"/>
    </row>
    <row r="2311" ht="12.75">
      <c r="J2311" s="94"/>
    </row>
    <row r="2312" ht="12.75">
      <c r="J2312" s="94"/>
    </row>
    <row r="2313" ht="12.75">
      <c r="J2313" s="94"/>
    </row>
    <row r="2314" ht="12.75">
      <c r="J2314" s="94"/>
    </row>
    <row r="2315" ht="12.75">
      <c r="J2315" s="94"/>
    </row>
    <row r="2316" ht="12.75">
      <c r="J2316" s="94"/>
    </row>
    <row r="2317" ht="12.75">
      <c r="J2317" s="94"/>
    </row>
    <row r="2318" ht="12.75">
      <c r="J2318" s="94"/>
    </row>
    <row r="2319" ht="12.75">
      <c r="J2319" s="94"/>
    </row>
    <row r="2320" ht="12.75">
      <c r="J2320" s="94"/>
    </row>
    <row r="2321" ht="12.75">
      <c r="J2321" s="94"/>
    </row>
    <row r="2322" ht="12.75">
      <c r="J2322" s="94"/>
    </row>
    <row r="2323" ht="12.75">
      <c r="J2323" s="94"/>
    </row>
    <row r="2324" ht="12.75">
      <c r="J2324" s="94"/>
    </row>
    <row r="2325" ht="12.75">
      <c r="J2325" s="94"/>
    </row>
    <row r="2326" ht="12.75">
      <c r="J2326" s="94"/>
    </row>
    <row r="2327" ht="12.75">
      <c r="J2327" s="94"/>
    </row>
    <row r="2328" ht="12.75">
      <c r="J2328" s="94"/>
    </row>
    <row r="2329" ht="12.75">
      <c r="J2329" s="94"/>
    </row>
    <row r="2330" ht="12.75">
      <c r="J2330" s="94"/>
    </row>
    <row r="2331" ht="12.75">
      <c r="J2331" s="94"/>
    </row>
    <row r="2332" ht="12.75">
      <c r="J2332" s="94"/>
    </row>
    <row r="2333" ht="12.75">
      <c r="J2333" s="94"/>
    </row>
    <row r="2334" ht="12.75">
      <c r="J2334" s="94"/>
    </row>
    <row r="2335" ht="12.75">
      <c r="J2335" s="94"/>
    </row>
    <row r="2336" ht="12.75">
      <c r="J2336" s="94"/>
    </row>
    <row r="2337" ht="12.75">
      <c r="J2337" s="94"/>
    </row>
    <row r="2338" ht="12.75">
      <c r="J2338" s="94"/>
    </row>
    <row r="2339" ht="12.75">
      <c r="J2339" s="94"/>
    </row>
    <row r="2340" ht="12.75">
      <c r="J2340" s="94"/>
    </row>
    <row r="2341" ht="12.75">
      <c r="J2341" s="94"/>
    </row>
    <row r="2342" ht="12.75">
      <c r="J2342" s="94"/>
    </row>
    <row r="2343" ht="12.75">
      <c r="J2343" s="94"/>
    </row>
    <row r="2344" ht="12.75">
      <c r="J2344" s="94"/>
    </row>
    <row r="2345" ht="12.75">
      <c r="J2345" s="94"/>
    </row>
    <row r="2346" ht="12.75">
      <c r="J2346" s="94"/>
    </row>
    <row r="2347" ht="12.75">
      <c r="J2347" s="94"/>
    </row>
    <row r="2348" ht="12.75">
      <c r="J2348" s="94"/>
    </row>
    <row r="2349" ht="12.75">
      <c r="J2349" s="94"/>
    </row>
    <row r="2350" ht="12.75">
      <c r="J2350" s="94"/>
    </row>
    <row r="2351" ht="12.75">
      <c r="J2351" s="94"/>
    </row>
    <row r="2352" ht="12.75">
      <c r="J2352" s="94"/>
    </row>
    <row r="2353" ht="12.75">
      <c r="J2353" s="94"/>
    </row>
    <row r="2354" ht="12.75">
      <c r="J2354" s="94"/>
    </row>
    <row r="2355" ht="12.75">
      <c r="J2355" s="94"/>
    </row>
    <row r="2356" ht="12.75">
      <c r="J2356" s="94"/>
    </row>
    <row r="2357" ht="12.75">
      <c r="J2357" s="94"/>
    </row>
    <row r="2358" ht="12.75">
      <c r="J2358" s="94"/>
    </row>
    <row r="2359" ht="12.75">
      <c r="J2359" s="94"/>
    </row>
    <row r="2360" ht="12.75">
      <c r="J2360" s="94"/>
    </row>
    <row r="2361" ht="12.75">
      <c r="J2361" s="94"/>
    </row>
    <row r="2362" ht="12.75">
      <c r="J2362" s="94"/>
    </row>
    <row r="2363" ht="12.75">
      <c r="J2363" s="94"/>
    </row>
    <row r="2364" ht="12.75">
      <c r="J2364" s="94"/>
    </row>
    <row r="2365" ht="12.75">
      <c r="J2365" s="94"/>
    </row>
    <row r="2366" ht="12.75">
      <c r="J2366" s="94"/>
    </row>
    <row r="2367" ht="12.75">
      <c r="J2367" s="94"/>
    </row>
    <row r="2368" ht="12.75">
      <c r="J2368" s="94"/>
    </row>
    <row r="2369" ht="12.75">
      <c r="J2369" s="94"/>
    </row>
    <row r="2370" ht="12.75">
      <c r="J2370" s="94"/>
    </row>
    <row r="2371" ht="12.75">
      <c r="J2371" s="94"/>
    </row>
    <row r="2372" ht="12.75">
      <c r="J2372" s="94"/>
    </row>
    <row r="2373" ht="12.75">
      <c r="J2373" s="94"/>
    </row>
    <row r="2374" ht="12.75">
      <c r="J2374" s="94"/>
    </row>
    <row r="2375" ht="12.75">
      <c r="J2375" s="94"/>
    </row>
    <row r="2376" ht="12.75">
      <c r="J2376" s="94"/>
    </row>
    <row r="2377" ht="12.75">
      <c r="J2377" s="94"/>
    </row>
    <row r="2378" ht="12.75">
      <c r="J2378" s="94"/>
    </row>
    <row r="2379" ht="12.75">
      <c r="J2379" s="94"/>
    </row>
    <row r="2380" ht="12.75">
      <c r="J2380" s="94"/>
    </row>
    <row r="2381" ht="12.75">
      <c r="J2381" s="94"/>
    </row>
    <row r="2382" ht="12.75">
      <c r="J2382" s="94"/>
    </row>
    <row r="2383" ht="12.75">
      <c r="J2383" s="94"/>
    </row>
    <row r="2384" ht="12.75">
      <c r="J2384" s="94"/>
    </row>
    <row r="2385" ht="12.75">
      <c r="J2385" s="94"/>
    </row>
    <row r="2386" ht="12.75">
      <c r="J2386" s="94"/>
    </row>
    <row r="2387" ht="12.75">
      <c r="J2387" s="94"/>
    </row>
    <row r="2388" ht="12.75">
      <c r="J2388" s="94"/>
    </row>
    <row r="2389" ht="12.75">
      <c r="J2389" s="94"/>
    </row>
    <row r="2390" ht="12.75">
      <c r="J2390" s="94"/>
    </row>
    <row r="2391" ht="12.75">
      <c r="J2391" s="94"/>
    </row>
    <row r="2392" ht="12.75">
      <c r="J2392" s="94"/>
    </row>
    <row r="2393" ht="12.75">
      <c r="J2393" s="94"/>
    </row>
    <row r="2394" ht="12.75">
      <c r="J2394" s="94"/>
    </row>
    <row r="2395" ht="12.75">
      <c r="J2395" s="94"/>
    </row>
    <row r="2396" ht="12.75">
      <c r="J2396" s="94"/>
    </row>
    <row r="2397" ht="12.75">
      <c r="J2397" s="94"/>
    </row>
    <row r="2398" ht="12.75">
      <c r="J2398" s="94"/>
    </row>
    <row r="2399" ht="12.75">
      <c r="J2399" s="94"/>
    </row>
    <row r="2400" ht="12.75">
      <c r="J2400" s="94"/>
    </row>
    <row r="2401" ht="12.75">
      <c r="J2401" s="94"/>
    </row>
    <row r="2402" ht="12.75">
      <c r="J2402" s="94"/>
    </row>
    <row r="2403" ht="12.75">
      <c r="J2403" s="94"/>
    </row>
    <row r="2404" ht="12.75">
      <c r="J2404" s="94"/>
    </row>
    <row r="2405" ht="12.75">
      <c r="J2405" s="94"/>
    </row>
    <row r="2406" ht="12.75">
      <c r="J2406" s="94"/>
    </row>
    <row r="2407" ht="12.75">
      <c r="J2407" s="94"/>
    </row>
    <row r="2408" ht="12.75">
      <c r="J2408" s="94"/>
    </row>
    <row r="2409" ht="12.75">
      <c r="J2409" s="94"/>
    </row>
    <row r="2410" ht="12.75">
      <c r="J2410" s="94"/>
    </row>
    <row r="2411" ht="12.75">
      <c r="J2411" s="94"/>
    </row>
    <row r="2412" ht="12.75">
      <c r="J2412" s="94"/>
    </row>
    <row r="2413" ht="12.75">
      <c r="J2413" s="94"/>
    </row>
    <row r="2414" ht="12.75">
      <c r="J2414" s="94"/>
    </row>
    <row r="2415" ht="12.75">
      <c r="J2415" s="94"/>
    </row>
    <row r="2416" ht="12.75">
      <c r="J2416" s="94"/>
    </row>
    <row r="2417" ht="12.75">
      <c r="J2417" s="94"/>
    </row>
    <row r="2418" ht="12.75">
      <c r="J2418" s="94"/>
    </row>
    <row r="2419" ht="12.75">
      <c r="J2419" s="94"/>
    </row>
    <row r="2420" ht="12.75">
      <c r="J2420" s="94"/>
    </row>
    <row r="2421" ht="12.75">
      <c r="J2421" s="94"/>
    </row>
    <row r="2422" ht="12.75">
      <c r="J2422" s="94"/>
    </row>
    <row r="2423" ht="12.75">
      <c r="J2423" s="94"/>
    </row>
    <row r="2424" ht="12.75">
      <c r="J2424" s="94"/>
    </row>
    <row r="2425" ht="12.75">
      <c r="J2425" s="94"/>
    </row>
    <row r="2426" ht="12.75">
      <c r="J2426" s="94"/>
    </row>
    <row r="2427" ht="12.75">
      <c r="J2427" s="94"/>
    </row>
    <row r="2428" ht="12.75">
      <c r="J2428" s="94"/>
    </row>
    <row r="2429" ht="12.75">
      <c r="J2429" s="94"/>
    </row>
    <row r="2430" ht="12.75">
      <c r="J2430" s="94"/>
    </row>
    <row r="2431" ht="12.75">
      <c r="J2431" s="94"/>
    </row>
    <row r="2432" ht="12.75">
      <c r="J2432" s="94"/>
    </row>
    <row r="2433" ht="12.75">
      <c r="J2433" s="94"/>
    </row>
    <row r="2434" ht="12.75">
      <c r="J2434" s="94"/>
    </row>
    <row r="2435" ht="12.75">
      <c r="J2435" s="94"/>
    </row>
    <row r="2436" ht="12.75">
      <c r="J2436" s="94"/>
    </row>
    <row r="2437" ht="12.75">
      <c r="J2437" s="94"/>
    </row>
    <row r="2438" ht="12.75">
      <c r="J2438" s="94"/>
    </row>
    <row r="2439" ht="12.75">
      <c r="J2439" s="94"/>
    </row>
    <row r="2440" ht="12.75">
      <c r="J2440" s="94"/>
    </row>
    <row r="2441" ht="12.75">
      <c r="J2441" s="94"/>
    </row>
    <row r="2442" ht="12.75">
      <c r="J2442" s="94"/>
    </row>
    <row r="2443" ht="12.75">
      <c r="J2443" s="94"/>
    </row>
    <row r="2444" ht="12.75">
      <c r="J2444" s="94"/>
    </row>
    <row r="2445" ht="12.75">
      <c r="J2445" s="94"/>
    </row>
    <row r="2446" ht="12.75">
      <c r="J2446" s="94"/>
    </row>
    <row r="2447" ht="12.75">
      <c r="J2447" s="94"/>
    </row>
    <row r="2448" ht="12.75">
      <c r="J2448" s="94"/>
    </row>
    <row r="2449" ht="12.75">
      <c r="J2449" s="94"/>
    </row>
    <row r="2450" ht="12.75">
      <c r="J2450" s="94"/>
    </row>
    <row r="2451" ht="12.75">
      <c r="J2451" s="94"/>
    </row>
    <row r="2452" ht="12.75">
      <c r="J2452" s="94"/>
    </row>
    <row r="2453" ht="12.75">
      <c r="J2453" s="94"/>
    </row>
    <row r="2454" ht="12.75">
      <c r="J2454" s="94"/>
    </row>
    <row r="2455" ht="12.75">
      <c r="J2455" s="94"/>
    </row>
    <row r="2456" ht="12.75">
      <c r="J2456" s="94"/>
    </row>
    <row r="2457" ht="12.75">
      <c r="J2457" s="94"/>
    </row>
    <row r="2458" ht="12.75">
      <c r="J2458" s="94"/>
    </row>
    <row r="2459" ht="12.75">
      <c r="J2459" s="94"/>
    </row>
    <row r="2460" ht="12.75">
      <c r="J2460" s="94"/>
    </row>
    <row r="2461" ht="12.75">
      <c r="J2461" s="94"/>
    </row>
    <row r="2462" ht="12.75">
      <c r="J2462" s="94"/>
    </row>
    <row r="2463" ht="12.75">
      <c r="J2463" s="94"/>
    </row>
    <row r="2464" ht="12.75">
      <c r="J2464" s="94"/>
    </row>
    <row r="2465" ht="12.75">
      <c r="J2465" s="94"/>
    </row>
    <row r="2466" ht="12.75">
      <c r="J2466" s="94"/>
    </row>
    <row r="2467" ht="12.75">
      <c r="J2467" s="94"/>
    </row>
    <row r="2468" ht="12.75">
      <c r="J2468" s="94"/>
    </row>
    <row r="2469" ht="12.75">
      <c r="J2469" s="94"/>
    </row>
    <row r="2470" ht="12.75">
      <c r="J2470" s="94"/>
    </row>
    <row r="2471" ht="12.75">
      <c r="J2471" s="94"/>
    </row>
    <row r="2472" ht="12.75">
      <c r="J2472" s="94"/>
    </row>
    <row r="2473" ht="12.75">
      <c r="J2473" s="94"/>
    </row>
    <row r="2474" ht="12.75">
      <c r="J2474" s="94"/>
    </row>
    <row r="2475" ht="12.75">
      <c r="J2475" s="94"/>
    </row>
    <row r="2476" ht="12.75">
      <c r="J2476" s="94"/>
    </row>
    <row r="2477" ht="12.75">
      <c r="J2477" s="94"/>
    </row>
    <row r="2478" ht="12.75">
      <c r="J2478" s="94"/>
    </row>
    <row r="2479" ht="12.75">
      <c r="J2479" s="94"/>
    </row>
    <row r="2480" ht="12.75">
      <c r="J2480" s="94"/>
    </row>
    <row r="2481" ht="12.75">
      <c r="J2481" s="94"/>
    </row>
    <row r="2482" ht="12.75">
      <c r="J2482" s="94"/>
    </row>
    <row r="2483" ht="12.75">
      <c r="J2483" s="94"/>
    </row>
    <row r="2484" ht="12.75">
      <c r="J2484" s="94"/>
    </row>
    <row r="2485" ht="12.75">
      <c r="J2485" s="94"/>
    </row>
    <row r="2486" ht="12.75">
      <c r="J2486" s="94"/>
    </row>
    <row r="2487" ht="12.75">
      <c r="J2487" s="94"/>
    </row>
    <row r="2488" ht="12.75">
      <c r="J2488" s="94"/>
    </row>
    <row r="2489" ht="12.75">
      <c r="J2489" s="94"/>
    </row>
    <row r="2490" ht="12.75">
      <c r="J2490" s="94"/>
    </row>
    <row r="2491" ht="12.75">
      <c r="J2491" s="94"/>
    </row>
    <row r="2492" ht="12.75">
      <c r="J2492" s="94"/>
    </row>
    <row r="2493" ht="12.75">
      <c r="J2493" s="94"/>
    </row>
    <row r="2494" ht="12.75">
      <c r="J2494" s="94"/>
    </row>
    <row r="2495" ht="12.75">
      <c r="J2495" s="94"/>
    </row>
    <row r="2496" ht="12.75">
      <c r="J2496" s="94"/>
    </row>
    <row r="2497" ht="12.75">
      <c r="J2497" s="94"/>
    </row>
    <row r="2498" ht="12.75">
      <c r="J2498" s="94"/>
    </row>
    <row r="2499" ht="12.75">
      <c r="J2499" s="94"/>
    </row>
    <row r="2500" ht="12.75">
      <c r="J2500" s="94"/>
    </row>
    <row r="2501" ht="12.75">
      <c r="J2501" s="94"/>
    </row>
    <row r="2502" ht="12.75">
      <c r="J2502" s="94"/>
    </row>
    <row r="2503" ht="12.75">
      <c r="J2503" s="94"/>
    </row>
    <row r="2504" ht="12.75">
      <c r="J2504" s="94"/>
    </row>
    <row r="2505" ht="12.75">
      <c r="J2505" s="94"/>
    </row>
    <row r="2506" ht="12.75">
      <c r="J2506" s="94"/>
    </row>
    <row r="2507" ht="12.75">
      <c r="J2507" s="94"/>
    </row>
    <row r="2508" ht="12.75">
      <c r="J2508" s="94"/>
    </row>
    <row r="2509" ht="12.75">
      <c r="J2509" s="94"/>
    </row>
    <row r="2510" ht="12.75">
      <c r="J2510" s="94"/>
    </row>
    <row r="2511" ht="12.75">
      <c r="J2511" s="94"/>
    </row>
    <row r="2512" ht="12.75">
      <c r="J2512" s="94"/>
    </row>
    <row r="2513" ht="12.75">
      <c r="J2513" s="94"/>
    </row>
    <row r="2514" ht="12.75">
      <c r="J2514" s="94"/>
    </row>
    <row r="2515" ht="12.75">
      <c r="J2515" s="94"/>
    </row>
    <row r="2516" ht="12.75">
      <c r="J2516" s="94"/>
    </row>
    <row r="2517" ht="12.75">
      <c r="J2517" s="94"/>
    </row>
    <row r="2518" ht="12.75">
      <c r="J2518" s="94"/>
    </row>
    <row r="2519" ht="12.75">
      <c r="J2519" s="94"/>
    </row>
    <row r="2520" ht="12.75">
      <c r="J2520" s="94"/>
    </row>
    <row r="2521" ht="12.75">
      <c r="J2521" s="94"/>
    </row>
    <row r="2522" ht="12.75">
      <c r="J2522" s="94"/>
    </row>
    <row r="2523" ht="12.75">
      <c r="J2523" s="94"/>
    </row>
    <row r="2524" ht="12.75">
      <c r="J2524" s="94"/>
    </row>
    <row r="2525" ht="12.75">
      <c r="J2525" s="94"/>
    </row>
    <row r="2526" ht="12.75">
      <c r="J2526" s="94"/>
    </row>
    <row r="2527" ht="12.75">
      <c r="J2527" s="94"/>
    </row>
    <row r="2528" ht="12.75">
      <c r="J2528" s="94"/>
    </row>
    <row r="2529" ht="12.75">
      <c r="J2529" s="94"/>
    </row>
    <row r="2530" ht="12.75">
      <c r="J2530" s="94"/>
    </row>
    <row r="2531" ht="12.75">
      <c r="J2531" s="94"/>
    </row>
    <row r="2532" ht="12.75">
      <c r="J2532" s="94"/>
    </row>
    <row r="2533" ht="12.75">
      <c r="J2533" s="94"/>
    </row>
    <row r="2534" ht="12.75">
      <c r="J2534" s="94"/>
    </row>
    <row r="2535" ht="12.75">
      <c r="J2535" s="94"/>
    </row>
    <row r="2536" ht="12.75">
      <c r="J2536" s="94"/>
    </row>
    <row r="2537" ht="12.75">
      <c r="J2537" s="94"/>
    </row>
    <row r="2538" ht="12.75">
      <c r="J2538" s="94"/>
    </row>
    <row r="2539" ht="12.75">
      <c r="J2539" s="94"/>
    </row>
    <row r="2540" ht="12.75">
      <c r="J2540" s="94"/>
    </row>
    <row r="2541" ht="12.75">
      <c r="J2541" s="94"/>
    </row>
    <row r="2542" ht="12.75">
      <c r="J2542" s="94"/>
    </row>
    <row r="2543" ht="12.75">
      <c r="J2543" s="94"/>
    </row>
    <row r="2544" ht="12.75">
      <c r="J2544" s="94"/>
    </row>
    <row r="2545" ht="12.75">
      <c r="J2545" s="94"/>
    </row>
    <row r="2546" ht="12.75">
      <c r="J2546" s="94"/>
    </row>
    <row r="2547" ht="12.75">
      <c r="J2547" s="94"/>
    </row>
    <row r="2548" ht="12.75">
      <c r="J2548" s="94"/>
    </row>
    <row r="2549" ht="12.75">
      <c r="J2549" s="94"/>
    </row>
    <row r="2550" ht="12.75">
      <c r="J2550" s="94"/>
    </row>
    <row r="2551" ht="12.75">
      <c r="J2551" s="94"/>
    </row>
    <row r="2552" ht="12.75">
      <c r="J2552" s="94"/>
    </row>
    <row r="2553" ht="12.75">
      <c r="J2553" s="94"/>
    </row>
    <row r="2554" ht="12.75">
      <c r="J2554" s="94"/>
    </row>
    <row r="2555" ht="12.75">
      <c r="J2555" s="94"/>
    </row>
    <row r="2556" ht="12.75">
      <c r="J2556" s="94"/>
    </row>
    <row r="2557" ht="12.75">
      <c r="J2557" s="94"/>
    </row>
    <row r="2558" ht="12.75">
      <c r="J2558" s="94"/>
    </row>
    <row r="2559" ht="12.75">
      <c r="J2559" s="94"/>
    </row>
    <row r="2560" ht="12.75">
      <c r="J2560" s="94"/>
    </row>
    <row r="2561" ht="12.75">
      <c r="J2561" s="94"/>
    </row>
    <row r="2562" ht="12.75">
      <c r="J2562" s="94"/>
    </row>
    <row r="2563" ht="12.75">
      <c r="J2563" s="94"/>
    </row>
    <row r="2564" ht="12.75">
      <c r="J2564" s="94"/>
    </row>
    <row r="2565" ht="12.75">
      <c r="J2565" s="94"/>
    </row>
    <row r="2566" ht="12.75">
      <c r="J2566" s="94"/>
    </row>
    <row r="2567" ht="12.75">
      <c r="J2567" s="94"/>
    </row>
    <row r="2568" ht="12.75">
      <c r="J2568" s="94"/>
    </row>
    <row r="2569" ht="12.75">
      <c r="J2569" s="94"/>
    </row>
    <row r="2570" ht="12.75">
      <c r="J2570" s="94"/>
    </row>
    <row r="2571" ht="12.75">
      <c r="J2571" s="94"/>
    </row>
    <row r="2572" ht="12.75">
      <c r="J2572" s="94"/>
    </row>
    <row r="2573" ht="12.75">
      <c r="J2573" s="94"/>
    </row>
    <row r="2574" ht="12.75">
      <c r="J2574" s="94"/>
    </row>
    <row r="2575" ht="12.75">
      <c r="J2575" s="94"/>
    </row>
    <row r="2576" ht="12.75">
      <c r="J2576" s="94"/>
    </row>
    <row r="2577" ht="12.75">
      <c r="J2577" s="94"/>
    </row>
    <row r="2578" ht="12.75">
      <c r="J2578" s="94"/>
    </row>
    <row r="2579" ht="12.75">
      <c r="J2579" s="94"/>
    </row>
    <row r="2580" ht="12.75">
      <c r="J2580" s="94"/>
    </row>
    <row r="2581" ht="12.75">
      <c r="J2581" s="94"/>
    </row>
    <row r="2582" ht="12.75">
      <c r="J2582" s="94"/>
    </row>
    <row r="2583" ht="12.75">
      <c r="J2583" s="94"/>
    </row>
    <row r="2584" ht="12.75">
      <c r="J2584" s="94"/>
    </row>
    <row r="2585" ht="12.75">
      <c r="J2585" s="94"/>
    </row>
    <row r="2586" ht="12.75">
      <c r="J2586" s="94"/>
    </row>
    <row r="2587" ht="12.75">
      <c r="J2587" s="94"/>
    </row>
    <row r="2588" ht="12.75">
      <c r="J2588" s="94"/>
    </row>
    <row r="2589" ht="12.75">
      <c r="J2589" s="94"/>
    </row>
    <row r="2590" ht="12.75">
      <c r="J2590" s="94"/>
    </row>
    <row r="2591" ht="12.75">
      <c r="J2591" s="94"/>
    </row>
    <row r="2592" ht="12.75">
      <c r="J2592" s="94"/>
    </row>
    <row r="2593" ht="12.75">
      <c r="J2593" s="94"/>
    </row>
    <row r="2594" ht="12.75">
      <c r="J2594" s="94"/>
    </row>
    <row r="2595" ht="12.75">
      <c r="J2595" s="94"/>
    </row>
    <row r="2596" ht="12.75">
      <c r="J2596" s="94"/>
    </row>
    <row r="2597" ht="12.75">
      <c r="J2597" s="94"/>
    </row>
    <row r="2598" ht="12.75">
      <c r="J2598" s="94"/>
    </row>
    <row r="2599" ht="12.75">
      <c r="J2599" s="94"/>
    </row>
    <row r="2600" ht="12.75">
      <c r="J2600" s="94"/>
    </row>
    <row r="2601" ht="12.75">
      <c r="J2601" s="94"/>
    </row>
    <row r="2602" ht="12.75">
      <c r="J2602" s="94"/>
    </row>
    <row r="2603" ht="12.75">
      <c r="J2603" s="94"/>
    </row>
    <row r="2604" ht="12.75">
      <c r="J2604" s="94"/>
    </row>
    <row r="2605" ht="12.75">
      <c r="J2605" s="94"/>
    </row>
    <row r="2606" ht="12.75">
      <c r="J2606" s="94"/>
    </row>
    <row r="2607" ht="12.75">
      <c r="J2607" s="94"/>
    </row>
    <row r="2608" ht="12.75">
      <c r="J2608" s="94"/>
    </row>
    <row r="2609" ht="12.75">
      <c r="J2609" s="94"/>
    </row>
    <row r="2610" ht="12.75">
      <c r="J2610" s="94"/>
    </row>
    <row r="2611" ht="12.75">
      <c r="J2611" s="94"/>
    </row>
    <row r="2612" ht="12.75">
      <c r="J2612" s="94"/>
    </row>
    <row r="2613" ht="12.75">
      <c r="J2613" s="94"/>
    </row>
    <row r="2614" ht="12.75">
      <c r="J2614" s="94"/>
    </row>
    <row r="2615" ht="12.75">
      <c r="J2615" s="94"/>
    </row>
    <row r="2616" ht="12.75">
      <c r="J2616" s="94"/>
    </row>
    <row r="2617" ht="12.75">
      <c r="J2617" s="94"/>
    </row>
    <row r="2618" ht="12.75">
      <c r="J2618" s="94"/>
    </row>
    <row r="2619" ht="12.75">
      <c r="J2619" s="94"/>
    </row>
    <row r="2620" ht="12.75">
      <c r="J2620" s="94"/>
    </row>
    <row r="2621" ht="12.75">
      <c r="J2621" s="94"/>
    </row>
    <row r="2622" ht="12.75">
      <c r="J2622" s="94"/>
    </row>
    <row r="2623" ht="12.75">
      <c r="J2623" s="94"/>
    </row>
    <row r="2624" ht="12.75">
      <c r="J2624" s="94"/>
    </row>
    <row r="2625" ht="12.75">
      <c r="J2625" s="94"/>
    </row>
    <row r="2626" ht="12.75">
      <c r="J2626" s="94"/>
    </row>
    <row r="2627" ht="12.75">
      <c r="J2627" s="94"/>
    </row>
    <row r="2628" ht="12.75">
      <c r="J2628" s="94"/>
    </row>
    <row r="2629" ht="12.75">
      <c r="J2629" s="94"/>
    </row>
    <row r="2630" ht="12.75">
      <c r="J2630" s="94"/>
    </row>
    <row r="2631" ht="12.75">
      <c r="J2631" s="94"/>
    </row>
    <row r="2632" ht="12.75">
      <c r="J2632" s="94"/>
    </row>
    <row r="2633" ht="12.75">
      <c r="J2633" s="94"/>
    </row>
    <row r="2634" ht="12.75">
      <c r="J2634" s="94"/>
    </row>
    <row r="2635" ht="12.75">
      <c r="J2635" s="94"/>
    </row>
    <row r="2636" ht="12.75">
      <c r="J2636" s="94"/>
    </row>
    <row r="2637" ht="12.75">
      <c r="J2637" s="94"/>
    </row>
    <row r="2638" ht="12.75">
      <c r="J2638" s="94"/>
    </row>
    <row r="2639" ht="12.75">
      <c r="J2639" s="94"/>
    </row>
    <row r="2640" ht="12.75">
      <c r="J2640" s="94"/>
    </row>
    <row r="2641" ht="12.75">
      <c r="J2641" s="94"/>
    </row>
    <row r="2642" ht="12.75">
      <c r="J2642" s="94"/>
    </row>
    <row r="2643" ht="12.75">
      <c r="J2643" s="94"/>
    </row>
    <row r="2644" ht="12.75">
      <c r="J2644" s="94"/>
    </row>
    <row r="2645" ht="12.75">
      <c r="J2645" s="94"/>
    </row>
    <row r="2646" ht="12.75">
      <c r="J2646" s="94"/>
    </row>
    <row r="2647" ht="12.75">
      <c r="J2647" s="94"/>
    </row>
    <row r="2648" ht="12.75">
      <c r="J2648" s="94"/>
    </row>
    <row r="2649" ht="12.75">
      <c r="J2649" s="94"/>
    </row>
    <row r="2650" ht="12.75">
      <c r="J2650" s="94"/>
    </row>
    <row r="2651" ht="12.75">
      <c r="J2651" s="94"/>
    </row>
    <row r="2652" ht="12.75">
      <c r="J2652" s="94"/>
    </row>
    <row r="2653" ht="12.75">
      <c r="J2653" s="94"/>
    </row>
    <row r="2654" ht="12.75">
      <c r="J2654" s="94"/>
    </row>
    <row r="2655" ht="12.75">
      <c r="J2655" s="94"/>
    </row>
    <row r="2656" ht="12.75">
      <c r="J2656" s="94"/>
    </row>
    <row r="2657" ht="12.75">
      <c r="J2657" s="94"/>
    </row>
    <row r="2658" ht="12.75">
      <c r="J2658" s="94"/>
    </row>
    <row r="2659" ht="12.75">
      <c r="J2659" s="94"/>
    </row>
    <row r="2660" ht="12.75">
      <c r="J2660" s="94"/>
    </row>
    <row r="2661" ht="12.75">
      <c r="J2661" s="94"/>
    </row>
    <row r="2662" ht="12.75">
      <c r="J2662" s="94"/>
    </row>
    <row r="2663" ht="12.75">
      <c r="J2663" s="94"/>
    </row>
    <row r="2664" ht="12.75">
      <c r="J2664" s="94"/>
    </row>
    <row r="2665" ht="12.75">
      <c r="J2665" s="94"/>
    </row>
    <row r="2666" ht="12.75">
      <c r="J2666" s="94"/>
    </row>
    <row r="2667" ht="12.75">
      <c r="J2667" s="94"/>
    </row>
    <row r="2668" ht="12.75">
      <c r="J2668" s="94"/>
    </row>
    <row r="2669" ht="12.75">
      <c r="J2669" s="94"/>
    </row>
    <row r="2670" ht="12.75">
      <c r="J2670" s="94"/>
    </row>
    <row r="2671" ht="12.75">
      <c r="J2671" s="94"/>
    </row>
    <row r="2672" ht="12.75">
      <c r="J2672" s="94"/>
    </row>
    <row r="2673" ht="12.75">
      <c r="J2673" s="94"/>
    </row>
    <row r="2674" ht="12.75">
      <c r="J2674" s="94"/>
    </row>
    <row r="2675" ht="12.75">
      <c r="J2675" s="94"/>
    </row>
    <row r="2676" ht="12.75">
      <c r="J2676" s="94"/>
    </row>
    <row r="2677" ht="12.75">
      <c r="J2677" s="94"/>
    </row>
    <row r="2678" ht="12.75">
      <c r="J2678" s="94"/>
    </row>
    <row r="2679" ht="12.75">
      <c r="J2679" s="94"/>
    </row>
    <row r="2680" ht="12.75">
      <c r="J2680" s="94"/>
    </row>
    <row r="2681" ht="12.75">
      <c r="J2681" s="94"/>
    </row>
    <row r="2682" ht="12.75">
      <c r="J2682" s="94"/>
    </row>
    <row r="2683" ht="12.75">
      <c r="J2683" s="94"/>
    </row>
    <row r="2684" ht="12.75">
      <c r="J2684" s="94"/>
    </row>
    <row r="2685" ht="12.75">
      <c r="J2685" s="94"/>
    </row>
    <row r="2686" ht="12.75">
      <c r="J2686" s="94"/>
    </row>
    <row r="2687" ht="12.75">
      <c r="J2687" s="94"/>
    </row>
    <row r="2688" ht="12.75">
      <c r="J2688" s="94"/>
    </row>
    <row r="2689" ht="12.75">
      <c r="J2689" s="94"/>
    </row>
    <row r="2690" ht="12.75">
      <c r="J2690" s="94"/>
    </row>
    <row r="2691" ht="12.75">
      <c r="J2691" s="94"/>
    </row>
    <row r="2692" ht="12.75">
      <c r="J2692" s="94"/>
    </row>
    <row r="2693" ht="12.75">
      <c r="J2693" s="94"/>
    </row>
    <row r="2694" ht="12.75">
      <c r="J2694" s="94"/>
    </row>
    <row r="2695" ht="12.75">
      <c r="J2695" s="94"/>
    </row>
    <row r="2696" ht="12.75">
      <c r="J2696" s="94"/>
    </row>
    <row r="2697" ht="12.75">
      <c r="J2697" s="94"/>
    </row>
    <row r="2698" ht="12.75">
      <c r="J2698" s="94"/>
    </row>
    <row r="2699" ht="12.75">
      <c r="J2699" s="94"/>
    </row>
    <row r="2700" ht="12.75">
      <c r="J2700" s="94"/>
    </row>
    <row r="2701" ht="12.75">
      <c r="J2701" s="94"/>
    </row>
    <row r="2702" ht="12.75">
      <c r="J2702" s="94"/>
    </row>
    <row r="2703" ht="12.75">
      <c r="J2703" s="94"/>
    </row>
    <row r="2704" ht="12.75">
      <c r="J2704" s="94"/>
    </row>
    <row r="2705" ht="12.75">
      <c r="J2705" s="94"/>
    </row>
    <row r="2706" ht="12.75">
      <c r="J2706" s="94"/>
    </row>
    <row r="2707" ht="12.75">
      <c r="J2707" s="94"/>
    </row>
    <row r="2708" ht="12.75">
      <c r="J2708" s="94"/>
    </row>
    <row r="2709" ht="12.75">
      <c r="J2709" s="94"/>
    </row>
    <row r="2710" ht="12.75">
      <c r="J2710" s="94"/>
    </row>
    <row r="2711" ht="12.75">
      <c r="J2711" s="94"/>
    </row>
    <row r="2712" ht="12.75">
      <c r="J2712" s="94"/>
    </row>
    <row r="2713" ht="12.75">
      <c r="J2713" s="94"/>
    </row>
    <row r="2714" ht="12.75">
      <c r="J2714" s="94"/>
    </row>
    <row r="2715" ht="12.75">
      <c r="J2715" s="94"/>
    </row>
    <row r="2716" ht="12.75">
      <c r="J2716" s="94"/>
    </row>
    <row r="2717" ht="12.75">
      <c r="J2717" s="94"/>
    </row>
    <row r="2718" ht="12.75">
      <c r="J2718" s="94"/>
    </row>
    <row r="2719" ht="12.75">
      <c r="J2719" s="94"/>
    </row>
    <row r="2720" ht="12.75">
      <c r="J2720" s="94"/>
    </row>
    <row r="2721" ht="12.75">
      <c r="J2721" s="94"/>
    </row>
    <row r="2722" ht="12.75">
      <c r="J2722" s="94"/>
    </row>
    <row r="2723" ht="12.75">
      <c r="J2723" s="94"/>
    </row>
    <row r="2724" ht="12.75">
      <c r="J2724" s="94"/>
    </row>
    <row r="2725" ht="12.75">
      <c r="J2725" s="94"/>
    </row>
    <row r="2726" ht="12.75">
      <c r="J2726" s="94"/>
    </row>
    <row r="2727" ht="12.75">
      <c r="J2727" s="94"/>
    </row>
    <row r="2728" ht="12.75">
      <c r="J2728" s="94"/>
    </row>
    <row r="2729" ht="12.75">
      <c r="J2729" s="94"/>
    </row>
    <row r="2730" ht="12.75">
      <c r="J2730" s="94"/>
    </row>
    <row r="2731" ht="12.75">
      <c r="J2731" s="94"/>
    </row>
    <row r="2732" ht="12.75">
      <c r="J2732" s="94"/>
    </row>
    <row r="2733" ht="12.75">
      <c r="J2733" s="94"/>
    </row>
    <row r="2734" ht="12.75">
      <c r="J2734" s="94"/>
    </row>
    <row r="2735" ht="12.75">
      <c r="J2735" s="94"/>
    </row>
    <row r="2736" ht="12.75">
      <c r="J2736" s="94"/>
    </row>
    <row r="2737" ht="12.75">
      <c r="J2737" s="94"/>
    </row>
    <row r="2738" ht="12.75">
      <c r="J2738" s="94"/>
    </row>
    <row r="2739" ht="12.75">
      <c r="J2739" s="94"/>
    </row>
    <row r="2740" ht="12.75">
      <c r="J2740" s="94"/>
    </row>
    <row r="2741" ht="12.75">
      <c r="J2741" s="94"/>
    </row>
    <row r="2742" ht="12.75">
      <c r="J2742" s="94"/>
    </row>
    <row r="2743" ht="12.75">
      <c r="J2743" s="94"/>
    </row>
    <row r="2744" ht="12.75">
      <c r="J2744" s="94"/>
    </row>
    <row r="2745" ht="12.75">
      <c r="J2745" s="94"/>
    </row>
    <row r="2746" ht="12.75">
      <c r="J2746" s="94"/>
    </row>
    <row r="2747" ht="12.75">
      <c r="J2747" s="94"/>
    </row>
    <row r="2748" ht="12.75">
      <c r="J2748" s="94"/>
    </row>
    <row r="2749" ht="12.75">
      <c r="J2749" s="94"/>
    </row>
    <row r="2750" ht="12.75">
      <c r="J2750" s="94"/>
    </row>
    <row r="2751" ht="12.75">
      <c r="J2751" s="94"/>
    </row>
    <row r="2752" ht="12.75">
      <c r="J2752" s="94"/>
    </row>
    <row r="2753" ht="12.75">
      <c r="J2753" s="94"/>
    </row>
    <row r="2754" ht="12.75">
      <c r="J2754" s="94"/>
    </row>
    <row r="2755" ht="12.75">
      <c r="J2755" s="94"/>
    </row>
    <row r="2756" ht="12.75">
      <c r="J2756" s="94"/>
    </row>
    <row r="2757" ht="12.75">
      <c r="J2757" s="94"/>
    </row>
    <row r="2758" ht="12.75">
      <c r="J2758" s="94"/>
    </row>
    <row r="2759" ht="12.75">
      <c r="J2759" s="94"/>
    </row>
    <row r="2760" ht="12.75">
      <c r="J2760" s="94"/>
    </row>
    <row r="2761" ht="12.75">
      <c r="J2761" s="94"/>
    </row>
    <row r="2762" ht="12.75">
      <c r="J2762" s="94"/>
    </row>
    <row r="2763" ht="12.75">
      <c r="J2763" s="94"/>
    </row>
    <row r="2764" ht="12.75">
      <c r="J2764" s="94"/>
    </row>
    <row r="2765" ht="12.75">
      <c r="J2765" s="94"/>
    </row>
    <row r="2766" ht="12.75">
      <c r="J2766" s="94"/>
    </row>
    <row r="2767" ht="12.75">
      <c r="J2767" s="94"/>
    </row>
    <row r="2768" ht="12.75">
      <c r="J2768" s="94"/>
    </row>
    <row r="2769" ht="12.75">
      <c r="J2769" s="94"/>
    </row>
    <row r="2770" ht="12.75">
      <c r="J2770" s="94"/>
    </row>
    <row r="2771" ht="12.75">
      <c r="J2771" s="94"/>
    </row>
    <row r="2772" ht="12.75">
      <c r="J2772" s="94"/>
    </row>
    <row r="2773" ht="12.75">
      <c r="J2773" s="94"/>
    </row>
    <row r="2774" ht="12.75">
      <c r="J2774" s="94"/>
    </row>
    <row r="2775" ht="12.75">
      <c r="J2775" s="94"/>
    </row>
    <row r="2776" ht="12.75">
      <c r="J2776" s="94"/>
    </row>
    <row r="2777" ht="12.75">
      <c r="J2777" s="94"/>
    </row>
    <row r="2778" ht="12.75">
      <c r="J2778" s="94"/>
    </row>
    <row r="2779" ht="12.75">
      <c r="J2779" s="94"/>
    </row>
    <row r="2780" ht="12.75">
      <c r="J2780" s="94"/>
    </row>
    <row r="2781" ht="12.75">
      <c r="J2781" s="94"/>
    </row>
    <row r="2782" ht="12.75">
      <c r="J2782" s="94"/>
    </row>
    <row r="2783" ht="12.75">
      <c r="J2783" s="94"/>
    </row>
    <row r="2784" ht="12.75">
      <c r="J2784" s="94"/>
    </row>
    <row r="2785" ht="12.75">
      <c r="J2785" s="94"/>
    </row>
    <row r="2786" ht="12.75">
      <c r="J2786" s="94"/>
    </row>
    <row r="2787" ht="12.75">
      <c r="J2787" s="94"/>
    </row>
    <row r="2788" ht="12.75">
      <c r="J2788" s="94"/>
    </row>
    <row r="2789" ht="12.75">
      <c r="J2789" s="94"/>
    </row>
    <row r="2790" ht="12.75">
      <c r="J2790" s="94"/>
    </row>
    <row r="2791" ht="12.75">
      <c r="J2791" s="94"/>
    </row>
    <row r="2792" ht="12.75">
      <c r="J2792" s="94"/>
    </row>
    <row r="2793" ht="12.75">
      <c r="J2793" s="94"/>
    </row>
    <row r="2794" ht="12.75">
      <c r="J2794" s="94"/>
    </row>
    <row r="2795" ht="12.75">
      <c r="J2795" s="94"/>
    </row>
    <row r="2796" ht="12.75">
      <c r="J2796" s="94"/>
    </row>
    <row r="2797" ht="12.75">
      <c r="J2797" s="94"/>
    </row>
    <row r="2798" ht="12.75">
      <c r="J2798" s="94"/>
    </row>
    <row r="2799" ht="12.75">
      <c r="J2799" s="94"/>
    </row>
    <row r="2800" ht="12.75">
      <c r="J2800" s="94"/>
    </row>
    <row r="2801" ht="12.75">
      <c r="J2801" s="94"/>
    </row>
    <row r="2802" ht="12.75">
      <c r="J2802" s="94"/>
    </row>
    <row r="2803" ht="12.75">
      <c r="J2803" s="94"/>
    </row>
    <row r="2804" ht="12.75">
      <c r="J2804" s="94"/>
    </row>
    <row r="2805" ht="12.75">
      <c r="J2805" s="94"/>
    </row>
    <row r="2806" ht="12.75">
      <c r="J2806" s="94"/>
    </row>
    <row r="2807" ht="12.75">
      <c r="J2807" s="94"/>
    </row>
    <row r="2808" ht="12.75">
      <c r="J2808" s="94"/>
    </row>
    <row r="2809" ht="12.75">
      <c r="J2809" s="94"/>
    </row>
    <row r="2810" ht="12.75">
      <c r="J2810" s="94"/>
    </row>
    <row r="2811" ht="12.75">
      <c r="J2811" s="94"/>
    </row>
    <row r="2812" ht="12.75">
      <c r="J2812" s="94"/>
    </row>
    <row r="2813" ht="12.75">
      <c r="J2813" s="94"/>
    </row>
    <row r="2814" ht="12.75">
      <c r="J2814" s="94"/>
    </row>
    <row r="2815" ht="12.75">
      <c r="J2815" s="94"/>
    </row>
    <row r="2816" ht="12.75">
      <c r="J2816" s="94"/>
    </row>
    <row r="2817" ht="12.75">
      <c r="J2817" s="94"/>
    </row>
    <row r="2818" ht="12.75">
      <c r="J2818" s="94"/>
    </row>
    <row r="2819" ht="12.75">
      <c r="J2819" s="94"/>
    </row>
    <row r="2820" ht="12.75">
      <c r="J2820" s="94"/>
    </row>
    <row r="2821" ht="12.75">
      <c r="J2821" s="94"/>
    </row>
    <row r="2822" ht="12.75">
      <c r="J2822" s="94"/>
    </row>
    <row r="2823" ht="12.75">
      <c r="J2823" s="94"/>
    </row>
    <row r="2824" ht="12.75">
      <c r="J2824" s="94"/>
    </row>
    <row r="2825" ht="12.75">
      <c r="J2825" s="94"/>
    </row>
    <row r="2826" ht="12.75">
      <c r="J2826" s="94"/>
    </row>
    <row r="2827" ht="12.75">
      <c r="J2827" s="94"/>
    </row>
    <row r="2828" ht="12.75">
      <c r="J2828" s="94"/>
    </row>
    <row r="2829" ht="12.75">
      <c r="J2829" s="94"/>
    </row>
    <row r="2830" ht="12.75">
      <c r="J2830" s="94"/>
    </row>
    <row r="2831" ht="12.75">
      <c r="J2831" s="94"/>
    </row>
    <row r="2832" ht="12.75">
      <c r="J2832" s="94"/>
    </row>
    <row r="2833" ht="12.75">
      <c r="J2833" s="94"/>
    </row>
    <row r="2834" ht="12.75">
      <c r="J2834" s="94"/>
    </row>
    <row r="2835" ht="12.75">
      <c r="J2835" s="94"/>
    </row>
    <row r="2836" ht="12.75">
      <c r="J2836" s="94"/>
    </row>
    <row r="2837" ht="12.75">
      <c r="J2837" s="94"/>
    </row>
    <row r="2838" ht="12.75">
      <c r="J2838" s="94"/>
    </row>
    <row r="2839" ht="12.75">
      <c r="J2839" s="94"/>
    </row>
    <row r="2840" ht="12.75">
      <c r="J2840" s="94"/>
    </row>
    <row r="2841" ht="12.75">
      <c r="J2841" s="94"/>
    </row>
    <row r="2842" ht="12.75">
      <c r="J2842" s="94"/>
    </row>
    <row r="2843" ht="12.75">
      <c r="J2843" s="94"/>
    </row>
    <row r="2844" ht="12.75">
      <c r="J2844" s="94"/>
    </row>
    <row r="2845" ht="12.75">
      <c r="J2845" s="94"/>
    </row>
    <row r="2846" ht="12.75">
      <c r="J2846" s="94"/>
    </row>
    <row r="2847" ht="12.75">
      <c r="J2847" s="94"/>
    </row>
    <row r="2848" ht="12.75">
      <c r="J2848" s="94"/>
    </row>
    <row r="2849" ht="12.75">
      <c r="J2849" s="94"/>
    </row>
    <row r="2850" ht="12.75">
      <c r="J2850" s="94"/>
    </row>
    <row r="2851" ht="12.75">
      <c r="J2851" s="94"/>
    </row>
    <row r="2852" ht="12.75">
      <c r="J2852" s="94"/>
    </row>
    <row r="2853" ht="12.75">
      <c r="J2853" s="94"/>
    </row>
    <row r="2854" ht="12.75">
      <c r="J2854" s="94"/>
    </row>
    <row r="2855" ht="12.75">
      <c r="J2855" s="94"/>
    </row>
    <row r="2856" ht="12.75">
      <c r="J2856" s="94"/>
    </row>
    <row r="2857" ht="12.75">
      <c r="J2857" s="94"/>
    </row>
    <row r="2858" ht="12.75">
      <c r="J2858" s="94"/>
    </row>
    <row r="2859" ht="12.75">
      <c r="J2859" s="94"/>
    </row>
    <row r="2860" ht="12.75">
      <c r="J2860" s="94"/>
    </row>
    <row r="2861" ht="12.75">
      <c r="J2861" s="94"/>
    </row>
    <row r="2862" ht="12.75">
      <c r="J2862" s="94"/>
    </row>
    <row r="2863" ht="12.75">
      <c r="J2863" s="94"/>
    </row>
    <row r="2864" ht="12.75">
      <c r="J2864" s="94"/>
    </row>
    <row r="2865" ht="12.75">
      <c r="J2865" s="94"/>
    </row>
    <row r="2866" ht="12.75">
      <c r="J2866" s="94"/>
    </row>
    <row r="2867" ht="12.75">
      <c r="J2867" s="94"/>
    </row>
    <row r="2868" ht="12.75">
      <c r="J2868" s="94"/>
    </row>
    <row r="2869" ht="12.75">
      <c r="J2869" s="94"/>
    </row>
    <row r="2870" ht="12.75">
      <c r="J2870" s="94"/>
    </row>
    <row r="2871" ht="12.75">
      <c r="J2871" s="94"/>
    </row>
    <row r="2872" ht="12.75">
      <c r="J2872" s="94"/>
    </row>
    <row r="2873" ht="12.75">
      <c r="J2873" s="94"/>
    </row>
    <row r="2874" ht="12.75">
      <c r="J2874" s="94"/>
    </row>
    <row r="2875" ht="12.75">
      <c r="J2875" s="94"/>
    </row>
    <row r="2876" ht="12.75">
      <c r="J2876" s="94"/>
    </row>
    <row r="2877" ht="12.75">
      <c r="J2877" s="94"/>
    </row>
    <row r="2878" ht="12.75">
      <c r="J2878" s="94"/>
    </row>
    <row r="2879" ht="12.75">
      <c r="J2879" s="94"/>
    </row>
    <row r="2880" ht="12.75">
      <c r="J2880" s="94"/>
    </row>
    <row r="2881" ht="12.75">
      <c r="J2881" s="94"/>
    </row>
    <row r="2882" ht="12.75">
      <c r="J2882" s="94"/>
    </row>
    <row r="2883" ht="12.75">
      <c r="J2883" s="94"/>
    </row>
    <row r="2884" ht="12.75">
      <c r="J2884" s="94"/>
    </row>
    <row r="2885" ht="12.75">
      <c r="J2885" s="94"/>
    </row>
    <row r="2886" ht="12.75">
      <c r="J2886" s="94"/>
    </row>
    <row r="2887" ht="12.75">
      <c r="J2887" s="94"/>
    </row>
    <row r="2888" ht="12.75">
      <c r="J2888" s="94"/>
    </row>
    <row r="2889" ht="12.75">
      <c r="J2889" s="94"/>
    </row>
    <row r="2890" ht="12.75">
      <c r="J2890" s="94"/>
    </row>
    <row r="2891" ht="12.75">
      <c r="J2891" s="94"/>
    </row>
    <row r="2892" ht="12.75">
      <c r="J2892" s="94"/>
    </row>
    <row r="2893" ht="12.75">
      <c r="J2893" s="94"/>
    </row>
    <row r="2894" ht="12.75">
      <c r="J2894" s="94"/>
    </row>
    <row r="2895" ht="12.75">
      <c r="J2895" s="94"/>
    </row>
    <row r="2896" ht="12.75">
      <c r="J2896" s="94"/>
    </row>
    <row r="2897" ht="12.75">
      <c r="J2897" s="94"/>
    </row>
    <row r="2898" ht="12.75">
      <c r="J2898" s="94"/>
    </row>
    <row r="2899" ht="12.75">
      <c r="J2899" s="94"/>
    </row>
    <row r="2900" ht="12.75">
      <c r="J2900" s="94"/>
    </row>
    <row r="2901" ht="12.75">
      <c r="J2901" s="94"/>
    </row>
    <row r="2902" ht="12.75">
      <c r="J2902" s="94"/>
    </row>
    <row r="2903" ht="12.75">
      <c r="J2903" s="94"/>
    </row>
    <row r="2904" ht="12.75">
      <c r="J2904" s="94"/>
    </row>
    <row r="2905" ht="12.75">
      <c r="J2905" s="94"/>
    </row>
    <row r="2906" ht="12.75">
      <c r="J2906" s="94"/>
    </row>
    <row r="2907" ht="12.75">
      <c r="J2907" s="94"/>
    </row>
    <row r="2908" ht="12.75">
      <c r="J2908" s="94"/>
    </row>
    <row r="2909" ht="12.75">
      <c r="J2909" s="94"/>
    </row>
    <row r="2910" ht="12.75">
      <c r="J2910" s="94"/>
    </row>
    <row r="2911" ht="12.75">
      <c r="J2911" s="94"/>
    </row>
    <row r="2912" ht="12.75">
      <c r="J2912" s="94"/>
    </row>
    <row r="2913" ht="12.75">
      <c r="J2913" s="94"/>
    </row>
    <row r="2914" ht="12.75">
      <c r="J2914" s="94"/>
    </row>
    <row r="2915" ht="12.75">
      <c r="J2915" s="94"/>
    </row>
    <row r="2916" ht="12.75">
      <c r="J2916" s="94"/>
    </row>
    <row r="2917" ht="12.75">
      <c r="J2917" s="94"/>
    </row>
    <row r="2918" ht="12.75">
      <c r="J2918" s="94"/>
    </row>
    <row r="2919" ht="12.75">
      <c r="J2919" s="94"/>
    </row>
    <row r="2920" ht="12.75">
      <c r="J2920" s="94"/>
    </row>
    <row r="2921" ht="12.75">
      <c r="J2921" s="94"/>
    </row>
    <row r="2922" ht="12.75">
      <c r="J2922" s="94"/>
    </row>
    <row r="2923" ht="12.75">
      <c r="J2923" s="94"/>
    </row>
    <row r="2924" ht="12.75">
      <c r="J2924" s="94"/>
    </row>
    <row r="2925" ht="12.75">
      <c r="J2925" s="94"/>
    </row>
    <row r="2926" ht="12.75">
      <c r="J2926" s="94"/>
    </row>
    <row r="2927" ht="12.75">
      <c r="J2927" s="94"/>
    </row>
    <row r="2928" ht="12.75">
      <c r="J2928" s="94"/>
    </row>
    <row r="2929" ht="12.75">
      <c r="J2929" s="94"/>
    </row>
    <row r="2930" ht="12.75">
      <c r="J2930" s="94"/>
    </row>
    <row r="2931" ht="12.75">
      <c r="J2931" s="94"/>
    </row>
    <row r="2932" ht="12.75">
      <c r="J2932" s="94"/>
    </row>
    <row r="2933" ht="12.75">
      <c r="J2933" s="94"/>
    </row>
    <row r="2934" ht="12.75">
      <c r="J2934" s="94"/>
    </row>
    <row r="2935" ht="12.75">
      <c r="J2935" s="94"/>
    </row>
    <row r="2936" ht="12.75">
      <c r="J2936" s="94"/>
    </row>
    <row r="2937" ht="12.75">
      <c r="J2937" s="94"/>
    </row>
    <row r="2938" ht="12.75">
      <c r="J2938" s="94"/>
    </row>
    <row r="2939" ht="12.75">
      <c r="J2939" s="94"/>
    </row>
    <row r="2940" ht="12.75">
      <c r="J2940" s="94"/>
    </row>
    <row r="2941" ht="12.75">
      <c r="J2941" s="94"/>
    </row>
    <row r="2942" ht="12.75">
      <c r="J2942" s="94"/>
    </row>
    <row r="2943" ht="12.75">
      <c r="J2943" s="94"/>
    </row>
    <row r="2944" ht="12.75">
      <c r="J2944" s="94"/>
    </row>
    <row r="2945" ht="12.75">
      <c r="J2945" s="94"/>
    </row>
    <row r="2946" ht="12.75">
      <c r="J2946" s="94"/>
    </row>
    <row r="2947" ht="12.75">
      <c r="J2947" s="94"/>
    </row>
    <row r="2948" ht="12.75">
      <c r="J2948" s="94"/>
    </row>
    <row r="2949" ht="12.75">
      <c r="J2949" s="94"/>
    </row>
    <row r="2950" ht="12.75">
      <c r="J2950" s="94"/>
    </row>
    <row r="2951" ht="12.75">
      <c r="J2951" s="94"/>
    </row>
    <row r="2952" ht="12.75">
      <c r="J2952" s="94"/>
    </row>
    <row r="2953" ht="12.75">
      <c r="J2953" s="94"/>
    </row>
    <row r="2954" ht="12.75">
      <c r="J2954" s="94"/>
    </row>
    <row r="2955" ht="12.75">
      <c r="J2955" s="94"/>
    </row>
    <row r="2956" ht="12.75">
      <c r="J2956" s="94"/>
    </row>
    <row r="2957" ht="12.75">
      <c r="J2957" s="94"/>
    </row>
    <row r="2958" ht="12.75">
      <c r="J2958" s="94"/>
    </row>
    <row r="2959" ht="12.75">
      <c r="J2959" s="94"/>
    </row>
    <row r="2960" ht="12.75">
      <c r="J2960" s="94"/>
    </row>
    <row r="2961" ht="12.75">
      <c r="J2961" s="94"/>
    </row>
    <row r="2962" ht="12.75">
      <c r="J2962" s="94"/>
    </row>
    <row r="2963" ht="12.75">
      <c r="J2963" s="94"/>
    </row>
    <row r="2964" ht="12.75">
      <c r="J2964" s="94"/>
    </row>
    <row r="2965" ht="12.75">
      <c r="J2965" s="94"/>
    </row>
    <row r="2966" ht="12.75">
      <c r="J2966" s="94"/>
    </row>
    <row r="2967" ht="12.75">
      <c r="J2967" s="94"/>
    </row>
    <row r="2968" ht="12.75">
      <c r="J2968" s="94"/>
    </row>
    <row r="2969" ht="12.75">
      <c r="J2969" s="94"/>
    </row>
    <row r="2970" ht="12.75">
      <c r="J2970" s="94"/>
    </row>
    <row r="2971" ht="12.75">
      <c r="J2971" s="94"/>
    </row>
    <row r="2972" ht="12.75">
      <c r="J2972" s="94"/>
    </row>
    <row r="2973" ht="12.75">
      <c r="J2973" s="94"/>
    </row>
    <row r="2974" ht="12.75">
      <c r="J2974" s="94"/>
    </row>
    <row r="2975" ht="12.75">
      <c r="J2975" s="94"/>
    </row>
    <row r="2976" ht="12.75">
      <c r="J2976" s="94"/>
    </row>
    <row r="2977" ht="12.75">
      <c r="J2977" s="94"/>
    </row>
    <row r="2978" ht="12.75">
      <c r="J2978" s="94"/>
    </row>
    <row r="2979" ht="12.75">
      <c r="J2979" s="94"/>
    </row>
    <row r="2980" ht="12.75">
      <c r="J2980" s="94"/>
    </row>
    <row r="2981" ht="12.75">
      <c r="J2981" s="94"/>
    </row>
    <row r="2982" ht="12.75">
      <c r="J2982" s="94"/>
    </row>
    <row r="2983" ht="12.75">
      <c r="J2983" s="94"/>
    </row>
    <row r="2984" ht="12.75">
      <c r="J2984" s="94"/>
    </row>
    <row r="2985" ht="12.75">
      <c r="J2985" s="94"/>
    </row>
    <row r="2986" ht="12.75">
      <c r="J2986" s="94"/>
    </row>
    <row r="2987" ht="12.75">
      <c r="J2987" s="94"/>
    </row>
    <row r="2988" ht="12.75">
      <c r="J2988" s="94"/>
    </row>
    <row r="2989" ht="12.75">
      <c r="J2989" s="94"/>
    </row>
    <row r="2990" ht="12.75">
      <c r="J2990" s="94"/>
    </row>
    <row r="2991" ht="12.75">
      <c r="J2991" s="94"/>
    </row>
    <row r="2992" ht="12.75">
      <c r="J2992" s="94"/>
    </row>
    <row r="2993" ht="12.75">
      <c r="J2993" s="94"/>
    </row>
    <row r="2994" ht="12.75">
      <c r="J2994" s="94"/>
    </row>
    <row r="2995" ht="12.75">
      <c r="J2995" s="94"/>
    </row>
    <row r="2996" ht="12.75">
      <c r="J2996" s="94"/>
    </row>
    <row r="2997" ht="12.75">
      <c r="J2997" s="94"/>
    </row>
    <row r="2998" ht="12.75">
      <c r="J2998" s="94"/>
    </row>
    <row r="2999" ht="12.75">
      <c r="J2999" s="94"/>
    </row>
    <row r="3000" ht="12.75">
      <c r="J3000" s="94"/>
    </row>
    <row r="3001" ht="12.75">
      <c r="J3001" s="94"/>
    </row>
    <row r="3002" ht="12.75">
      <c r="J3002" s="94"/>
    </row>
    <row r="3003" ht="12.75">
      <c r="J3003" s="94"/>
    </row>
    <row r="3004" ht="12.75">
      <c r="J3004" s="94"/>
    </row>
    <row r="3005" ht="12.75">
      <c r="J3005" s="94"/>
    </row>
    <row r="3006" ht="12.75">
      <c r="J3006" s="94"/>
    </row>
    <row r="3007" ht="12.75">
      <c r="J3007" s="94"/>
    </row>
    <row r="3008" ht="12.75">
      <c r="J3008" s="94"/>
    </row>
    <row r="3009" ht="12.75">
      <c r="J3009" s="94"/>
    </row>
    <row r="3010" ht="12.75">
      <c r="J3010" s="94"/>
    </row>
    <row r="3011" ht="12.75">
      <c r="J3011" s="94"/>
    </row>
    <row r="3012" ht="12.75">
      <c r="J3012" s="94"/>
    </row>
    <row r="3013" ht="12.75">
      <c r="J3013" s="94"/>
    </row>
    <row r="3014" ht="12.75">
      <c r="J3014" s="94"/>
    </row>
    <row r="3015" ht="12.75">
      <c r="J3015" s="94"/>
    </row>
    <row r="3016" ht="12.75">
      <c r="J3016" s="94"/>
    </row>
    <row r="3017" ht="12.75">
      <c r="J3017" s="94"/>
    </row>
    <row r="3018" ht="12.75">
      <c r="J3018" s="94"/>
    </row>
    <row r="3019" ht="12.75">
      <c r="J3019" s="94"/>
    </row>
    <row r="3020" ht="12.75">
      <c r="J3020" s="94"/>
    </row>
    <row r="3021" ht="12.75">
      <c r="J3021" s="94"/>
    </row>
    <row r="3022" ht="12.75">
      <c r="J3022" s="94"/>
    </row>
    <row r="3023" ht="12.75">
      <c r="J3023" s="94"/>
    </row>
    <row r="3024" ht="12.75">
      <c r="J3024" s="94"/>
    </row>
    <row r="3025" ht="12.75">
      <c r="J3025" s="94"/>
    </row>
    <row r="3026" ht="12.75">
      <c r="J3026" s="94"/>
    </row>
    <row r="3027" ht="12.75">
      <c r="J3027" s="94"/>
    </row>
    <row r="3028" ht="12.75">
      <c r="J3028" s="94"/>
    </row>
    <row r="3029" ht="12.75">
      <c r="J3029" s="94"/>
    </row>
    <row r="3030" ht="12.75">
      <c r="J3030" s="94"/>
    </row>
    <row r="3031" ht="12.75">
      <c r="J3031" s="94"/>
    </row>
    <row r="3032" ht="12.75">
      <c r="J3032" s="94"/>
    </row>
    <row r="3033" ht="12.75">
      <c r="J3033" s="94"/>
    </row>
    <row r="3034" ht="12.75">
      <c r="J3034" s="94"/>
    </row>
    <row r="3035" ht="12.75">
      <c r="J3035" s="94"/>
    </row>
    <row r="3036" ht="12.75">
      <c r="J3036" s="94"/>
    </row>
    <row r="3037" ht="12.75">
      <c r="J3037" s="94"/>
    </row>
    <row r="3038" ht="12.75">
      <c r="J3038" s="94"/>
    </row>
    <row r="3039" ht="12.75">
      <c r="J3039" s="94"/>
    </row>
    <row r="3040" ht="12.75">
      <c r="J3040" s="94"/>
    </row>
    <row r="3041" ht="12.75">
      <c r="J3041" s="94"/>
    </row>
    <row r="3042" ht="12.75">
      <c r="J3042" s="94"/>
    </row>
    <row r="3043" ht="12.75">
      <c r="J3043" s="94"/>
    </row>
    <row r="3044" ht="12.75">
      <c r="J3044" s="94"/>
    </row>
    <row r="3045" ht="12.75">
      <c r="J3045" s="94"/>
    </row>
    <row r="3046" ht="12.75">
      <c r="J3046" s="94"/>
    </row>
    <row r="3047" ht="12.75">
      <c r="J3047" s="94"/>
    </row>
    <row r="3048" ht="12.75">
      <c r="J3048" s="94"/>
    </row>
    <row r="3049" ht="12.75">
      <c r="J3049" s="94"/>
    </row>
    <row r="3050" ht="12.75">
      <c r="J3050" s="94"/>
    </row>
    <row r="3051" ht="12.75">
      <c r="J3051" s="94"/>
    </row>
    <row r="3052" ht="12.75">
      <c r="J3052" s="94"/>
    </row>
    <row r="3053" ht="12.75">
      <c r="J3053" s="94"/>
    </row>
    <row r="3054" ht="12.75">
      <c r="J3054" s="94"/>
    </row>
    <row r="3055" ht="12.75">
      <c r="J3055" s="94"/>
    </row>
    <row r="3056" ht="12.75">
      <c r="J3056" s="94"/>
    </row>
    <row r="3057" ht="12.75">
      <c r="J3057" s="94"/>
    </row>
    <row r="3058" ht="12.75">
      <c r="J3058" s="94"/>
    </row>
    <row r="3059" ht="12.75">
      <c r="J3059" s="94"/>
    </row>
    <row r="3060" ht="12.75">
      <c r="J3060" s="94"/>
    </row>
    <row r="3061" ht="12.75">
      <c r="J3061" s="94"/>
    </row>
    <row r="3062" ht="12.75">
      <c r="J3062" s="94"/>
    </row>
    <row r="3063" ht="12.75">
      <c r="J3063" s="94"/>
    </row>
    <row r="3064" ht="12.75">
      <c r="J3064" s="94"/>
    </row>
    <row r="3065" ht="12.75">
      <c r="J3065" s="94"/>
    </row>
    <row r="3066" ht="12.75">
      <c r="J3066" s="94"/>
    </row>
    <row r="3067" ht="12.75">
      <c r="J3067" s="94"/>
    </row>
    <row r="3068" ht="12.75">
      <c r="J3068" s="94"/>
    </row>
    <row r="3069" ht="12.75">
      <c r="J3069" s="94"/>
    </row>
    <row r="3070" ht="12.75">
      <c r="J3070" s="94"/>
    </row>
    <row r="3071" ht="12.75">
      <c r="J3071" s="94"/>
    </row>
    <row r="3072" ht="12.75">
      <c r="J3072" s="94"/>
    </row>
    <row r="3073" ht="12.75">
      <c r="J3073" s="94"/>
    </row>
    <row r="3074" ht="12.75">
      <c r="J3074" s="94"/>
    </row>
    <row r="3075" ht="12.75">
      <c r="J3075" s="94"/>
    </row>
    <row r="3076" ht="12.75">
      <c r="J3076" s="94"/>
    </row>
    <row r="3077" ht="12.75">
      <c r="J3077" s="94"/>
    </row>
    <row r="3078" ht="12.75">
      <c r="J3078" s="94"/>
    </row>
    <row r="3079" ht="12.75">
      <c r="J3079" s="94"/>
    </row>
    <row r="3080" ht="12.75">
      <c r="J3080" s="94"/>
    </row>
    <row r="3081" ht="12.75">
      <c r="J3081" s="94"/>
    </row>
    <row r="3082" ht="12.75">
      <c r="J3082" s="94"/>
    </row>
    <row r="3083" ht="12.75">
      <c r="J3083" s="94"/>
    </row>
    <row r="3084" ht="12.75">
      <c r="J3084" s="94"/>
    </row>
    <row r="3085" ht="12.75">
      <c r="J3085" s="94"/>
    </row>
    <row r="3086" ht="12.75">
      <c r="J3086" s="94"/>
    </row>
    <row r="3087" ht="12.75">
      <c r="J3087" s="94"/>
    </row>
    <row r="3088" ht="12.75">
      <c r="J3088" s="94"/>
    </row>
    <row r="3089" ht="12.75">
      <c r="J3089" s="94"/>
    </row>
    <row r="3090" ht="12.75">
      <c r="J3090" s="94"/>
    </row>
    <row r="3091" ht="12.75">
      <c r="J3091" s="94"/>
    </row>
    <row r="3092" ht="12.75">
      <c r="J3092" s="94"/>
    </row>
    <row r="3093" ht="12.75">
      <c r="J3093" s="94"/>
    </row>
    <row r="3094" ht="12.75">
      <c r="J3094" s="94"/>
    </row>
    <row r="3095" ht="12.75">
      <c r="J3095" s="94"/>
    </row>
    <row r="3096" ht="12.75">
      <c r="J3096" s="94"/>
    </row>
    <row r="3097" ht="12.75">
      <c r="J3097" s="94"/>
    </row>
    <row r="3098" ht="12.75">
      <c r="J3098" s="94"/>
    </row>
    <row r="3099" ht="12.75">
      <c r="J3099" s="94"/>
    </row>
    <row r="3100" ht="12.75">
      <c r="J3100" s="94"/>
    </row>
    <row r="3101" ht="12.75">
      <c r="J3101" s="94"/>
    </row>
    <row r="3102" ht="12.75">
      <c r="J3102" s="94"/>
    </row>
    <row r="3103" ht="12.75">
      <c r="J3103" s="94"/>
    </row>
    <row r="3104" ht="12.75">
      <c r="J3104" s="94"/>
    </row>
    <row r="3105" ht="12.75">
      <c r="J3105" s="94"/>
    </row>
    <row r="3106" ht="12.75">
      <c r="J3106" s="94"/>
    </row>
    <row r="3107" ht="12.75">
      <c r="J3107" s="94"/>
    </row>
    <row r="3108" ht="12.75">
      <c r="J3108" s="94"/>
    </row>
    <row r="3109" ht="12.75">
      <c r="J3109" s="94"/>
    </row>
    <row r="3110" ht="12.75">
      <c r="J3110" s="94"/>
    </row>
    <row r="3111" ht="12.75">
      <c r="J3111" s="94"/>
    </row>
    <row r="3112" ht="12.75">
      <c r="J3112" s="94"/>
    </row>
    <row r="3113" ht="12.75">
      <c r="J3113" s="94"/>
    </row>
    <row r="3114" ht="12.75">
      <c r="J3114" s="94"/>
    </row>
    <row r="3115" ht="12.75">
      <c r="J3115" s="94"/>
    </row>
    <row r="3116" ht="12.75">
      <c r="J3116" s="94"/>
    </row>
    <row r="3117" ht="12.75">
      <c r="J3117" s="94"/>
    </row>
    <row r="3118" ht="12.75">
      <c r="J3118" s="94"/>
    </row>
    <row r="3119" ht="12.75">
      <c r="J3119" s="94"/>
    </row>
    <row r="3120" ht="12.75">
      <c r="J3120" s="94"/>
    </row>
    <row r="3121" ht="12.75">
      <c r="J3121" s="94"/>
    </row>
    <row r="3122" ht="12.75">
      <c r="J3122" s="94"/>
    </row>
    <row r="3123" ht="12.75">
      <c r="J3123" s="94"/>
    </row>
    <row r="3124" ht="12.75">
      <c r="J3124" s="94"/>
    </row>
    <row r="3125" ht="12.75">
      <c r="J3125" s="94"/>
    </row>
    <row r="3126" ht="12.75">
      <c r="J3126" s="94"/>
    </row>
    <row r="3127" ht="12.75">
      <c r="J3127" s="94"/>
    </row>
    <row r="3128" ht="12.75">
      <c r="J3128" s="94"/>
    </row>
    <row r="3129" ht="12.75">
      <c r="J3129" s="94"/>
    </row>
    <row r="3130" ht="12.75">
      <c r="J3130" s="94"/>
    </row>
    <row r="3131" ht="12.75">
      <c r="J3131" s="94"/>
    </row>
    <row r="3132" ht="12.75">
      <c r="J3132" s="94"/>
    </row>
    <row r="3133" ht="12.75">
      <c r="J3133" s="94"/>
    </row>
    <row r="3134" ht="12.75">
      <c r="J3134" s="94"/>
    </row>
    <row r="3135" ht="12.75">
      <c r="J3135" s="94"/>
    </row>
    <row r="3136" ht="12.75">
      <c r="J3136" s="94"/>
    </row>
    <row r="3137" ht="12.75">
      <c r="J3137" s="94"/>
    </row>
    <row r="3138" ht="12.75">
      <c r="J3138" s="94"/>
    </row>
    <row r="3139" ht="12.75">
      <c r="J3139" s="94"/>
    </row>
    <row r="3140" ht="12.75">
      <c r="J3140" s="94"/>
    </row>
    <row r="3141" ht="12.75">
      <c r="J3141" s="94"/>
    </row>
    <row r="3142" ht="12.75">
      <c r="J3142" s="94"/>
    </row>
    <row r="3143" ht="12.75">
      <c r="J3143" s="94"/>
    </row>
    <row r="3144" ht="12.75">
      <c r="J3144" s="94"/>
    </row>
    <row r="3145" ht="12.75">
      <c r="J3145" s="94"/>
    </row>
    <row r="3146" ht="12.75">
      <c r="J3146" s="94"/>
    </row>
    <row r="3147" ht="12.75">
      <c r="J3147" s="94"/>
    </row>
    <row r="3148" ht="12.75">
      <c r="J3148" s="94"/>
    </row>
    <row r="3149" ht="12.75">
      <c r="J3149" s="94"/>
    </row>
    <row r="3150" ht="12.75">
      <c r="J3150" s="94"/>
    </row>
    <row r="3151" ht="12.75">
      <c r="J3151" s="94"/>
    </row>
    <row r="3152" ht="12.75">
      <c r="J3152" s="94"/>
    </row>
    <row r="3153" ht="12.75">
      <c r="J3153" s="94"/>
    </row>
    <row r="3154" ht="12.75">
      <c r="J3154" s="94"/>
    </row>
    <row r="3155" ht="12.75">
      <c r="J3155" s="94"/>
    </row>
    <row r="3156" ht="12.75">
      <c r="J3156" s="94"/>
    </row>
    <row r="3157" ht="12.75">
      <c r="J3157" s="94"/>
    </row>
    <row r="3158" ht="12.75">
      <c r="J3158" s="94"/>
    </row>
    <row r="3159" ht="12.75">
      <c r="J3159" s="94"/>
    </row>
    <row r="3160" ht="12.75">
      <c r="J3160" s="94"/>
    </row>
    <row r="3161" ht="12.75">
      <c r="J3161" s="94"/>
    </row>
    <row r="3162" ht="12.75">
      <c r="J3162" s="94"/>
    </row>
    <row r="3163" ht="12.75">
      <c r="J3163" s="94"/>
    </row>
    <row r="3164" ht="12.75">
      <c r="J3164" s="94"/>
    </row>
    <row r="3165" ht="12.75">
      <c r="J3165" s="94"/>
    </row>
    <row r="3166" ht="12.75">
      <c r="J3166" s="94"/>
    </row>
    <row r="3167" ht="12.75">
      <c r="J3167" s="94"/>
    </row>
    <row r="3168" ht="12.75">
      <c r="J3168" s="94"/>
    </row>
    <row r="3169" ht="12.75">
      <c r="J3169" s="94"/>
    </row>
    <row r="3170" ht="12.75">
      <c r="J3170" s="94"/>
    </row>
    <row r="3171" ht="12.75">
      <c r="J3171" s="94"/>
    </row>
    <row r="3172" ht="12.75">
      <c r="J3172" s="94"/>
    </row>
    <row r="3173" ht="12.75">
      <c r="J3173" s="94"/>
    </row>
    <row r="3174" ht="12.75">
      <c r="J3174" s="94"/>
    </row>
    <row r="3175" ht="12.75">
      <c r="J3175" s="94"/>
    </row>
    <row r="3176" ht="12.75">
      <c r="J3176" s="94"/>
    </row>
    <row r="3177" ht="12.75">
      <c r="J3177" s="94"/>
    </row>
    <row r="3178" ht="12.75">
      <c r="J3178" s="94"/>
    </row>
    <row r="3179" ht="12.75">
      <c r="J3179" s="94"/>
    </row>
    <row r="3180" ht="12.75">
      <c r="J3180" s="94"/>
    </row>
    <row r="3181" ht="12.75">
      <c r="J3181" s="94"/>
    </row>
    <row r="3182" ht="12.75">
      <c r="J3182" s="94"/>
    </row>
    <row r="3183" ht="12.75">
      <c r="J3183" s="94"/>
    </row>
    <row r="3184" ht="12.75">
      <c r="J3184" s="94"/>
    </row>
    <row r="3185" ht="12.75">
      <c r="J3185" s="94"/>
    </row>
    <row r="3186" ht="12.75">
      <c r="J3186" s="94"/>
    </row>
    <row r="3187" ht="12.75">
      <c r="J3187" s="94"/>
    </row>
    <row r="3188" ht="12.75">
      <c r="J3188" s="94"/>
    </row>
    <row r="3189" ht="12.75">
      <c r="J3189" s="94"/>
    </row>
    <row r="3190" ht="12.75">
      <c r="J3190" s="94"/>
    </row>
    <row r="3191" ht="12.75">
      <c r="J3191" s="94"/>
    </row>
    <row r="3192" ht="12.75">
      <c r="J3192" s="94"/>
    </row>
    <row r="3193" ht="12.75">
      <c r="J3193" s="94"/>
    </row>
    <row r="3194" ht="12.75">
      <c r="J3194" s="94"/>
    </row>
    <row r="3195" ht="12.75">
      <c r="J3195" s="94"/>
    </row>
    <row r="3196" ht="12.75">
      <c r="J3196" s="94"/>
    </row>
    <row r="3197" ht="12.75">
      <c r="J3197" s="94"/>
    </row>
    <row r="3198" ht="12.75">
      <c r="J3198" s="94"/>
    </row>
    <row r="3199" ht="12.75">
      <c r="J3199" s="94"/>
    </row>
    <row r="3200" ht="12.75">
      <c r="J3200" s="94"/>
    </row>
    <row r="3201" ht="12.75">
      <c r="J3201" s="94"/>
    </row>
    <row r="3202" ht="12.75">
      <c r="J3202" s="94"/>
    </row>
    <row r="3203" ht="12.75">
      <c r="J3203" s="94"/>
    </row>
    <row r="3204" ht="12.75">
      <c r="J3204" s="94"/>
    </row>
    <row r="3205" ht="12.75">
      <c r="J3205" s="94"/>
    </row>
    <row r="3206" ht="12.75">
      <c r="J3206" s="94"/>
    </row>
    <row r="3207" ht="12.75">
      <c r="J3207" s="94"/>
    </row>
    <row r="3208" ht="12.75">
      <c r="J3208" s="94"/>
    </row>
    <row r="3209" ht="12.75">
      <c r="J3209" s="94"/>
    </row>
    <row r="3210" ht="12.75">
      <c r="J3210" s="94"/>
    </row>
    <row r="3211" ht="12.75">
      <c r="J3211" s="94"/>
    </row>
    <row r="3212" ht="12.75">
      <c r="J3212" s="94"/>
    </row>
    <row r="3213" ht="12.75">
      <c r="J3213" s="94"/>
    </row>
    <row r="3214" ht="12.75">
      <c r="J3214" s="94"/>
    </row>
    <row r="3215" ht="12.75">
      <c r="J3215" s="94"/>
    </row>
    <row r="3216" ht="12.75">
      <c r="J3216" s="94"/>
    </row>
    <row r="3217" ht="12.75">
      <c r="J3217" s="94"/>
    </row>
    <row r="3218" ht="12.75">
      <c r="J3218" s="94"/>
    </row>
    <row r="3219" ht="12.75">
      <c r="J3219" s="94"/>
    </row>
    <row r="3220" ht="12.75">
      <c r="J3220" s="94"/>
    </row>
    <row r="3221" ht="12.75">
      <c r="J3221" s="94"/>
    </row>
    <row r="3222" ht="12.75">
      <c r="J3222" s="94"/>
    </row>
    <row r="3223" ht="12.75">
      <c r="J3223" s="94"/>
    </row>
    <row r="3224" ht="12.75">
      <c r="J3224" s="94"/>
    </row>
    <row r="3225" ht="12.75">
      <c r="J3225" s="94"/>
    </row>
    <row r="3226" ht="12.75">
      <c r="J3226" s="94"/>
    </row>
    <row r="3227" ht="12.75">
      <c r="J3227" s="94"/>
    </row>
    <row r="3228" ht="12.75">
      <c r="J3228" s="94"/>
    </row>
    <row r="3229" ht="12.75">
      <c r="J3229" s="94"/>
    </row>
    <row r="3230" ht="12.75">
      <c r="J3230" s="94"/>
    </row>
    <row r="3231" ht="12.75">
      <c r="J3231" s="94"/>
    </row>
    <row r="3232" ht="12.75">
      <c r="J3232" s="94"/>
    </row>
    <row r="3233" ht="12.75">
      <c r="J3233" s="94"/>
    </row>
    <row r="3234" ht="12.75">
      <c r="J3234" s="94"/>
    </row>
    <row r="3235" ht="12.75">
      <c r="J3235" s="94"/>
    </row>
    <row r="3236" ht="12.75">
      <c r="J3236" s="94"/>
    </row>
    <row r="3237" ht="12.75">
      <c r="J3237" s="94"/>
    </row>
    <row r="3238" ht="12.75">
      <c r="J3238" s="94"/>
    </row>
    <row r="3239" ht="12.75">
      <c r="J3239" s="94"/>
    </row>
    <row r="3240" ht="12.75">
      <c r="J3240" s="94"/>
    </row>
    <row r="3241" ht="12.75">
      <c r="J3241" s="94"/>
    </row>
    <row r="3242" ht="12.75">
      <c r="J3242" s="94"/>
    </row>
    <row r="3243" ht="12.75">
      <c r="J3243" s="94"/>
    </row>
    <row r="3244" ht="12.75">
      <c r="J3244" s="94"/>
    </row>
    <row r="3245" ht="12.75">
      <c r="J3245" s="94"/>
    </row>
    <row r="3246" ht="12.75">
      <c r="J3246" s="94"/>
    </row>
    <row r="3247" ht="12.75">
      <c r="J3247" s="94"/>
    </row>
    <row r="3248" ht="12.75">
      <c r="J3248" s="94"/>
    </row>
    <row r="3249" ht="12.75">
      <c r="J3249" s="94"/>
    </row>
    <row r="3250" ht="12.75">
      <c r="J3250" s="94"/>
    </row>
    <row r="3251" ht="12.75">
      <c r="J3251" s="94"/>
    </row>
    <row r="3252" ht="12.75">
      <c r="J3252" s="94"/>
    </row>
    <row r="3253" ht="12.75">
      <c r="J3253" s="94"/>
    </row>
    <row r="3254" ht="12.75">
      <c r="J3254" s="94"/>
    </row>
    <row r="3255" ht="12.75">
      <c r="J3255" s="94"/>
    </row>
    <row r="3256" ht="12.75">
      <c r="J3256" s="94"/>
    </row>
    <row r="3257" ht="12.75">
      <c r="J3257" s="94"/>
    </row>
    <row r="3258" ht="12.75">
      <c r="J3258" s="94"/>
    </row>
    <row r="3259" ht="12.75">
      <c r="J3259" s="94"/>
    </row>
    <row r="3260" ht="12.75">
      <c r="J3260" s="94"/>
    </row>
    <row r="3261" ht="12.75">
      <c r="J3261" s="94"/>
    </row>
    <row r="3262" ht="12.75">
      <c r="J3262" s="94"/>
    </row>
    <row r="3263" ht="12.75">
      <c r="J3263" s="94"/>
    </row>
    <row r="3264" ht="12.75">
      <c r="J3264" s="94"/>
    </row>
    <row r="3265" ht="12.75">
      <c r="J3265" s="94"/>
    </row>
    <row r="3266" ht="12.75">
      <c r="J3266" s="94"/>
    </row>
    <row r="3267" ht="12.75">
      <c r="J3267" s="94"/>
    </row>
    <row r="3268" ht="12.75">
      <c r="J3268" s="94"/>
    </row>
    <row r="3269" ht="12.75">
      <c r="J3269" s="94"/>
    </row>
    <row r="3270" ht="12.75">
      <c r="J3270" s="94"/>
    </row>
    <row r="3271" ht="12.75">
      <c r="J3271" s="94"/>
    </row>
    <row r="3272" ht="12.75">
      <c r="J3272" s="94"/>
    </row>
    <row r="3273" ht="12.75">
      <c r="J3273" s="94"/>
    </row>
    <row r="3274" ht="12.75">
      <c r="J3274" s="94"/>
    </row>
    <row r="3275" ht="12.75">
      <c r="J3275" s="94"/>
    </row>
    <row r="3276" ht="12.75">
      <c r="J3276" s="94"/>
    </row>
    <row r="3277" ht="12.75">
      <c r="J3277" s="94"/>
    </row>
    <row r="3278" ht="12.75">
      <c r="J3278" s="94"/>
    </row>
    <row r="3279" ht="12.75">
      <c r="J3279" s="94"/>
    </row>
    <row r="3280" ht="12.75">
      <c r="J3280" s="94"/>
    </row>
    <row r="3281" ht="12.75">
      <c r="J3281" s="94"/>
    </row>
    <row r="3282" ht="12.75">
      <c r="J3282" s="94"/>
    </row>
    <row r="3283" ht="12.75">
      <c r="J3283" s="94"/>
    </row>
    <row r="3284" ht="12.75">
      <c r="J3284" s="94"/>
    </row>
    <row r="3285" ht="12.75">
      <c r="J3285" s="94"/>
    </row>
    <row r="3286" ht="12.75">
      <c r="J3286" s="94"/>
    </row>
    <row r="3287" ht="12.75">
      <c r="J3287" s="94"/>
    </row>
    <row r="3288" ht="12.75">
      <c r="J3288" s="94"/>
    </row>
    <row r="3289" ht="12.75">
      <c r="J3289" s="94"/>
    </row>
    <row r="3290" ht="12.75">
      <c r="J3290" s="94"/>
    </row>
    <row r="3291" ht="12.75">
      <c r="J3291" s="94"/>
    </row>
    <row r="3292" ht="12.75">
      <c r="J3292" s="94"/>
    </row>
    <row r="3293" ht="12.75">
      <c r="J3293" s="94"/>
    </row>
    <row r="3294" ht="12.75">
      <c r="J3294" s="94"/>
    </row>
    <row r="3295" ht="12.75">
      <c r="J3295" s="94"/>
    </row>
    <row r="3296" ht="12.75">
      <c r="J3296" s="94"/>
    </row>
    <row r="3297" ht="12.75">
      <c r="J3297" s="94"/>
    </row>
    <row r="3298" ht="12.75">
      <c r="J3298" s="94"/>
    </row>
    <row r="3299" ht="12.75">
      <c r="J3299" s="94"/>
    </row>
    <row r="3300" ht="12.75">
      <c r="J3300" s="94"/>
    </row>
    <row r="3301" ht="12.75">
      <c r="J3301" s="94"/>
    </row>
    <row r="3302" ht="12.75">
      <c r="J3302" s="94"/>
    </row>
    <row r="3303" ht="12.75">
      <c r="J3303" s="94"/>
    </row>
    <row r="3304" ht="12.75">
      <c r="J3304" s="94"/>
    </row>
    <row r="3305" ht="12.75">
      <c r="J3305" s="94"/>
    </row>
    <row r="3306" ht="12.75">
      <c r="J3306" s="94"/>
    </row>
    <row r="3307" ht="12.75">
      <c r="J3307" s="94"/>
    </row>
    <row r="3308" ht="12.75">
      <c r="J3308" s="94"/>
    </row>
    <row r="3309" ht="12.75">
      <c r="J3309" s="94"/>
    </row>
    <row r="3310" ht="12.75">
      <c r="J3310" s="94"/>
    </row>
    <row r="3311" ht="12.75">
      <c r="J3311" s="94"/>
    </row>
    <row r="3312" ht="12.75">
      <c r="J3312" s="94"/>
    </row>
    <row r="3313" ht="12.75">
      <c r="J3313" s="94"/>
    </row>
    <row r="3314" ht="12.75">
      <c r="J3314" s="94"/>
    </row>
    <row r="3315" ht="12.75">
      <c r="J3315" s="94"/>
    </row>
    <row r="3316" ht="12.75">
      <c r="J3316" s="94"/>
    </row>
    <row r="3317" ht="12.75">
      <c r="J3317" s="94"/>
    </row>
    <row r="3318" ht="12.75">
      <c r="J3318" s="94"/>
    </row>
    <row r="3319" ht="12.75">
      <c r="J3319" s="94"/>
    </row>
    <row r="3320" ht="12.75">
      <c r="J3320" s="94"/>
    </row>
    <row r="3321" ht="12.75">
      <c r="J3321" s="94"/>
    </row>
    <row r="3322" ht="12.75">
      <c r="J3322" s="94"/>
    </row>
    <row r="3323" ht="12.75">
      <c r="J3323" s="94"/>
    </row>
    <row r="3324" ht="12.75">
      <c r="J3324" s="94"/>
    </row>
    <row r="3325" ht="12.75">
      <c r="J3325" s="94"/>
    </row>
    <row r="3326" ht="12.75">
      <c r="J3326" s="94"/>
    </row>
    <row r="3327" ht="12.75">
      <c r="J3327" s="94"/>
    </row>
    <row r="3328" ht="12.75">
      <c r="J3328" s="94"/>
    </row>
    <row r="3329" ht="12.75">
      <c r="J3329" s="94"/>
    </row>
    <row r="3330" ht="12.75">
      <c r="J3330" s="94"/>
    </row>
    <row r="3331" ht="12.75">
      <c r="J3331" s="94"/>
    </row>
    <row r="3332" ht="12.75">
      <c r="J3332" s="94"/>
    </row>
    <row r="3333" ht="12.75">
      <c r="J3333" s="94"/>
    </row>
    <row r="3334" ht="12.75">
      <c r="J3334" s="94"/>
    </row>
    <row r="3335" ht="12.75">
      <c r="J3335" s="94"/>
    </row>
    <row r="3336" ht="12.75">
      <c r="J3336" s="94"/>
    </row>
    <row r="3337" ht="12.75">
      <c r="J3337" s="94"/>
    </row>
    <row r="3338" ht="12.75">
      <c r="J3338" s="94"/>
    </row>
    <row r="3339" ht="12.75">
      <c r="J3339" s="94"/>
    </row>
    <row r="3340" ht="12.75">
      <c r="J3340" s="94"/>
    </row>
    <row r="3341" ht="12.75">
      <c r="J3341" s="94"/>
    </row>
    <row r="3342" ht="12.75">
      <c r="J3342" s="94"/>
    </row>
    <row r="3343" ht="12.75">
      <c r="J3343" s="94"/>
    </row>
    <row r="3344" ht="12.75">
      <c r="J3344" s="94"/>
    </row>
    <row r="3345" ht="12.75">
      <c r="J3345" s="94"/>
    </row>
    <row r="3346" ht="12.75">
      <c r="J3346" s="94"/>
    </row>
    <row r="3347" ht="12.75">
      <c r="J3347" s="94"/>
    </row>
    <row r="3348" ht="12.75">
      <c r="J3348" s="94"/>
    </row>
    <row r="3349" ht="12.75">
      <c r="J3349" s="94"/>
    </row>
    <row r="3350" ht="12.75">
      <c r="J3350" s="94"/>
    </row>
    <row r="3351" ht="12.75">
      <c r="J3351" s="94"/>
    </row>
    <row r="3352" ht="12.75">
      <c r="J3352" s="94"/>
    </row>
    <row r="3353" ht="12.75">
      <c r="J3353" s="94"/>
    </row>
    <row r="3354" ht="12.75">
      <c r="J3354" s="94"/>
    </row>
    <row r="3355" ht="12.75">
      <c r="J3355" s="94"/>
    </row>
    <row r="3356" ht="12.75">
      <c r="J3356" s="94"/>
    </row>
    <row r="3357" ht="12.75">
      <c r="J3357" s="94"/>
    </row>
    <row r="3358" ht="12.75">
      <c r="J3358" s="94"/>
    </row>
    <row r="3359" ht="12.75">
      <c r="J3359" s="94"/>
    </row>
    <row r="3360" ht="12.75">
      <c r="J3360" s="94"/>
    </row>
    <row r="3361" ht="12.75">
      <c r="J3361" s="94"/>
    </row>
    <row r="3362" ht="12.75">
      <c r="J3362" s="94"/>
    </row>
    <row r="3363" ht="12.75">
      <c r="J3363" s="94"/>
    </row>
    <row r="3364" ht="12.75">
      <c r="J3364" s="94"/>
    </row>
    <row r="3365" ht="12.75">
      <c r="J3365" s="94"/>
    </row>
    <row r="3366" ht="12.75">
      <c r="J3366" s="94"/>
    </row>
    <row r="3367" ht="12.75">
      <c r="J3367" s="94"/>
    </row>
    <row r="3368" ht="12.75">
      <c r="J3368" s="94"/>
    </row>
    <row r="3369" ht="12.75">
      <c r="J3369" s="94"/>
    </row>
    <row r="3370" ht="12.75">
      <c r="J3370" s="94"/>
    </row>
    <row r="3371" ht="12.75">
      <c r="J3371" s="94"/>
    </row>
    <row r="3372" ht="12.75">
      <c r="J3372" s="94"/>
    </row>
    <row r="3373" ht="12.75">
      <c r="J3373" s="94"/>
    </row>
    <row r="3374" ht="12.75">
      <c r="J3374" s="94"/>
    </row>
    <row r="3375" ht="12.75">
      <c r="J3375" s="94"/>
    </row>
    <row r="3376" ht="12.75">
      <c r="J3376" s="94"/>
    </row>
    <row r="3377" ht="12.75">
      <c r="J3377" s="94"/>
    </row>
    <row r="3378" ht="12.75">
      <c r="J3378" s="94"/>
    </row>
    <row r="3379" ht="12.75">
      <c r="J3379" s="94"/>
    </row>
    <row r="3380" ht="12.75">
      <c r="J3380" s="94"/>
    </row>
    <row r="3381" ht="12.75">
      <c r="J3381" s="94"/>
    </row>
    <row r="3382" ht="12.75">
      <c r="J3382" s="94"/>
    </row>
    <row r="3383" ht="12.75">
      <c r="J3383" s="94"/>
    </row>
    <row r="3384" ht="12.75">
      <c r="J3384" s="94"/>
    </row>
    <row r="3385" ht="12.75">
      <c r="J3385" s="94"/>
    </row>
    <row r="3386" ht="12.75">
      <c r="J3386" s="94"/>
    </row>
    <row r="3387" ht="12.75">
      <c r="J3387" s="94"/>
    </row>
    <row r="3388" ht="12.75">
      <c r="J3388" s="94"/>
    </row>
    <row r="3389" ht="12.75">
      <c r="J3389" s="94"/>
    </row>
    <row r="3390" ht="12.75">
      <c r="J3390" s="94"/>
    </row>
    <row r="3391" ht="12.75">
      <c r="J3391" s="94"/>
    </row>
    <row r="3392" ht="12.75">
      <c r="J3392" s="94"/>
    </row>
    <row r="3393" ht="12.75">
      <c r="J3393" s="94"/>
    </row>
    <row r="3394" ht="12.75">
      <c r="J3394" s="94"/>
    </row>
    <row r="3395" ht="12.75">
      <c r="J3395" s="94"/>
    </row>
    <row r="3396" ht="12.75">
      <c r="J3396" s="94"/>
    </row>
    <row r="3397" ht="12.75">
      <c r="J3397" s="94"/>
    </row>
    <row r="3398" ht="12.75">
      <c r="J3398" s="94"/>
    </row>
    <row r="3399" ht="12.75">
      <c r="J3399" s="94"/>
    </row>
    <row r="3400" ht="12.75">
      <c r="J3400" s="94"/>
    </row>
    <row r="3401" ht="12.75">
      <c r="J3401" s="94"/>
    </row>
    <row r="3402" ht="12.75">
      <c r="J3402" s="94"/>
    </row>
    <row r="3403" ht="12.75">
      <c r="J3403" s="94"/>
    </row>
    <row r="3404" ht="12.75">
      <c r="J3404" s="94"/>
    </row>
    <row r="3405" ht="12.75">
      <c r="J3405" s="94"/>
    </row>
    <row r="3406" ht="12.75">
      <c r="J3406" s="94"/>
    </row>
    <row r="3407" ht="12.75">
      <c r="J3407" s="94"/>
    </row>
    <row r="3408" ht="12.75">
      <c r="J3408" s="94"/>
    </row>
    <row r="3409" ht="12.75">
      <c r="J3409" s="94"/>
    </row>
    <row r="3410" ht="12.75">
      <c r="J3410" s="94"/>
    </row>
    <row r="3411" ht="12.75">
      <c r="J3411" s="94"/>
    </row>
    <row r="3412" ht="12.75">
      <c r="J3412" s="94"/>
    </row>
    <row r="3413" ht="12.75">
      <c r="J3413" s="94"/>
    </row>
    <row r="3414" ht="12.75">
      <c r="J3414" s="94"/>
    </row>
    <row r="3415" ht="12.75">
      <c r="J3415" s="94"/>
    </row>
    <row r="3416" ht="12.75">
      <c r="J3416" s="94"/>
    </row>
    <row r="3417" ht="12.75">
      <c r="J3417" s="94"/>
    </row>
    <row r="3418" ht="12.75">
      <c r="J3418" s="94"/>
    </row>
    <row r="3419" ht="12.75">
      <c r="J3419" s="94"/>
    </row>
    <row r="3420" ht="12.75">
      <c r="J3420" s="94"/>
    </row>
    <row r="3421" ht="12.75">
      <c r="J3421" s="94"/>
    </row>
    <row r="3422" ht="12.75">
      <c r="J3422" s="94"/>
    </row>
    <row r="3423" ht="12.75">
      <c r="J3423" s="94"/>
    </row>
    <row r="3424" ht="12.75">
      <c r="J3424" s="94"/>
    </row>
    <row r="3425" ht="12.75">
      <c r="J3425" s="94"/>
    </row>
    <row r="3426" ht="12.75">
      <c r="J3426" s="94"/>
    </row>
    <row r="3427" ht="12.75">
      <c r="J3427" s="94"/>
    </row>
    <row r="3428" ht="12.75">
      <c r="J3428" s="94"/>
    </row>
    <row r="3429" ht="12.75">
      <c r="J3429" s="94"/>
    </row>
    <row r="3430" ht="12.75">
      <c r="J3430" s="94"/>
    </row>
    <row r="3431" ht="12.75">
      <c r="J3431" s="94"/>
    </row>
    <row r="3432" ht="12.75">
      <c r="J3432" s="94"/>
    </row>
    <row r="3433" ht="12.75">
      <c r="J3433" s="94"/>
    </row>
    <row r="3434" ht="12.75">
      <c r="J3434" s="94"/>
    </row>
    <row r="3435" ht="12.75">
      <c r="J3435" s="94"/>
    </row>
    <row r="3436" ht="12.75">
      <c r="J3436" s="94"/>
    </row>
    <row r="3437" ht="12.75">
      <c r="J3437" s="94"/>
    </row>
    <row r="3438" ht="12.75">
      <c r="J3438" s="94"/>
    </row>
    <row r="3439" ht="12.75">
      <c r="J3439" s="94"/>
    </row>
    <row r="3440" ht="12.75">
      <c r="J3440" s="94"/>
    </row>
    <row r="3441" ht="12.75">
      <c r="J3441" s="94"/>
    </row>
    <row r="3442" ht="12.75">
      <c r="J3442" s="94"/>
    </row>
    <row r="3443" ht="12.75">
      <c r="J3443" s="94"/>
    </row>
    <row r="3444" ht="12.75">
      <c r="J3444" s="94"/>
    </row>
    <row r="3445" ht="12.75">
      <c r="J3445" s="94"/>
    </row>
    <row r="3446" ht="12.75">
      <c r="J3446" s="94"/>
    </row>
    <row r="3447" ht="12.75">
      <c r="J3447" s="94"/>
    </row>
    <row r="3448" ht="12.75">
      <c r="J3448" s="94"/>
    </row>
    <row r="3449" ht="12.75">
      <c r="J3449" s="94"/>
    </row>
    <row r="3450" ht="12.75">
      <c r="J3450" s="94"/>
    </row>
    <row r="3451" ht="12.75">
      <c r="J3451" s="94"/>
    </row>
    <row r="3452" ht="12.75">
      <c r="J3452" s="94"/>
    </row>
    <row r="3453" ht="12.75">
      <c r="J3453" s="94"/>
    </row>
    <row r="3454" ht="12.75">
      <c r="J3454" s="94"/>
    </row>
    <row r="3455" ht="12.75">
      <c r="J3455" s="94"/>
    </row>
    <row r="3456" ht="12.75">
      <c r="J3456" s="94"/>
    </row>
    <row r="3457" ht="12.75">
      <c r="J3457" s="94"/>
    </row>
    <row r="3458" ht="12.75">
      <c r="J3458" s="94"/>
    </row>
    <row r="3459" ht="12.75">
      <c r="J3459" s="94"/>
    </row>
    <row r="3460" ht="12.75">
      <c r="J3460" s="94"/>
    </row>
    <row r="3461" ht="12.75">
      <c r="J3461" s="94"/>
    </row>
    <row r="3462" ht="12.75">
      <c r="J3462" s="94"/>
    </row>
    <row r="3463" ht="12.75">
      <c r="J3463" s="94"/>
    </row>
    <row r="3464" ht="12.75">
      <c r="J3464" s="94"/>
    </row>
    <row r="3465" ht="12.75">
      <c r="J3465" s="94"/>
    </row>
    <row r="3466" ht="12.75">
      <c r="J3466" s="94"/>
    </row>
    <row r="3467" ht="12.75">
      <c r="J3467" s="94"/>
    </row>
    <row r="3468" ht="12.75">
      <c r="J3468" s="94"/>
    </row>
    <row r="3469" ht="12.75">
      <c r="J3469" s="94"/>
    </row>
    <row r="3470" ht="12.75">
      <c r="J3470" s="94"/>
    </row>
    <row r="3471" ht="12.75">
      <c r="J3471" s="94"/>
    </row>
    <row r="3472" ht="12.75">
      <c r="J3472" s="94"/>
    </row>
    <row r="3473" ht="12.75">
      <c r="J3473" s="94"/>
    </row>
    <row r="3474" ht="12.75">
      <c r="J3474" s="94"/>
    </row>
    <row r="3475" ht="12.75">
      <c r="J3475" s="94"/>
    </row>
    <row r="3476" ht="12.75">
      <c r="J3476" s="94"/>
    </row>
    <row r="3477" ht="12.75">
      <c r="J3477" s="94"/>
    </row>
    <row r="3478" ht="12.75">
      <c r="J3478" s="94"/>
    </row>
    <row r="3479" ht="12.75">
      <c r="J3479" s="94"/>
    </row>
    <row r="3480" ht="12.75">
      <c r="J3480" s="94"/>
    </row>
    <row r="3481" ht="12.75">
      <c r="J3481" s="94"/>
    </row>
    <row r="3482" ht="12.75">
      <c r="J3482" s="94"/>
    </row>
    <row r="3483" ht="12.75">
      <c r="J3483" s="94"/>
    </row>
    <row r="3484" ht="12.75">
      <c r="J3484" s="94"/>
    </row>
    <row r="3485" ht="12.75">
      <c r="J3485" s="94"/>
    </row>
    <row r="3486" ht="12.75">
      <c r="J3486" s="94"/>
    </row>
    <row r="3487" ht="12.75">
      <c r="J3487" s="94"/>
    </row>
    <row r="3488" ht="12.75">
      <c r="J3488" s="94"/>
    </row>
    <row r="3489" ht="12.75">
      <c r="J3489" s="94"/>
    </row>
    <row r="3490" ht="12.75">
      <c r="J3490" s="94"/>
    </row>
    <row r="3491" ht="12.75">
      <c r="J3491" s="94"/>
    </row>
    <row r="3492" ht="12.75">
      <c r="J3492" s="94"/>
    </row>
    <row r="3493" ht="12.75">
      <c r="J3493" s="94"/>
    </row>
    <row r="3494" ht="12.75">
      <c r="J3494" s="94"/>
    </row>
    <row r="3495" ht="12.75">
      <c r="J3495" s="94"/>
    </row>
    <row r="3496" ht="12.75">
      <c r="J3496" s="94"/>
    </row>
    <row r="3497" ht="12.75">
      <c r="J3497" s="94"/>
    </row>
    <row r="3498" ht="12.75">
      <c r="J3498" s="94"/>
    </row>
    <row r="3499" ht="12.75">
      <c r="J3499" s="94"/>
    </row>
    <row r="3500" ht="12.75">
      <c r="J3500" s="94"/>
    </row>
    <row r="3501" ht="12.75">
      <c r="J3501" s="94"/>
    </row>
    <row r="3502" ht="12.75">
      <c r="J3502" s="94"/>
    </row>
    <row r="3503" ht="12.75">
      <c r="J3503" s="94"/>
    </row>
    <row r="3504" ht="12.75">
      <c r="J3504" s="94"/>
    </row>
    <row r="3505" ht="12.75">
      <c r="J3505" s="94"/>
    </row>
    <row r="3506" ht="12.75">
      <c r="J3506" s="94"/>
    </row>
    <row r="3507" ht="12.75">
      <c r="J3507" s="94"/>
    </row>
    <row r="3508" ht="12.75">
      <c r="J3508" s="94"/>
    </row>
    <row r="3509" ht="12.75">
      <c r="J3509" s="94"/>
    </row>
    <row r="3510" ht="12.75">
      <c r="J3510" s="94"/>
    </row>
    <row r="3511" ht="12.75">
      <c r="J3511" s="94"/>
    </row>
    <row r="3512" ht="12.75">
      <c r="J3512" s="94"/>
    </row>
    <row r="3513" ht="12.75">
      <c r="J3513" s="94"/>
    </row>
    <row r="3514" ht="12.75">
      <c r="J3514" s="94"/>
    </row>
    <row r="3515" ht="12.75">
      <c r="J3515" s="94"/>
    </row>
    <row r="3516" ht="12.75">
      <c r="J3516" s="94"/>
    </row>
    <row r="3517" ht="12.75">
      <c r="J3517" s="94"/>
    </row>
    <row r="3518" ht="12.75">
      <c r="J3518" s="94"/>
    </row>
    <row r="3519" ht="12.75">
      <c r="J3519" s="94"/>
    </row>
    <row r="3520" ht="12.75">
      <c r="J3520" s="94"/>
    </row>
    <row r="3521" ht="12.75">
      <c r="J3521" s="94"/>
    </row>
    <row r="3522" ht="12.75">
      <c r="J3522" s="94"/>
    </row>
    <row r="3523" ht="12.75">
      <c r="J3523" s="94"/>
    </row>
    <row r="3524" ht="12.75">
      <c r="J3524" s="94"/>
    </row>
    <row r="3525" ht="12.75">
      <c r="J3525" s="94"/>
    </row>
    <row r="3526" ht="12.75">
      <c r="J3526" s="94"/>
    </row>
    <row r="3527" ht="12.75">
      <c r="J3527" s="94"/>
    </row>
    <row r="3528" ht="12.75">
      <c r="J3528" s="94"/>
    </row>
    <row r="3529" ht="12.75">
      <c r="J3529" s="94"/>
    </row>
    <row r="3530" ht="12.75">
      <c r="J3530" s="94"/>
    </row>
    <row r="3531" ht="12.75">
      <c r="J3531" s="94"/>
    </row>
    <row r="3532" ht="12.75">
      <c r="J3532" s="94"/>
    </row>
    <row r="3533" ht="12.75">
      <c r="J3533" s="94"/>
    </row>
    <row r="3534" ht="12.75">
      <c r="J3534" s="94"/>
    </row>
    <row r="3535" ht="12.75">
      <c r="J3535" s="94"/>
    </row>
    <row r="3536" ht="12.75">
      <c r="J3536" s="94"/>
    </row>
    <row r="3537" ht="12.75">
      <c r="J3537" s="94"/>
    </row>
    <row r="3538" ht="12.75">
      <c r="J3538" s="94"/>
    </row>
    <row r="3539" ht="12.75">
      <c r="J3539" s="94"/>
    </row>
    <row r="3540" ht="12.75">
      <c r="J3540" s="94"/>
    </row>
    <row r="3541" ht="12.75">
      <c r="J3541" s="94"/>
    </row>
    <row r="3542" ht="12.75">
      <c r="J3542" s="94"/>
    </row>
    <row r="3543" ht="12.75">
      <c r="J3543" s="94"/>
    </row>
    <row r="3544" ht="12.75">
      <c r="J3544" s="94"/>
    </row>
    <row r="3545" ht="12.75">
      <c r="J3545" s="94"/>
    </row>
    <row r="3546" ht="12.75">
      <c r="J3546" s="94"/>
    </row>
    <row r="3547" ht="12.75">
      <c r="J3547" s="94"/>
    </row>
    <row r="3548" ht="12.75">
      <c r="J3548" s="94"/>
    </row>
    <row r="3549" ht="12.75">
      <c r="J3549" s="94"/>
    </row>
    <row r="3550" ht="12.75">
      <c r="J3550" s="94"/>
    </row>
    <row r="3551" ht="12.75">
      <c r="J3551" s="94"/>
    </row>
    <row r="3552" ht="12.75">
      <c r="J3552" s="94"/>
    </row>
    <row r="3553" ht="12.75">
      <c r="J3553" s="94"/>
    </row>
    <row r="3554" ht="12.75">
      <c r="J3554" s="94"/>
    </row>
    <row r="3555" ht="12.75">
      <c r="J3555" s="94"/>
    </row>
    <row r="3556" ht="12.75">
      <c r="J3556" s="94"/>
    </row>
    <row r="3557" ht="12.75">
      <c r="J3557" s="94"/>
    </row>
    <row r="3558" ht="12.75">
      <c r="J3558" s="94"/>
    </row>
    <row r="3559" ht="12.75">
      <c r="J3559" s="94"/>
    </row>
    <row r="3560" ht="12.75">
      <c r="J3560" s="94"/>
    </row>
    <row r="3561" ht="12.75">
      <c r="J3561" s="94"/>
    </row>
    <row r="3562" ht="12.75">
      <c r="J3562" s="94"/>
    </row>
    <row r="3563" ht="12.75">
      <c r="J3563" s="94"/>
    </row>
    <row r="3564" ht="12.75">
      <c r="J3564" s="94"/>
    </row>
    <row r="3565" ht="12.75">
      <c r="J3565" s="94"/>
    </row>
    <row r="3566" ht="12.75">
      <c r="J3566" s="94"/>
    </row>
    <row r="3567" ht="12.75">
      <c r="J3567" s="94"/>
    </row>
    <row r="3568" ht="12.75">
      <c r="J3568" s="94"/>
    </row>
    <row r="3569" ht="12.75">
      <c r="J3569" s="94"/>
    </row>
    <row r="3570" ht="12.75">
      <c r="J3570" s="94"/>
    </row>
    <row r="3571" ht="12.75">
      <c r="J3571" s="94"/>
    </row>
    <row r="3572" ht="12.75">
      <c r="J3572" s="94"/>
    </row>
    <row r="3573" ht="12.75">
      <c r="J3573" s="94"/>
    </row>
    <row r="3574" ht="12.75">
      <c r="J3574" s="94"/>
    </row>
    <row r="3575" ht="12.75">
      <c r="J3575" s="94"/>
    </row>
    <row r="3576" ht="12.75">
      <c r="J3576" s="94"/>
    </row>
    <row r="3577" ht="12.75">
      <c r="J3577" s="94"/>
    </row>
    <row r="3578" ht="12.75">
      <c r="J3578" s="94"/>
    </row>
    <row r="3579" ht="12.75">
      <c r="J3579" s="94"/>
    </row>
    <row r="3580" ht="12.75">
      <c r="J3580" s="94"/>
    </row>
    <row r="3581" ht="12.75">
      <c r="J3581" s="94"/>
    </row>
    <row r="3582" ht="12.75">
      <c r="J3582" s="94"/>
    </row>
    <row r="3583" ht="12.75">
      <c r="J3583" s="94"/>
    </row>
    <row r="3584" ht="12.75">
      <c r="J3584" s="94"/>
    </row>
    <row r="3585" ht="12.75">
      <c r="J3585" s="94"/>
    </row>
    <row r="3586" ht="12.75">
      <c r="J3586" s="94"/>
    </row>
    <row r="3587" ht="12.75">
      <c r="J3587" s="94"/>
    </row>
    <row r="3588" ht="12.75">
      <c r="J3588" s="94"/>
    </row>
    <row r="3589" ht="12.75">
      <c r="J3589" s="94"/>
    </row>
    <row r="3590" ht="12.75">
      <c r="J3590" s="94"/>
    </row>
    <row r="3591" ht="12.75">
      <c r="J3591" s="94"/>
    </row>
    <row r="3592" ht="12.75">
      <c r="J3592" s="94"/>
    </row>
    <row r="3593" ht="12.75">
      <c r="J3593" s="94"/>
    </row>
    <row r="3594" ht="12.75">
      <c r="J3594" s="94"/>
    </row>
    <row r="3595" ht="12.75">
      <c r="J3595" s="94"/>
    </row>
    <row r="3596" ht="12.75">
      <c r="J3596" s="94"/>
    </row>
    <row r="3597" ht="12.75">
      <c r="J3597" s="94"/>
    </row>
    <row r="3598" ht="12.75">
      <c r="J3598" s="94"/>
    </row>
    <row r="3599" ht="12.75">
      <c r="J3599" s="94"/>
    </row>
    <row r="3600" ht="12.75">
      <c r="J3600" s="94"/>
    </row>
    <row r="3601" ht="12.75">
      <c r="J3601" s="94"/>
    </row>
    <row r="3602" ht="12.75">
      <c r="J3602" s="94"/>
    </row>
    <row r="3603" ht="12.75">
      <c r="J3603" s="94"/>
    </row>
    <row r="3604" ht="12.75">
      <c r="J3604" s="94"/>
    </row>
    <row r="3605" ht="12.75">
      <c r="J3605" s="94"/>
    </row>
    <row r="3606" ht="12.75">
      <c r="J3606" s="94"/>
    </row>
    <row r="3607" ht="12.75">
      <c r="J3607" s="94"/>
    </row>
    <row r="3608" ht="12.75">
      <c r="J3608" s="94"/>
    </row>
    <row r="3609" ht="12.75">
      <c r="J3609" s="94"/>
    </row>
    <row r="3610" ht="12.75">
      <c r="J3610" s="94"/>
    </row>
    <row r="3611" ht="12.75">
      <c r="J3611" s="94"/>
    </row>
    <row r="3612" ht="12.75">
      <c r="J3612" s="94"/>
    </row>
    <row r="3613" ht="12.75">
      <c r="J3613" s="94"/>
    </row>
    <row r="3614" ht="12.75">
      <c r="J3614" s="94"/>
    </row>
    <row r="3615" ht="12.75">
      <c r="J3615" s="94"/>
    </row>
    <row r="3616" ht="12.75">
      <c r="J3616" s="94"/>
    </row>
    <row r="3617" ht="12.75">
      <c r="J3617" s="94"/>
    </row>
    <row r="3618" ht="12.75">
      <c r="J3618" s="94"/>
    </row>
    <row r="3619" ht="12.75">
      <c r="J3619" s="94"/>
    </row>
    <row r="3620" ht="12.75">
      <c r="J3620" s="94"/>
    </row>
    <row r="3621" ht="12.75">
      <c r="J3621" s="94"/>
    </row>
    <row r="3622" ht="12.75">
      <c r="J3622" s="94"/>
    </row>
    <row r="3623" ht="12.75">
      <c r="J3623" s="94"/>
    </row>
    <row r="3624" ht="12.75">
      <c r="J3624" s="94"/>
    </row>
    <row r="3625" ht="12.75">
      <c r="J3625" s="94"/>
    </row>
    <row r="3626" ht="12.75">
      <c r="J3626" s="94"/>
    </row>
    <row r="3627" ht="12.75">
      <c r="J3627" s="94"/>
    </row>
    <row r="3628" ht="12.75">
      <c r="J3628" s="94"/>
    </row>
    <row r="3629" ht="12.75">
      <c r="J3629" s="94"/>
    </row>
    <row r="3630" ht="12.75">
      <c r="J3630" s="94"/>
    </row>
    <row r="3631" ht="12.75">
      <c r="J3631" s="94"/>
    </row>
    <row r="3632" ht="12.75">
      <c r="J3632" s="94"/>
    </row>
    <row r="3633" ht="12.75">
      <c r="J3633" s="94"/>
    </row>
    <row r="3634" ht="12.75">
      <c r="J3634" s="94"/>
    </row>
    <row r="3635" ht="12.75">
      <c r="J3635" s="94"/>
    </row>
    <row r="3636" ht="12.75">
      <c r="J3636" s="94"/>
    </row>
    <row r="3637" ht="12.75">
      <c r="J3637" s="94"/>
    </row>
    <row r="3638" ht="12.75">
      <c r="J3638" s="94"/>
    </row>
    <row r="3639" ht="12.75">
      <c r="J3639" s="94"/>
    </row>
    <row r="3640" ht="12.75">
      <c r="J3640" s="94"/>
    </row>
    <row r="3641" ht="12.75">
      <c r="J3641" s="94"/>
    </row>
    <row r="3642" ht="12.75">
      <c r="J3642" s="94"/>
    </row>
    <row r="3643" ht="12.75">
      <c r="J3643" s="94"/>
    </row>
    <row r="3644" ht="12.75">
      <c r="J3644" s="94"/>
    </row>
    <row r="3645" ht="12.75">
      <c r="J3645" s="94"/>
    </row>
    <row r="3646" ht="12.75">
      <c r="J3646" s="94"/>
    </row>
    <row r="3647" ht="12.75">
      <c r="J3647" s="94"/>
    </row>
    <row r="3648" ht="12.75">
      <c r="J3648" s="94"/>
    </row>
    <row r="3649" ht="12.75">
      <c r="J3649" s="94"/>
    </row>
    <row r="3650" ht="12.75">
      <c r="J3650" s="94"/>
    </row>
    <row r="3651" ht="12.75">
      <c r="J3651" s="94"/>
    </row>
    <row r="3652" ht="12.75">
      <c r="J3652" s="94"/>
    </row>
    <row r="3653" ht="12.75">
      <c r="J3653" s="94"/>
    </row>
    <row r="3654" ht="12.75">
      <c r="J3654" s="94"/>
    </row>
    <row r="3655" ht="12.75">
      <c r="J3655" s="94"/>
    </row>
    <row r="3656" ht="12.75">
      <c r="J3656" s="94"/>
    </row>
    <row r="3657" ht="12.75">
      <c r="J3657" s="94"/>
    </row>
    <row r="3658" ht="12.75">
      <c r="J3658" s="94"/>
    </row>
    <row r="3659" ht="12.75">
      <c r="J3659" s="94"/>
    </row>
    <row r="3660" ht="12.75">
      <c r="J3660" s="94"/>
    </row>
    <row r="3661" ht="12.75">
      <c r="J3661" s="94"/>
    </row>
    <row r="3662" ht="12.75">
      <c r="J3662" s="94"/>
    </row>
    <row r="3663" ht="12.75">
      <c r="J3663" s="94"/>
    </row>
    <row r="3664" ht="12.75">
      <c r="J3664" s="94"/>
    </row>
    <row r="3665" ht="12.75">
      <c r="J3665" s="94"/>
    </row>
    <row r="3666" ht="12.75">
      <c r="J3666" s="94"/>
    </row>
    <row r="3667" ht="12.75">
      <c r="J3667" s="94"/>
    </row>
    <row r="3668" ht="12.75">
      <c r="J3668" s="94"/>
    </row>
    <row r="3669" ht="12.75">
      <c r="J3669" s="94"/>
    </row>
    <row r="3670" ht="12.75">
      <c r="J3670" s="94"/>
    </row>
    <row r="3671" ht="12.75">
      <c r="J3671" s="94"/>
    </row>
    <row r="3672" ht="12.75">
      <c r="J3672" s="94"/>
    </row>
    <row r="3673" ht="12.75">
      <c r="J3673" s="94"/>
    </row>
    <row r="3674" ht="12.75">
      <c r="J3674" s="94"/>
    </row>
    <row r="3675" ht="12.75">
      <c r="J3675" s="94"/>
    </row>
    <row r="3676" ht="12.75">
      <c r="J3676" s="94"/>
    </row>
    <row r="3677" ht="12.75">
      <c r="J3677" s="94"/>
    </row>
    <row r="3678" ht="12.75">
      <c r="J3678" s="94"/>
    </row>
    <row r="3679" ht="12.75">
      <c r="J3679" s="94"/>
    </row>
    <row r="3680" ht="12.75">
      <c r="J3680" s="94"/>
    </row>
    <row r="3681" ht="12.75">
      <c r="J3681" s="94"/>
    </row>
    <row r="3682" ht="12.75">
      <c r="J3682" s="94"/>
    </row>
    <row r="3683" ht="12.75">
      <c r="J3683" s="94"/>
    </row>
    <row r="3684" ht="12.75">
      <c r="J3684" s="94"/>
    </row>
    <row r="3685" ht="12.75">
      <c r="J3685" s="94"/>
    </row>
    <row r="3686" ht="12.75">
      <c r="J3686" s="94"/>
    </row>
    <row r="3687" ht="12.75">
      <c r="J3687" s="94"/>
    </row>
    <row r="3688" ht="12.75">
      <c r="J3688" s="94"/>
    </row>
    <row r="3689" ht="12.75">
      <c r="J3689" s="94"/>
    </row>
    <row r="3690" ht="12.75">
      <c r="J3690" s="94"/>
    </row>
    <row r="3691" ht="12.75">
      <c r="J3691" s="94"/>
    </row>
    <row r="3692" ht="12.75">
      <c r="J3692" s="94"/>
    </row>
    <row r="3693" ht="12.75">
      <c r="J3693" s="94"/>
    </row>
    <row r="3694" ht="12.75">
      <c r="J3694" s="94"/>
    </row>
    <row r="3695" ht="12.75">
      <c r="J3695" s="94"/>
    </row>
    <row r="3696" ht="12.75">
      <c r="J3696" s="94"/>
    </row>
    <row r="3697" ht="12.75">
      <c r="J3697" s="94"/>
    </row>
    <row r="3698" ht="12.75">
      <c r="J3698" s="94"/>
    </row>
    <row r="3699" ht="12.75">
      <c r="J3699" s="94"/>
    </row>
    <row r="3700" ht="12.75">
      <c r="J3700" s="94"/>
    </row>
    <row r="3701" ht="12.75">
      <c r="J3701" s="94"/>
    </row>
    <row r="3702" ht="12.75">
      <c r="J3702" s="94"/>
    </row>
    <row r="3703" ht="12.75">
      <c r="J3703" s="94"/>
    </row>
    <row r="3704" ht="12.75">
      <c r="J3704" s="94"/>
    </row>
    <row r="3705" ht="12.75">
      <c r="J3705" s="94"/>
    </row>
    <row r="3706" ht="12.75">
      <c r="J3706" s="94"/>
    </row>
    <row r="3707" ht="12.75">
      <c r="J3707" s="94"/>
    </row>
    <row r="3708" ht="12.75">
      <c r="J3708" s="94"/>
    </row>
    <row r="3709" ht="12.75">
      <c r="J3709" s="94"/>
    </row>
    <row r="3710" ht="12.75">
      <c r="J3710" s="94"/>
    </row>
    <row r="3711" ht="12.75">
      <c r="J3711" s="94"/>
    </row>
    <row r="3712" ht="12.75">
      <c r="J3712" s="94"/>
    </row>
    <row r="3713" ht="12.75">
      <c r="J3713" s="94"/>
    </row>
    <row r="3714" ht="12.75">
      <c r="J3714" s="94"/>
    </row>
    <row r="3715" ht="12.75">
      <c r="J3715" s="94"/>
    </row>
    <row r="3716" ht="12.75">
      <c r="J3716" s="94"/>
    </row>
    <row r="3717" ht="12.75">
      <c r="J3717" s="94"/>
    </row>
    <row r="3718" ht="12.75">
      <c r="J3718" s="94"/>
    </row>
    <row r="3719" ht="12.75">
      <c r="J3719" s="94"/>
    </row>
    <row r="3720" ht="12.75">
      <c r="J3720" s="94"/>
    </row>
    <row r="3721" ht="12.75">
      <c r="J3721" s="94"/>
    </row>
    <row r="3722" ht="12.75">
      <c r="J3722" s="94"/>
    </row>
    <row r="3723" ht="12.75">
      <c r="J3723" s="94"/>
    </row>
    <row r="3724" ht="12.75">
      <c r="J3724" s="94"/>
    </row>
    <row r="3725" ht="12.75">
      <c r="J3725" s="94"/>
    </row>
    <row r="3726" ht="12.75">
      <c r="J3726" s="94"/>
    </row>
    <row r="3727" ht="12.75">
      <c r="J3727" s="94"/>
    </row>
    <row r="3728" ht="12.75">
      <c r="J3728" s="94"/>
    </row>
    <row r="3729" ht="12.75">
      <c r="J3729" s="94"/>
    </row>
    <row r="3730" ht="12.75">
      <c r="J3730" s="94"/>
    </row>
    <row r="3731" ht="12.75">
      <c r="J3731" s="94"/>
    </row>
    <row r="3732" ht="12.75">
      <c r="J3732" s="94"/>
    </row>
    <row r="3733" ht="12.75">
      <c r="J3733" s="94"/>
    </row>
    <row r="3734" ht="12.75">
      <c r="J3734" s="94"/>
    </row>
    <row r="3735" ht="12.75">
      <c r="J3735" s="94"/>
    </row>
    <row r="3736" ht="12.75">
      <c r="J3736" s="94"/>
    </row>
    <row r="3737" ht="12.75">
      <c r="J3737" s="94"/>
    </row>
    <row r="3738" ht="12.75">
      <c r="J3738" s="94"/>
    </row>
    <row r="3739" ht="12.75">
      <c r="J3739" s="94"/>
    </row>
    <row r="3740" ht="12.75">
      <c r="J3740" s="94"/>
    </row>
    <row r="3741" ht="12.75">
      <c r="J3741" s="94"/>
    </row>
    <row r="3742" ht="12.75">
      <c r="J3742" s="94"/>
    </row>
    <row r="3743" ht="12.75">
      <c r="J3743" s="94"/>
    </row>
    <row r="3744" ht="12.75">
      <c r="J3744" s="94"/>
    </row>
    <row r="3745" ht="12.75">
      <c r="J3745" s="94"/>
    </row>
    <row r="3746" ht="12.75">
      <c r="J3746" s="94"/>
    </row>
    <row r="3747" ht="12.75">
      <c r="J3747" s="94"/>
    </row>
    <row r="3748" ht="12.75">
      <c r="J3748" s="94"/>
    </row>
    <row r="3749" ht="12.75">
      <c r="J3749" s="94"/>
    </row>
    <row r="3750" ht="12.75">
      <c r="J3750" s="94"/>
    </row>
    <row r="3751" ht="12.75">
      <c r="J3751" s="94"/>
    </row>
    <row r="3752" ht="12.75">
      <c r="J3752" s="94"/>
    </row>
    <row r="3753" ht="12.75">
      <c r="J3753" s="94"/>
    </row>
    <row r="3754" ht="12.75">
      <c r="J3754" s="94"/>
    </row>
    <row r="3755" ht="12.75">
      <c r="J3755" s="94"/>
    </row>
    <row r="3756" ht="12.75">
      <c r="J3756" s="94"/>
    </row>
    <row r="3757" ht="12.75">
      <c r="J3757" s="94"/>
    </row>
    <row r="3758" ht="12.75">
      <c r="J3758" s="94"/>
    </row>
    <row r="3759" ht="12.75">
      <c r="J3759" s="94"/>
    </row>
    <row r="3760" ht="12.75">
      <c r="J3760" s="94"/>
    </row>
    <row r="3761" ht="12.75">
      <c r="J3761" s="94"/>
    </row>
    <row r="3762" ht="12.75">
      <c r="J3762" s="94"/>
    </row>
    <row r="3763" ht="12.75">
      <c r="J3763" s="94"/>
    </row>
    <row r="3764" ht="12.75">
      <c r="J3764" s="94"/>
    </row>
    <row r="3765" ht="12.75">
      <c r="J3765" s="94"/>
    </row>
    <row r="3766" ht="12.75">
      <c r="J3766" s="94"/>
    </row>
    <row r="3767" ht="12.75">
      <c r="J3767" s="94"/>
    </row>
    <row r="3768" ht="12.75">
      <c r="J3768" s="94"/>
    </row>
    <row r="3769" ht="12.75">
      <c r="J3769" s="94"/>
    </row>
    <row r="3770" ht="12.75">
      <c r="J3770" s="94"/>
    </row>
    <row r="3771" ht="12.75">
      <c r="J3771" s="94"/>
    </row>
    <row r="3772" ht="12.75">
      <c r="J3772" s="94"/>
    </row>
    <row r="3773" ht="12.75">
      <c r="J3773" s="94"/>
    </row>
    <row r="3774" ht="12.75">
      <c r="J3774" s="94"/>
    </row>
    <row r="3775" ht="12.75">
      <c r="J3775" s="94"/>
    </row>
    <row r="3776" ht="12.75">
      <c r="J3776" s="94"/>
    </row>
    <row r="3777" ht="12.75">
      <c r="J3777" s="94"/>
    </row>
    <row r="3778" ht="12.75">
      <c r="J3778" s="94"/>
    </row>
    <row r="3779" ht="12.75">
      <c r="J3779" s="94"/>
    </row>
    <row r="3780" ht="12.75">
      <c r="J3780" s="94"/>
    </row>
    <row r="3781" ht="12.75">
      <c r="J3781" s="94"/>
    </row>
    <row r="3782" ht="12.75">
      <c r="J3782" s="94"/>
    </row>
    <row r="3783" ht="12.75">
      <c r="J3783" s="94"/>
    </row>
    <row r="3784" ht="12.75">
      <c r="J3784" s="94"/>
    </row>
    <row r="3785" ht="12.75">
      <c r="J3785" s="94"/>
    </row>
    <row r="3786" ht="12.75">
      <c r="J3786" s="94"/>
    </row>
    <row r="3787" ht="12.75">
      <c r="J3787" s="94"/>
    </row>
    <row r="3788" ht="12.75">
      <c r="J3788" s="94"/>
    </row>
    <row r="3789" ht="12.75">
      <c r="J3789" s="94"/>
    </row>
    <row r="3790" ht="12.75">
      <c r="J3790" s="94"/>
    </row>
    <row r="3791" ht="12.75">
      <c r="J3791" s="94"/>
    </row>
    <row r="3792" ht="12.75">
      <c r="J3792" s="94"/>
    </row>
    <row r="3793" ht="12.75">
      <c r="J3793" s="94"/>
    </row>
    <row r="3794" ht="12.75">
      <c r="J3794" s="94"/>
    </row>
    <row r="3795" ht="12.75">
      <c r="J3795" s="94"/>
    </row>
    <row r="3796" ht="12.75">
      <c r="J3796" s="94"/>
    </row>
    <row r="3797" ht="12.75">
      <c r="J3797" s="94"/>
    </row>
    <row r="3798" ht="12.75">
      <c r="J3798" s="94"/>
    </row>
    <row r="3799" ht="12.75">
      <c r="J3799" s="94"/>
    </row>
    <row r="3800" ht="12.75">
      <c r="J3800" s="94"/>
    </row>
    <row r="3801" ht="12.75">
      <c r="J3801" s="94"/>
    </row>
    <row r="3802" ht="12.75">
      <c r="J3802" s="94"/>
    </row>
    <row r="3803" ht="12.75">
      <c r="J3803" s="94"/>
    </row>
    <row r="3804" ht="12.75">
      <c r="J3804" s="94"/>
    </row>
    <row r="3805" ht="12.75">
      <c r="J3805" s="94"/>
    </row>
    <row r="3806" ht="12.75">
      <c r="J3806" s="94"/>
    </row>
    <row r="3807" ht="12.75">
      <c r="J3807" s="94"/>
    </row>
    <row r="3808" ht="12.75">
      <c r="J3808" s="94"/>
    </row>
    <row r="3809" ht="12.75">
      <c r="J3809" s="94"/>
    </row>
    <row r="3810" ht="12.75">
      <c r="J3810" s="94"/>
    </row>
    <row r="3811" ht="12.75">
      <c r="J3811" s="94"/>
    </row>
    <row r="3812" ht="12.75">
      <c r="J3812" s="94"/>
    </row>
    <row r="3813" ht="12.75">
      <c r="J3813" s="94"/>
    </row>
    <row r="3814" ht="12.75">
      <c r="J3814" s="94"/>
    </row>
    <row r="3815" ht="12.75">
      <c r="J3815" s="94"/>
    </row>
    <row r="3816" ht="12.75">
      <c r="J3816" s="94"/>
    </row>
    <row r="3817" ht="12.75">
      <c r="J3817" s="94"/>
    </row>
    <row r="3818" ht="12.75">
      <c r="J3818" s="94"/>
    </row>
    <row r="3819" ht="12.75">
      <c r="J3819" s="94"/>
    </row>
    <row r="3820" ht="12.75">
      <c r="J3820" s="94"/>
    </row>
    <row r="3821" ht="12.75">
      <c r="J3821" s="94"/>
    </row>
    <row r="3822" ht="12.75">
      <c r="J3822" s="94"/>
    </row>
    <row r="3823" ht="12.75">
      <c r="J3823" s="94"/>
    </row>
    <row r="3824" ht="12.75">
      <c r="J3824" s="94"/>
    </row>
    <row r="3825" ht="12.75">
      <c r="J3825" s="94"/>
    </row>
    <row r="3826" ht="12.75">
      <c r="J3826" s="94"/>
    </row>
    <row r="3827" ht="12.75">
      <c r="J3827" s="94"/>
    </row>
    <row r="3828" ht="12.75">
      <c r="J3828" s="94"/>
    </row>
    <row r="3829" ht="12.75">
      <c r="J3829" s="94"/>
    </row>
    <row r="3830" ht="12.75">
      <c r="J3830" s="94"/>
    </row>
    <row r="3831" ht="12.75">
      <c r="J3831" s="94"/>
    </row>
    <row r="3832" ht="12.75">
      <c r="J3832" s="94"/>
    </row>
    <row r="3833" ht="12.75">
      <c r="J3833" s="94"/>
    </row>
    <row r="3834" ht="12.75">
      <c r="J3834" s="94"/>
    </row>
    <row r="3835" ht="12.75">
      <c r="J3835" s="94"/>
    </row>
    <row r="3836" ht="12.75">
      <c r="J3836" s="94"/>
    </row>
    <row r="3837" ht="12.75">
      <c r="J3837" s="94"/>
    </row>
    <row r="3838" ht="12.75">
      <c r="J3838" s="94"/>
    </row>
    <row r="3839" ht="12.75">
      <c r="J3839" s="94"/>
    </row>
    <row r="3840" ht="12.75">
      <c r="J3840" s="94"/>
    </row>
    <row r="3841" ht="12.75">
      <c r="J3841" s="94"/>
    </row>
    <row r="3842" ht="12.75">
      <c r="J3842" s="94"/>
    </row>
    <row r="3843" ht="12.75">
      <c r="J3843" s="94"/>
    </row>
    <row r="3844" ht="12.75">
      <c r="J3844" s="94"/>
    </row>
    <row r="3845" ht="12.75">
      <c r="J3845" s="94"/>
    </row>
    <row r="3846" ht="12.75">
      <c r="J3846" s="94"/>
    </row>
    <row r="3847" ht="12.75">
      <c r="J3847" s="94"/>
    </row>
    <row r="3848" ht="12.75">
      <c r="J3848" s="94"/>
    </row>
    <row r="3849" ht="12.75">
      <c r="J3849" s="94"/>
    </row>
    <row r="3850" ht="12.75">
      <c r="J3850" s="94"/>
    </row>
    <row r="3851" ht="12.75">
      <c r="J3851" s="94"/>
    </row>
    <row r="3852" ht="12.75">
      <c r="J3852" s="94"/>
    </row>
    <row r="3853" ht="12.75">
      <c r="J3853" s="94"/>
    </row>
    <row r="3854" ht="12.75">
      <c r="J3854" s="94"/>
    </row>
    <row r="3855" ht="12.75">
      <c r="J3855" s="94"/>
    </row>
    <row r="3856" ht="12.75">
      <c r="J3856" s="94"/>
    </row>
    <row r="3857" ht="12.75">
      <c r="J3857" s="94"/>
    </row>
    <row r="3858" ht="12.75">
      <c r="J3858" s="94"/>
    </row>
    <row r="3859" ht="12.75">
      <c r="J3859" s="94"/>
    </row>
    <row r="3860" ht="12.75">
      <c r="J3860" s="94"/>
    </row>
    <row r="3861" ht="12.75">
      <c r="J3861" s="94"/>
    </row>
    <row r="3862" ht="12.75">
      <c r="J3862" s="94"/>
    </row>
    <row r="3863" ht="12.75">
      <c r="J3863" s="94"/>
    </row>
    <row r="3864" ht="12.75">
      <c r="J3864" s="94"/>
    </row>
    <row r="3865" ht="12.75">
      <c r="J3865" s="94"/>
    </row>
    <row r="3866" ht="12.75">
      <c r="J3866" s="94"/>
    </row>
    <row r="3867" ht="12.75">
      <c r="J3867" s="94"/>
    </row>
    <row r="3868" ht="12.75">
      <c r="J3868" s="94"/>
    </row>
    <row r="3869" ht="12.75">
      <c r="J3869" s="94"/>
    </row>
    <row r="3870" ht="12.75">
      <c r="J3870" s="94"/>
    </row>
    <row r="3871" ht="12.75">
      <c r="J3871" s="94"/>
    </row>
    <row r="3872" ht="12.75">
      <c r="J3872" s="94"/>
    </row>
    <row r="3873" ht="12.75">
      <c r="J3873" s="94"/>
    </row>
    <row r="3874" ht="12.75">
      <c r="J3874" s="94"/>
    </row>
    <row r="3875" ht="12.75">
      <c r="J3875" s="94"/>
    </row>
    <row r="3876" ht="12.75">
      <c r="J3876" s="94"/>
    </row>
    <row r="3877" ht="12.75">
      <c r="J3877" s="94"/>
    </row>
    <row r="3878" ht="12.75">
      <c r="J3878" s="94"/>
    </row>
    <row r="3879" ht="12.75">
      <c r="J3879" s="94"/>
    </row>
    <row r="3880" ht="12.75">
      <c r="J3880" s="94"/>
    </row>
    <row r="3881" ht="12.75">
      <c r="J3881" s="94"/>
    </row>
    <row r="3882" ht="12.75">
      <c r="J3882" s="94"/>
    </row>
    <row r="3883" ht="12.75">
      <c r="J3883" s="94"/>
    </row>
    <row r="3884" ht="12.75">
      <c r="J3884" s="94"/>
    </row>
    <row r="3885" ht="12.75">
      <c r="J3885" s="94"/>
    </row>
    <row r="3886" ht="12.75">
      <c r="J3886" s="94"/>
    </row>
    <row r="3887" ht="12.75">
      <c r="J3887" s="94"/>
    </row>
    <row r="3888" ht="12.75">
      <c r="J3888" s="94"/>
    </row>
    <row r="3889" ht="12.75">
      <c r="J3889" s="94"/>
    </row>
    <row r="3890" ht="12.75">
      <c r="J3890" s="94"/>
    </row>
    <row r="3891" ht="12.75">
      <c r="J3891" s="94"/>
    </row>
    <row r="3892" ht="12.75">
      <c r="J3892" s="94"/>
    </row>
    <row r="3893" ht="12.75">
      <c r="J3893" s="94"/>
    </row>
    <row r="3894" ht="12.75">
      <c r="J3894" s="94"/>
    </row>
    <row r="3895" ht="12.75">
      <c r="J3895" s="94"/>
    </row>
    <row r="3896" ht="12.75">
      <c r="J3896" s="94"/>
    </row>
    <row r="3897" ht="12.75">
      <c r="J3897" s="94"/>
    </row>
    <row r="3898" ht="12.75">
      <c r="J3898" s="94"/>
    </row>
    <row r="3899" ht="12.75">
      <c r="J3899" s="94"/>
    </row>
    <row r="3900" ht="12.75">
      <c r="J3900" s="94"/>
    </row>
    <row r="3901" ht="12.75">
      <c r="J3901" s="94"/>
    </row>
    <row r="3902" ht="12.75">
      <c r="J3902" s="94"/>
    </row>
    <row r="3903" ht="12.75">
      <c r="J3903" s="94"/>
    </row>
    <row r="3904" ht="12.75">
      <c r="J3904" s="94"/>
    </row>
    <row r="3905" ht="12.75">
      <c r="J3905" s="94"/>
    </row>
    <row r="3906" ht="12.75">
      <c r="J3906" s="94"/>
    </row>
    <row r="3907" ht="12.75">
      <c r="J3907" s="94"/>
    </row>
    <row r="3908" ht="12.75">
      <c r="J3908" s="94"/>
    </row>
    <row r="3909" ht="12.75">
      <c r="J3909" s="94"/>
    </row>
    <row r="3910" ht="12.75">
      <c r="J3910" s="94"/>
    </row>
    <row r="3911" ht="12.75">
      <c r="J3911" s="94"/>
    </row>
    <row r="3912" ht="12.75">
      <c r="J3912" s="94"/>
    </row>
    <row r="3913" ht="12.75">
      <c r="J3913" s="94"/>
    </row>
    <row r="3914" ht="12.75">
      <c r="J3914" s="94"/>
    </row>
    <row r="3915" ht="12.75">
      <c r="J3915" s="94"/>
    </row>
    <row r="3916" ht="12.75">
      <c r="J3916" s="94"/>
    </row>
    <row r="3917" ht="12.75">
      <c r="J3917" s="94"/>
    </row>
    <row r="3918" ht="12.75">
      <c r="J3918" s="94"/>
    </row>
    <row r="3919" ht="12.75">
      <c r="J3919" s="94"/>
    </row>
    <row r="3920" ht="12.75">
      <c r="J3920" s="94"/>
    </row>
    <row r="3921" ht="12.75">
      <c r="J3921" s="94"/>
    </row>
    <row r="3922" ht="12.75">
      <c r="J3922" s="94"/>
    </row>
    <row r="3923" ht="12.75">
      <c r="J3923" s="94"/>
    </row>
    <row r="3924" ht="12.75">
      <c r="J3924" s="94"/>
    </row>
    <row r="3925" ht="12.75">
      <c r="J3925" s="94"/>
    </row>
    <row r="3926" ht="12.75">
      <c r="J3926" s="94"/>
    </row>
    <row r="3927" ht="12.75">
      <c r="J3927" s="94"/>
    </row>
    <row r="3928" ht="12.75">
      <c r="J3928" s="94"/>
    </row>
    <row r="3929" ht="12.75">
      <c r="J3929" s="94"/>
    </row>
    <row r="3930" ht="12.75">
      <c r="J3930" s="94"/>
    </row>
    <row r="3931" ht="12.75">
      <c r="J3931" s="94"/>
    </row>
    <row r="3932" ht="12.75">
      <c r="J3932" s="94"/>
    </row>
    <row r="3933" ht="12.75">
      <c r="J3933" s="94"/>
    </row>
    <row r="3934" ht="12.75">
      <c r="J3934" s="94"/>
    </row>
    <row r="3935" ht="12.75">
      <c r="J3935" s="94"/>
    </row>
    <row r="3936" ht="12.75">
      <c r="J3936" s="94"/>
    </row>
    <row r="3937" ht="12.75">
      <c r="J3937" s="94"/>
    </row>
    <row r="3938" ht="12.75">
      <c r="J3938" s="94"/>
    </row>
    <row r="3939" ht="12.75">
      <c r="J3939" s="94"/>
    </row>
    <row r="3940" ht="12.75">
      <c r="J3940" s="94"/>
    </row>
    <row r="3941" ht="12.75">
      <c r="J3941" s="94"/>
    </row>
    <row r="3942" ht="12.75">
      <c r="J3942" s="94"/>
    </row>
    <row r="3943" ht="12.75">
      <c r="J3943" s="94"/>
    </row>
    <row r="3944" ht="12.75">
      <c r="J3944" s="94"/>
    </row>
    <row r="3945" ht="12.75">
      <c r="J3945" s="94"/>
    </row>
    <row r="3946" ht="12.75">
      <c r="J3946" s="94"/>
    </row>
    <row r="3947" ht="12.75">
      <c r="J3947" s="94"/>
    </row>
    <row r="3948" ht="12.75">
      <c r="J3948" s="94"/>
    </row>
    <row r="3949" ht="12.75">
      <c r="J3949" s="94"/>
    </row>
    <row r="3950" ht="12.75">
      <c r="J3950" s="94"/>
    </row>
    <row r="3951" ht="12.75">
      <c r="J3951" s="94"/>
    </row>
    <row r="3952" ht="12.75">
      <c r="J3952" s="94"/>
    </row>
    <row r="3953" ht="12.75">
      <c r="J3953" s="94"/>
    </row>
    <row r="3954" ht="12.75">
      <c r="J3954" s="94"/>
    </row>
    <row r="3955" ht="12.75">
      <c r="J3955" s="94"/>
    </row>
    <row r="3956" ht="12.75">
      <c r="J3956" s="94"/>
    </row>
    <row r="3957" ht="12.75">
      <c r="J3957" s="94"/>
    </row>
    <row r="3958" ht="12.75">
      <c r="J3958" s="94"/>
    </row>
    <row r="3959" ht="12.75">
      <c r="J3959" s="94"/>
    </row>
    <row r="3960" ht="12.75">
      <c r="J3960" s="94"/>
    </row>
    <row r="3961" ht="12.75">
      <c r="J3961" s="94"/>
    </row>
    <row r="3962" ht="12.75">
      <c r="J3962" s="94"/>
    </row>
    <row r="3963" ht="12.75">
      <c r="J3963" s="94"/>
    </row>
    <row r="3964" ht="12.75">
      <c r="J3964" s="94"/>
    </row>
    <row r="3965" ht="12.75">
      <c r="J3965" s="94"/>
    </row>
    <row r="3966" ht="12.75">
      <c r="J3966" s="94"/>
    </row>
    <row r="3967" ht="12.75">
      <c r="J3967" s="94"/>
    </row>
    <row r="3968" ht="12.75">
      <c r="J3968" s="94"/>
    </row>
    <row r="3969" ht="12.75">
      <c r="J3969" s="94"/>
    </row>
    <row r="3970" ht="12.75">
      <c r="J3970" s="94"/>
    </row>
    <row r="3971" ht="12.75">
      <c r="J3971" s="94"/>
    </row>
    <row r="3972" ht="12.75">
      <c r="J3972" s="94"/>
    </row>
    <row r="3973" ht="12.75">
      <c r="J3973" s="94"/>
    </row>
    <row r="3974" ht="12.75">
      <c r="J3974" s="94"/>
    </row>
    <row r="3975" ht="12.75">
      <c r="J3975" s="94"/>
    </row>
    <row r="3976" ht="12.75">
      <c r="J3976" s="94"/>
    </row>
    <row r="3977" ht="12.75">
      <c r="J3977" s="94"/>
    </row>
    <row r="3978" ht="12.75">
      <c r="J3978" s="94"/>
    </row>
    <row r="3979" ht="12.75">
      <c r="J3979" s="94"/>
    </row>
    <row r="3980" ht="12.75">
      <c r="J3980" s="94"/>
    </row>
    <row r="3981" ht="12.75">
      <c r="J3981" s="94"/>
    </row>
    <row r="3982" ht="12.75">
      <c r="J3982" s="94"/>
    </row>
    <row r="3983" ht="12.75">
      <c r="J3983" s="94"/>
    </row>
    <row r="3984" ht="12.75">
      <c r="J3984" s="94"/>
    </row>
    <row r="3985" ht="12.75">
      <c r="J3985" s="94"/>
    </row>
    <row r="3986" ht="12.75">
      <c r="J3986" s="94"/>
    </row>
    <row r="3987" ht="12.75">
      <c r="J3987" s="94"/>
    </row>
    <row r="3988" ht="12.75">
      <c r="J3988" s="94"/>
    </row>
    <row r="3989" ht="12.75">
      <c r="J3989" s="94"/>
    </row>
    <row r="3990" ht="12.75">
      <c r="J3990" s="94"/>
    </row>
    <row r="3991" ht="12.75">
      <c r="J3991" s="94"/>
    </row>
    <row r="3992" ht="12.75">
      <c r="J3992" s="94"/>
    </row>
    <row r="3993" ht="12.75">
      <c r="J3993" s="94"/>
    </row>
    <row r="3994" ht="12.75">
      <c r="J3994" s="94"/>
    </row>
    <row r="3995" ht="12.75">
      <c r="J3995" s="94"/>
    </row>
    <row r="3996" ht="12.75">
      <c r="J3996" s="94"/>
    </row>
    <row r="3997" ht="12.75">
      <c r="J3997" s="94"/>
    </row>
    <row r="3998" ht="12.75">
      <c r="J3998" s="94"/>
    </row>
    <row r="3999" ht="12.75">
      <c r="J3999" s="94"/>
    </row>
    <row r="4000" ht="12.75">
      <c r="J4000" s="94"/>
    </row>
    <row r="4001" ht="12.75">
      <c r="J4001" s="94"/>
    </row>
    <row r="4002" ht="12.75">
      <c r="J4002" s="94"/>
    </row>
    <row r="4003" ht="12.75">
      <c r="J4003" s="94"/>
    </row>
    <row r="4004" ht="12.75">
      <c r="J4004" s="94"/>
    </row>
    <row r="4005" ht="12.75">
      <c r="J4005" s="94"/>
    </row>
    <row r="4006" ht="12.75">
      <c r="J4006" s="94"/>
    </row>
    <row r="4007" ht="12.75">
      <c r="J4007" s="94"/>
    </row>
    <row r="4008" ht="12.75">
      <c r="J4008" s="94"/>
    </row>
    <row r="4009" ht="12.75">
      <c r="J4009" s="94"/>
    </row>
    <row r="4010" ht="12.75">
      <c r="J4010" s="94"/>
    </row>
    <row r="4011" ht="12.75">
      <c r="J4011" s="94"/>
    </row>
    <row r="4012" ht="12.75">
      <c r="J4012" s="94"/>
    </row>
    <row r="4013" ht="12.75">
      <c r="J4013" s="94"/>
    </row>
    <row r="4014" ht="12.75">
      <c r="J4014" s="94"/>
    </row>
    <row r="4015" ht="12.75">
      <c r="J4015" s="94"/>
    </row>
    <row r="4016" ht="12.75">
      <c r="J4016" s="94"/>
    </row>
    <row r="4017" ht="12.75">
      <c r="J4017" s="94"/>
    </row>
    <row r="4018" ht="12.75">
      <c r="J4018" s="94"/>
    </row>
    <row r="4019" ht="12.75">
      <c r="J4019" s="94"/>
    </row>
    <row r="4020" ht="12.75">
      <c r="J4020" s="94"/>
    </row>
    <row r="4021" ht="12.75">
      <c r="J4021" s="94"/>
    </row>
    <row r="4022" ht="12.75">
      <c r="J4022" s="94"/>
    </row>
    <row r="4023" ht="12.75">
      <c r="J4023" s="94"/>
    </row>
    <row r="4024" ht="12.75">
      <c r="J4024" s="94"/>
    </row>
    <row r="4025" ht="12.75">
      <c r="J4025" s="94"/>
    </row>
    <row r="4026" ht="12.75">
      <c r="J4026" s="94"/>
    </row>
    <row r="4027" ht="12.75">
      <c r="J4027" s="94"/>
    </row>
    <row r="4028" ht="12.75">
      <c r="J4028" s="94"/>
    </row>
    <row r="4029" ht="12.75">
      <c r="J4029" s="94"/>
    </row>
    <row r="4030" ht="12.75">
      <c r="J4030" s="94"/>
    </row>
    <row r="4031" ht="12.75">
      <c r="J4031" s="94"/>
    </row>
    <row r="4032" ht="12.75">
      <c r="J4032" s="94"/>
    </row>
    <row r="4033" ht="12.75">
      <c r="J4033" s="94"/>
    </row>
    <row r="4034" ht="12.75">
      <c r="J4034" s="94"/>
    </row>
    <row r="4035" ht="12.75">
      <c r="J4035" s="94"/>
    </row>
    <row r="4036" ht="12.75">
      <c r="J4036" s="94"/>
    </row>
    <row r="4037" ht="12.75">
      <c r="J4037" s="94"/>
    </row>
    <row r="4038" ht="12.75">
      <c r="J4038" s="94"/>
    </row>
    <row r="4039" ht="12.75">
      <c r="J4039" s="94"/>
    </row>
    <row r="4040" ht="12.75">
      <c r="J4040" s="94"/>
    </row>
    <row r="4041" ht="12.75">
      <c r="J4041" s="94"/>
    </row>
    <row r="4042" ht="12.75">
      <c r="J4042" s="94"/>
    </row>
    <row r="4043" ht="12.75">
      <c r="J4043" s="94"/>
    </row>
    <row r="4044" ht="12.75">
      <c r="J4044" s="94"/>
    </row>
    <row r="4045" ht="12.75">
      <c r="J4045" s="94"/>
    </row>
    <row r="4046" ht="12.75">
      <c r="J4046" s="94"/>
    </row>
    <row r="4047" ht="12.75">
      <c r="J4047" s="94"/>
    </row>
    <row r="4048" ht="12.75">
      <c r="J4048" s="94"/>
    </row>
    <row r="4049" ht="12.75">
      <c r="J4049" s="94"/>
    </row>
    <row r="4050" ht="12.75">
      <c r="J4050" s="94"/>
    </row>
    <row r="4051" ht="12.75">
      <c r="J4051" s="94"/>
    </row>
    <row r="4052" ht="12.75">
      <c r="J4052" s="94"/>
    </row>
    <row r="4053" ht="12.75">
      <c r="J4053" s="94"/>
    </row>
    <row r="4054" ht="12.75">
      <c r="J4054" s="94"/>
    </row>
    <row r="4055" ht="12.75">
      <c r="J4055" s="94"/>
    </row>
    <row r="4056" ht="12.75">
      <c r="J4056" s="94"/>
    </row>
    <row r="4057" ht="12.75">
      <c r="J4057" s="94"/>
    </row>
    <row r="4058" ht="12.75">
      <c r="J4058" s="94"/>
    </row>
    <row r="4059" ht="12.75">
      <c r="J4059" s="94"/>
    </row>
    <row r="4060" ht="12.75">
      <c r="J4060" s="94"/>
    </row>
    <row r="4061" ht="12.75">
      <c r="J4061" s="94"/>
    </row>
    <row r="4062" ht="12.75">
      <c r="J4062" s="94"/>
    </row>
    <row r="4063" ht="12.75">
      <c r="J4063" s="94"/>
    </row>
    <row r="4064" ht="12.75">
      <c r="J4064" s="94"/>
    </row>
    <row r="4065" ht="12.75">
      <c r="J4065" s="94"/>
    </row>
    <row r="4066" ht="12.75">
      <c r="J4066" s="94"/>
    </row>
    <row r="4067" ht="12.75">
      <c r="J4067" s="94"/>
    </row>
    <row r="4068" ht="12.75">
      <c r="J4068" s="94"/>
    </row>
    <row r="4069" ht="12.75">
      <c r="J4069" s="94"/>
    </row>
    <row r="4070" ht="12.75">
      <c r="J4070" s="94"/>
    </row>
    <row r="4071" ht="12.75">
      <c r="J4071" s="94"/>
    </row>
    <row r="4072" ht="12.75">
      <c r="J4072" s="94"/>
    </row>
    <row r="4073" ht="12.75">
      <c r="J4073" s="94"/>
    </row>
    <row r="4074" ht="12.75">
      <c r="J4074" s="94"/>
    </row>
    <row r="4075" ht="12.75">
      <c r="J4075" s="94"/>
    </row>
    <row r="4076" ht="12.75">
      <c r="J4076" s="94"/>
    </row>
    <row r="4077" ht="12.75">
      <c r="J4077" s="94"/>
    </row>
    <row r="4078" ht="12.75">
      <c r="J4078" s="94"/>
    </row>
    <row r="4079" ht="12.75">
      <c r="J4079" s="94"/>
    </row>
    <row r="4080" ht="12.75">
      <c r="J4080" s="94"/>
    </row>
    <row r="4081" ht="12.75">
      <c r="J4081" s="94"/>
    </row>
    <row r="4082" ht="12.75">
      <c r="J4082" s="94"/>
    </row>
    <row r="4083" ht="12.75">
      <c r="J4083" s="94"/>
    </row>
    <row r="4084" ht="12.75">
      <c r="J4084" s="94"/>
    </row>
    <row r="4085" ht="12.75">
      <c r="J4085" s="94"/>
    </row>
    <row r="4086" ht="12.75">
      <c r="J4086" s="94"/>
    </row>
    <row r="4087" ht="12.75">
      <c r="J4087" s="94"/>
    </row>
    <row r="4088" ht="12.75">
      <c r="J4088" s="94"/>
    </row>
    <row r="4089" ht="12.75">
      <c r="J4089" s="94"/>
    </row>
    <row r="4090" ht="12.75">
      <c r="J4090" s="94"/>
    </row>
    <row r="4091" ht="12.75">
      <c r="J4091" s="94"/>
    </row>
    <row r="4092" ht="12.75">
      <c r="J4092" s="94"/>
    </row>
    <row r="4093" ht="12.75">
      <c r="J4093" s="94"/>
    </row>
    <row r="4094" ht="12.75">
      <c r="J4094" s="94"/>
    </row>
    <row r="4095" ht="12.75">
      <c r="J4095" s="94"/>
    </row>
    <row r="4096" ht="12.75">
      <c r="J4096" s="94"/>
    </row>
    <row r="4097" ht="12.75">
      <c r="J4097" s="94"/>
    </row>
    <row r="4098" ht="12.75">
      <c r="J4098" s="94"/>
    </row>
    <row r="4099" ht="12.75">
      <c r="J4099" s="94"/>
    </row>
    <row r="4100" ht="12.75">
      <c r="J4100" s="94"/>
    </row>
    <row r="4101" ht="12.75">
      <c r="J4101" s="94"/>
    </row>
    <row r="4102" ht="12.75">
      <c r="J4102" s="94"/>
    </row>
    <row r="4103" ht="12.75">
      <c r="J4103" s="94"/>
    </row>
    <row r="4104" ht="12.75">
      <c r="J4104" s="94"/>
    </row>
    <row r="4105" ht="12.75">
      <c r="J4105" s="94"/>
    </row>
    <row r="4106" ht="12.75">
      <c r="J4106" s="94"/>
    </row>
    <row r="4107" ht="12.75">
      <c r="J4107" s="94"/>
    </row>
    <row r="4108" ht="12.75">
      <c r="J4108" s="94"/>
    </row>
    <row r="4109" ht="12.75">
      <c r="J4109" s="94"/>
    </row>
    <row r="4110" ht="12.75">
      <c r="J4110" s="94"/>
    </row>
    <row r="4111" ht="12.75">
      <c r="J4111" s="94"/>
    </row>
    <row r="4112" ht="12.75">
      <c r="J4112" s="94"/>
    </row>
    <row r="4113" ht="12.75">
      <c r="J4113" s="94"/>
    </row>
    <row r="4114" ht="12.75">
      <c r="J4114" s="94"/>
    </row>
    <row r="4115" ht="12.75">
      <c r="J4115" s="94"/>
    </row>
    <row r="4116" ht="12.75">
      <c r="J4116" s="94"/>
    </row>
    <row r="4117" ht="12.75">
      <c r="J4117" s="94"/>
    </row>
    <row r="4118" ht="12.75">
      <c r="J4118" s="94"/>
    </row>
    <row r="4119" ht="12.75">
      <c r="J4119" s="94"/>
    </row>
    <row r="4120" ht="12.75">
      <c r="J4120" s="94"/>
    </row>
    <row r="4121" ht="12.75">
      <c r="J4121" s="94"/>
    </row>
    <row r="4122" ht="12.75">
      <c r="J4122" s="94"/>
    </row>
    <row r="4123" ht="12.75">
      <c r="J4123" s="94"/>
    </row>
    <row r="4124" ht="12.75">
      <c r="J4124" s="94"/>
    </row>
    <row r="4125" ht="12.75">
      <c r="J4125" s="94"/>
    </row>
    <row r="4126" ht="12.75">
      <c r="J4126" s="94"/>
    </row>
    <row r="4127" ht="12.75">
      <c r="J4127" s="94"/>
    </row>
    <row r="4128" ht="12.75">
      <c r="J4128" s="94"/>
    </row>
    <row r="4129" ht="12.75">
      <c r="J4129" s="94"/>
    </row>
    <row r="4130" ht="12.75">
      <c r="J4130" s="94"/>
    </row>
    <row r="4131" ht="12.75">
      <c r="J4131" s="94"/>
    </row>
    <row r="4132" ht="12.75">
      <c r="J4132" s="94"/>
    </row>
    <row r="4133" ht="12.75">
      <c r="J4133" s="94"/>
    </row>
    <row r="4134" ht="12.75">
      <c r="J4134" s="94"/>
    </row>
    <row r="4135" ht="12.75">
      <c r="J4135" s="94"/>
    </row>
    <row r="4136" ht="12.75">
      <c r="J4136" s="94"/>
    </row>
    <row r="4137" ht="12.75">
      <c r="J4137" s="94"/>
    </row>
    <row r="4138" ht="12.75">
      <c r="J4138" s="94"/>
    </row>
    <row r="4139" ht="12.75">
      <c r="J4139" s="94"/>
    </row>
    <row r="4140" ht="12.75">
      <c r="J4140" s="94"/>
    </row>
    <row r="4141" ht="12.75">
      <c r="J4141" s="94"/>
    </row>
    <row r="4142" ht="12.75">
      <c r="J4142" s="94"/>
    </row>
    <row r="4143" ht="12.75">
      <c r="J4143" s="94"/>
    </row>
    <row r="4144" ht="12.75">
      <c r="J4144" s="94"/>
    </row>
    <row r="4145" ht="12.75">
      <c r="J4145" s="94"/>
    </row>
    <row r="4146" ht="12.75">
      <c r="J4146" s="94"/>
    </row>
    <row r="4147" ht="12.75">
      <c r="J4147" s="94"/>
    </row>
    <row r="4148" ht="12.75">
      <c r="J4148" s="94"/>
    </row>
    <row r="4149" ht="12.75">
      <c r="J4149" s="94"/>
    </row>
    <row r="4150" ht="12.75">
      <c r="J4150" s="94"/>
    </row>
    <row r="4151" ht="12.75">
      <c r="J4151" s="94"/>
    </row>
    <row r="4152" ht="12.75">
      <c r="J4152" s="94"/>
    </row>
    <row r="4153" ht="12.75">
      <c r="J4153" s="94"/>
    </row>
    <row r="4154" ht="12.75">
      <c r="J4154" s="94"/>
    </row>
    <row r="4155" ht="12.75">
      <c r="J4155" s="94"/>
    </row>
    <row r="4156" ht="12.75">
      <c r="J4156" s="94"/>
    </row>
    <row r="4157" ht="12.75">
      <c r="J4157" s="94"/>
    </row>
    <row r="4158" ht="12.75">
      <c r="J4158" s="94"/>
    </row>
    <row r="4159" ht="12.75">
      <c r="J4159" s="94"/>
    </row>
    <row r="4160" ht="12.75">
      <c r="J4160" s="94"/>
    </row>
    <row r="4161" ht="12.75">
      <c r="J4161" s="94"/>
    </row>
    <row r="4162" ht="12.75">
      <c r="J4162" s="94"/>
    </row>
    <row r="4163" ht="12.75">
      <c r="J4163" s="94"/>
    </row>
    <row r="4164" ht="12.75">
      <c r="J4164" s="94"/>
    </row>
    <row r="4165" ht="12.75">
      <c r="J4165" s="94"/>
    </row>
    <row r="4166" ht="12.75">
      <c r="J4166" s="94"/>
    </row>
    <row r="4167" ht="12.75">
      <c r="J4167" s="94"/>
    </row>
    <row r="4168" ht="12.75">
      <c r="J4168" s="94"/>
    </row>
    <row r="4169" ht="12.75">
      <c r="J4169" s="94"/>
    </row>
    <row r="4170" ht="12.75">
      <c r="J4170" s="94"/>
    </row>
    <row r="4171" ht="12.75">
      <c r="J4171" s="94"/>
    </row>
    <row r="4172" ht="12.75">
      <c r="J4172" s="94"/>
    </row>
    <row r="4173" ht="12.75">
      <c r="J4173" s="94"/>
    </row>
    <row r="4174" ht="12.75">
      <c r="J4174" s="94"/>
    </row>
    <row r="4175" ht="12.75">
      <c r="J4175" s="94"/>
    </row>
    <row r="4176" ht="12.75">
      <c r="J4176" s="94"/>
    </row>
    <row r="4177" ht="12.75">
      <c r="J4177" s="94"/>
    </row>
    <row r="4178" ht="12.75">
      <c r="J4178" s="94"/>
    </row>
    <row r="4179" ht="12.75">
      <c r="J4179" s="94"/>
    </row>
    <row r="4180" ht="12.75">
      <c r="J4180" s="94"/>
    </row>
    <row r="4181" ht="12.75">
      <c r="J4181" s="94"/>
    </row>
    <row r="4182" ht="12.75">
      <c r="J4182" s="94"/>
    </row>
    <row r="4183" ht="12.75">
      <c r="J4183" s="94"/>
    </row>
    <row r="4184" ht="12.75">
      <c r="J4184" s="94"/>
    </row>
    <row r="4185" ht="12.75">
      <c r="J4185" s="94"/>
    </row>
    <row r="4186" ht="12.75">
      <c r="J4186" s="94"/>
    </row>
    <row r="4187" ht="12.75">
      <c r="J4187" s="94"/>
    </row>
    <row r="4188" ht="12.75">
      <c r="J4188" s="94"/>
    </row>
    <row r="4189" ht="12.75">
      <c r="J4189" s="94"/>
    </row>
    <row r="4190" ht="12.75">
      <c r="J4190" s="94"/>
    </row>
    <row r="4191" ht="12.75">
      <c r="J4191" s="94"/>
    </row>
    <row r="4192" ht="12.75">
      <c r="J4192" s="94"/>
    </row>
    <row r="4193" ht="12.75">
      <c r="J4193" s="94"/>
    </row>
    <row r="4194" ht="12.75">
      <c r="J4194" s="94"/>
    </row>
    <row r="4195" ht="12.75">
      <c r="J4195" s="94"/>
    </row>
    <row r="4196" ht="12.75">
      <c r="J4196" s="94"/>
    </row>
    <row r="4197" ht="12.75">
      <c r="J4197" s="94"/>
    </row>
    <row r="4198" ht="12.75">
      <c r="J4198" s="94"/>
    </row>
    <row r="4199" ht="12.75">
      <c r="J4199" s="94"/>
    </row>
    <row r="4200" ht="12.75">
      <c r="J4200" s="94"/>
    </row>
    <row r="4201" ht="12.75">
      <c r="J4201" s="94"/>
    </row>
    <row r="4202" ht="12.75">
      <c r="J4202" s="94"/>
    </row>
    <row r="4203" ht="12.75">
      <c r="J4203" s="94"/>
    </row>
    <row r="4204" ht="12.75">
      <c r="J4204" s="94"/>
    </row>
    <row r="4205" ht="12.75">
      <c r="J4205" s="94"/>
    </row>
    <row r="4206" ht="12.75">
      <c r="J4206" s="94"/>
    </row>
    <row r="4207" ht="12.75">
      <c r="J4207" s="94"/>
    </row>
    <row r="4208" ht="12.75">
      <c r="J4208" s="94"/>
    </row>
    <row r="4209" ht="12.75">
      <c r="J4209" s="94"/>
    </row>
    <row r="4210" ht="12.75">
      <c r="J4210" s="94"/>
    </row>
    <row r="4211" ht="12.75">
      <c r="J4211" s="94"/>
    </row>
    <row r="4212" ht="12.75">
      <c r="J4212" s="94"/>
    </row>
    <row r="4213" ht="12.75">
      <c r="J4213" s="94"/>
    </row>
    <row r="4214" ht="12.75">
      <c r="J4214" s="94"/>
    </row>
    <row r="4215" ht="12.75">
      <c r="J4215" s="94"/>
    </row>
    <row r="4216" ht="12.75">
      <c r="J4216" s="94"/>
    </row>
    <row r="4217" ht="12.75">
      <c r="J4217" s="94"/>
    </row>
    <row r="4218" ht="12.75">
      <c r="J4218" s="94"/>
    </row>
    <row r="4219" ht="12.75">
      <c r="J4219" s="94"/>
    </row>
    <row r="4220" ht="12.75">
      <c r="J4220" s="94"/>
    </row>
    <row r="4221" ht="12.75">
      <c r="J4221" s="94"/>
    </row>
    <row r="4222" ht="12.75">
      <c r="J4222" s="94"/>
    </row>
    <row r="4223" ht="12.75">
      <c r="J4223" s="94"/>
    </row>
    <row r="4224" ht="12.75">
      <c r="J4224" s="94"/>
    </row>
    <row r="4225" ht="12.75">
      <c r="J4225" s="94"/>
    </row>
    <row r="4226" ht="12.75">
      <c r="J4226" s="94"/>
    </row>
    <row r="4227" ht="12.75">
      <c r="J4227" s="94"/>
    </row>
    <row r="4228" ht="12.75">
      <c r="J4228" s="94"/>
    </row>
    <row r="4229" ht="12.75">
      <c r="J4229" s="94"/>
    </row>
    <row r="4230" ht="12.75">
      <c r="J4230" s="94"/>
    </row>
    <row r="4231" ht="12.75">
      <c r="J4231" s="94"/>
    </row>
    <row r="4232" ht="12.75">
      <c r="J4232" s="94"/>
    </row>
    <row r="4233" ht="12.75">
      <c r="J4233" s="94"/>
    </row>
    <row r="4234" ht="12.75">
      <c r="J4234" s="94"/>
    </row>
    <row r="4235" ht="12.75">
      <c r="J4235" s="94"/>
    </row>
    <row r="4236" ht="12.75">
      <c r="J4236" s="94"/>
    </row>
    <row r="4237" ht="12.75">
      <c r="J4237" s="94"/>
    </row>
    <row r="4238" ht="12.75">
      <c r="J4238" s="94"/>
    </row>
    <row r="4239" ht="12.75">
      <c r="J4239" s="94"/>
    </row>
    <row r="4240" ht="12.75">
      <c r="J4240" s="94"/>
    </row>
    <row r="4241" ht="12.75">
      <c r="J4241" s="94"/>
    </row>
    <row r="4242" ht="12.75">
      <c r="J4242" s="94"/>
    </row>
    <row r="4243" ht="12.75">
      <c r="J4243" s="94"/>
    </row>
    <row r="4244" ht="12.75">
      <c r="J4244" s="94"/>
    </row>
    <row r="4245" ht="12.75">
      <c r="J4245" s="94"/>
    </row>
    <row r="4246" ht="12.75">
      <c r="J4246" s="94"/>
    </row>
    <row r="4247" ht="12.75">
      <c r="J4247" s="94"/>
    </row>
    <row r="4248" ht="12.75">
      <c r="J4248" s="94"/>
    </row>
    <row r="4249" ht="12.75">
      <c r="J4249" s="94"/>
    </row>
    <row r="4250" ht="12.75">
      <c r="J4250" s="94"/>
    </row>
    <row r="4251" ht="12.75">
      <c r="J4251" s="94"/>
    </row>
    <row r="4252" ht="12.75">
      <c r="J4252" s="94"/>
    </row>
    <row r="4253" ht="12.75">
      <c r="J4253" s="94"/>
    </row>
    <row r="4254" ht="12.75">
      <c r="J4254" s="94"/>
    </row>
    <row r="4255" ht="12.75">
      <c r="J4255" s="94"/>
    </row>
    <row r="4256" ht="12.75">
      <c r="J4256" s="94"/>
    </row>
    <row r="4257" ht="12.75">
      <c r="J4257" s="94"/>
    </row>
    <row r="4258" ht="12.75">
      <c r="J4258" s="94"/>
    </row>
    <row r="4259" ht="12.75">
      <c r="J4259" s="94"/>
    </row>
    <row r="4260" ht="12.75">
      <c r="J4260" s="94"/>
    </row>
    <row r="4261" ht="12.75">
      <c r="J4261" s="94"/>
    </row>
    <row r="4262" ht="12.75">
      <c r="J4262" s="94"/>
    </row>
    <row r="4263" ht="12.75">
      <c r="J4263" s="94"/>
    </row>
    <row r="4264" ht="12.75">
      <c r="J4264" s="94"/>
    </row>
    <row r="4265" ht="12.75">
      <c r="J4265" s="94"/>
    </row>
    <row r="4266" ht="12.75">
      <c r="J4266" s="94"/>
    </row>
    <row r="4267" ht="12.75">
      <c r="J4267" s="94"/>
    </row>
    <row r="4268" ht="12.75">
      <c r="J4268" s="94"/>
    </row>
    <row r="4269" ht="12.75">
      <c r="J4269" s="94"/>
    </row>
    <row r="4270" ht="12.75">
      <c r="J4270" s="94"/>
    </row>
    <row r="4271" ht="12.75">
      <c r="J4271" s="94"/>
    </row>
    <row r="4272" ht="12.75">
      <c r="J4272" s="94"/>
    </row>
    <row r="4273" ht="12.75">
      <c r="J4273" s="94"/>
    </row>
    <row r="4274" ht="12.75">
      <c r="J4274" s="94"/>
    </row>
    <row r="4275" ht="12.75">
      <c r="J4275" s="94"/>
    </row>
    <row r="4276" ht="12.75">
      <c r="J4276" s="94"/>
    </row>
    <row r="4277" ht="12.75">
      <c r="J4277" s="94"/>
    </row>
    <row r="4278" ht="12.75">
      <c r="J4278" s="94"/>
    </row>
    <row r="4279" ht="12.75">
      <c r="J4279" s="94"/>
    </row>
    <row r="4280" ht="12.75">
      <c r="J4280" s="94"/>
    </row>
    <row r="4281" ht="12.75">
      <c r="J4281" s="94"/>
    </row>
    <row r="4282" ht="12.75">
      <c r="J4282" s="94"/>
    </row>
    <row r="4283" ht="12.75">
      <c r="J4283" s="94"/>
    </row>
    <row r="4284" ht="12.75">
      <c r="J4284" s="94"/>
    </row>
    <row r="4285" ht="12.75">
      <c r="J4285" s="94"/>
    </row>
    <row r="4286" ht="12.75">
      <c r="J4286" s="94"/>
    </row>
    <row r="4287" ht="12.75">
      <c r="J4287" s="94"/>
    </row>
    <row r="4288" ht="12.75">
      <c r="J4288" s="94"/>
    </row>
    <row r="4289" ht="12.75">
      <c r="J4289" s="94"/>
    </row>
    <row r="4290" ht="12.75">
      <c r="J4290" s="94"/>
    </row>
    <row r="4291" ht="12.75">
      <c r="J4291" s="94"/>
    </row>
    <row r="4292" ht="12.75">
      <c r="J4292" s="94"/>
    </row>
    <row r="4293" ht="12.75">
      <c r="J4293" s="94"/>
    </row>
    <row r="4294" ht="12.75">
      <c r="J4294" s="94"/>
    </row>
    <row r="4295" ht="12.75">
      <c r="J4295" s="94"/>
    </row>
    <row r="4296" ht="12.75">
      <c r="J4296" s="94"/>
    </row>
    <row r="4297" ht="12.75">
      <c r="J4297" s="94"/>
    </row>
    <row r="4298" ht="12.75">
      <c r="J4298" s="94"/>
    </row>
    <row r="4299" ht="12.75">
      <c r="J4299" s="94"/>
    </row>
    <row r="4300" ht="12.75">
      <c r="J4300" s="94"/>
    </row>
    <row r="4301" ht="12.75">
      <c r="J4301" s="94"/>
    </row>
    <row r="4302" ht="12.75">
      <c r="J4302" s="94"/>
    </row>
    <row r="4303" ht="12.75">
      <c r="J4303" s="94"/>
    </row>
    <row r="4304" ht="12.75">
      <c r="J4304" s="94"/>
    </row>
    <row r="4305" ht="12.75">
      <c r="J4305" s="94"/>
    </row>
    <row r="4306" ht="12.75">
      <c r="J4306" s="94"/>
    </row>
    <row r="4307" ht="12.75">
      <c r="J4307" s="94"/>
    </row>
    <row r="4308" ht="12.75">
      <c r="J4308" s="94"/>
    </row>
    <row r="4309" ht="12.75">
      <c r="J4309" s="94"/>
    </row>
    <row r="4310" ht="12.75">
      <c r="J4310" s="94"/>
    </row>
    <row r="4311" ht="12.75">
      <c r="J4311" s="94"/>
    </row>
    <row r="4312" ht="12.75">
      <c r="J4312" s="94"/>
    </row>
    <row r="4313" ht="12.75">
      <c r="J4313" s="94"/>
    </row>
    <row r="4314" ht="12.75">
      <c r="J4314" s="94"/>
    </row>
    <row r="4315" ht="12.75">
      <c r="J4315" s="94"/>
    </row>
    <row r="4316" ht="12.75">
      <c r="J4316" s="94"/>
    </row>
    <row r="4317" ht="12.75">
      <c r="J4317" s="94"/>
    </row>
    <row r="4318" ht="12.75">
      <c r="J4318" s="94"/>
    </row>
    <row r="4319" ht="12.75">
      <c r="J4319" s="94"/>
    </row>
    <row r="4320" ht="12.75">
      <c r="J4320" s="94"/>
    </row>
    <row r="4321" ht="12.75">
      <c r="J4321" s="94"/>
    </row>
    <row r="4322" ht="12.75">
      <c r="J4322" s="94"/>
    </row>
    <row r="4323" ht="12.75">
      <c r="J4323" s="94"/>
    </row>
    <row r="4324" ht="12.75">
      <c r="J4324" s="94"/>
    </row>
    <row r="4325" ht="12.75">
      <c r="J4325" s="94"/>
    </row>
    <row r="4326" ht="12.75">
      <c r="J4326" s="94"/>
    </row>
    <row r="4327" ht="12.75">
      <c r="J4327" s="94"/>
    </row>
    <row r="4328" ht="12.75">
      <c r="J4328" s="94"/>
    </row>
    <row r="4329" ht="12.75">
      <c r="J4329" s="94"/>
    </row>
    <row r="4330" ht="12.75">
      <c r="J4330" s="94"/>
    </row>
    <row r="4331" ht="12.75">
      <c r="J4331" s="94"/>
    </row>
    <row r="4332" ht="12.75">
      <c r="J4332" s="94"/>
    </row>
    <row r="4333" ht="12.75">
      <c r="J4333" s="94"/>
    </row>
    <row r="4334" ht="12.75">
      <c r="J4334" s="94"/>
    </row>
    <row r="4335" ht="12.75">
      <c r="J4335" s="94"/>
    </row>
    <row r="4336" ht="12.75">
      <c r="J4336" s="94"/>
    </row>
    <row r="4337" ht="12.75">
      <c r="J4337" s="94"/>
    </row>
    <row r="4338" ht="12.75">
      <c r="J4338" s="94"/>
    </row>
    <row r="4339" ht="12.75">
      <c r="J4339" s="94"/>
    </row>
    <row r="4340" ht="12.75">
      <c r="J4340" s="94"/>
    </row>
    <row r="4341" ht="12.75">
      <c r="J4341" s="94"/>
    </row>
    <row r="4342" ht="12.75">
      <c r="J4342" s="94"/>
    </row>
    <row r="4343" ht="12.75">
      <c r="J4343" s="94"/>
    </row>
    <row r="4344" ht="12.75">
      <c r="J4344" s="94"/>
    </row>
    <row r="4345" ht="12.75">
      <c r="J4345" s="94"/>
    </row>
    <row r="4346" ht="12.75">
      <c r="J4346" s="94"/>
    </row>
    <row r="4347" ht="12.75">
      <c r="J4347" s="94"/>
    </row>
    <row r="4348" ht="12.75">
      <c r="J4348" s="94"/>
    </row>
    <row r="4349" ht="12.75">
      <c r="J4349" s="94"/>
    </row>
    <row r="4350" ht="12.75">
      <c r="J4350" s="94"/>
    </row>
    <row r="4351" ht="12.75">
      <c r="J4351" s="94"/>
    </row>
    <row r="4352" ht="12.75">
      <c r="J4352" s="94"/>
    </row>
    <row r="4353" ht="12.75">
      <c r="J4353" s="94"/>
    </row>
    <row r="4354" ht="12.75">
      <c r="J4354" s="94"/>
    </row>
    <row r="4355" ht="12.75">
      <c r="J4355" s="94"/>
    </row>
    <row r="4356" ht="12.75">
      <c r="J4356" s="94"/>
    </row>
    <row r="4357" ht="12.75">
      <c r="J4357" s="94"/>
    </row>
    <row r="4358" ht="12.75">
      <c r="J4358" s="94"/>
    </row>
    <row r="4359" ht="12.75">
      <c r="J4359" s="94"/>
    </row>
    <row r="4360" ht="12.75">
      <c r="J4360" s="94"/>
    </row>
    <row r="4361" ht="12.75">
      <c r="J4361" s="94"/>
    </row>
    <row r="4362" ht="12.75">
      <c r="J4362" s="94"/>
    </row>
    <row r="4363" ht="12.75">
      <c r="J4363" s="94"/>
    </row>
    <row r="4364" ht="12.75">
      <c r="J4364" s="94"/>
    </row>
    <row r="4365" ht="12.75">
      <c r="J4365" s="94"/>
    </row>
    <row r="4366" ht="12.75">
      <c r="J4366" s="94"/>
    </row>
    <row r="4367" ht="12.75">
      <c r="J4367" s="94"/>
    </row>
    <row r="4368" ht="12.75">
      <c r="J4368" s="94"/>
    </row>
    <row r="4369" ht="12.75">
      <c r="J4369" s="94"/>
    </row>
    <row r="4370" ht="12.75">
      <c r="J4370" s="94"/>
    </row>
    <row r="4371" ht="12.75">
      <c r="J4371" s="94"/>
    </row>
    <row r="4372" ht="12.75">
      <c r="J4372" s="94"/>
    </row>
    <row r="4373" ht="12.75">
      <c r="J4373" s="94"/>
    </row>
    <row r="4374" ht="12.75">
      <c r="J4374" s="94"/>
    </row>
    <row r="4375" ht="12.75">
      <c r="J4375" s="94"/>
    </row>
    <row r="4376" ht="12.75">
      <c r="J4376" s="94"/>
    </row>
    <row r="4377" ht="12.75">
      <c r="J4377" s="94"/>
    </row>
    <row r="4378" ht="12.75">
      <c r="J4378" s="94"/>
    </row>
    <row r="4379" ht="12.75">
      <c r="J4379" s="94"/>
    </row>
    <row r="4380" ht="12.75">
      <c r="J4380" s="94"/>
    </row>
    <row r="4381" ht="12.75">
      <c r="J4381" s="94"/>
    </row>
    <row r="4382" ht="12.75">
      <c r="J4382" s="94"/>
    </row>
    <row r="4383" ht="12.75">
      <c r="J4383" s="94"/>
    </row>
    <row r="4384" ht="12.75">
      <c r="J4384" s="94"/>
    </row>
    <row r="4385" ht="12.75">
      <c r="J4385" s="94"/>
    </row>
    <row r="4386" ht="12.75">
      <c r="J4386" s="94"/>
    </row>
    <row r="4387" ht="12.75">
      <c r="J4387" s="94"/>
    </row>
    <row r="4388" ht="12.75">
      <c r="J4388" s="94"/>
    </row>
    <row r="4389" ht="12.75">
      <c r="J4389" s="94"/>
    </row>
    <row r="4390" ht="12.75">
      <c r="J4390" s="94"/>
    </row>
    <row r="4391" ht="12.75">
      <c r="J4391" s="94"/>
    </row>
    <row r="4392" ht="12.75">
      <c r="J4392" s="94"/>
    </row>
    <row r="4393" ht="12.75">
      <c r="J4393" s="94"/>
    </row>
    <row r="4394" ht="12.75">
      <c r="J4394" s="94"/>
    </row>
    <row r="4395" ht="12.75">
      <c r="J4395" s="94"/>
    </row>
    <row r="4396" ht="12.75">
      <c r="J4396" s="94"/>
    </row>
    <row r="4397" ht="12.75">
      <c r="J4397" s="94"/>
    </row>
    <row r="4398" ht="12.75">
      <c r="J4398" s="94"/>
    </row>
    <row r="4399" ht="12.75">
      <c r="J4399" s="94"/>
    </row>
    <row r="4400" ht="12.75">
      <c r="J4400" s="94"/>
    </row>
    <row r="4401" ht="12.75">
      <c r="J4401" s="94"/>
    </row>
    <row r="4402" ht="12.75">
      <c r="J4402" s="94"/>
    </row>
    <row r="4403" ht="12.75">
      <c r="J4403" s="94"/>
    </row>
    <row r="4404" ht="12.75">
      <c r="J4404" s="94"/>
    </row>
    <row r="4405" ht="12.75">
      <c r="J4405" s="94"/>
    </row>
    <row r="4406" ht="12.75">
      <c r="J4406" s="94"/>
    </row>
    <row r="4407" ht="12.75">
      <c r="J4407" s="94"/>
    </row>
    <row r="4408" ht="12.75">
      <c r="J4408" s="94"/>
    </row>
    <row r="4409" ht="12.75">
      <c r="J4409" s="94"/>
    </row>
    <row r="4410" ht="12.75">
      <c r="J4410" s="94"/>
    </row>
    <row r="4411" ht="12.75">
      <c r="J4411" s="94"/>
    </row>
    <row r="4412" ht="12.75">
      <c r="J4412" s="94"/>
    </row>
    <row r="4413" ht="12.75">
      <c r="J4413" s="94"/>
    </row>
    <row r="4414" ht="12.75">
      <c r="J4414" s="94"/>
    </row>
    <row r="4415" ht="12.75">
      <c r="J4415" s="94"/>
    </row>
    <row r="4416" ht="12.75">
      <c r="J4416" s="94"/>
    </row>
    <row r="4417" ht="12.75">
      <c r="J4417" s="94"/>
    </row>
    <row r="4418" ht="12.75">
      <c r="J4418" s="94"/>
    </row>
    <row r="4419" ht="12.75">
      <c r="J4419" s="94"/>
    </row>
    <row r="4420" ht="12.75">
      <c r="J4420" s="94"/>
    </row>
    <row r="4421" ht="12.75">
      <c r="J4421" s="94"/>
    </row>
    <row r="4422" ht="12.75">
      <c r="J4422" s="94"/>
    </row>
    <row r="4423" ht="12.75">
      <c r="J4423" s="94"/>
    </row>
    <row r="4424" ht="12.75">
      <c r="J4424" s="94"/>
    </row>
    <row r="4425" ht="12.75">
      <c r="J4425" s="94"/>
    </row>
    <row r="4426" ht="12.75">
      <c r="J4426" s="94"/>
    </row>
    <row r="4427" ht="12.75">
      <c r="J4427" s="94"/>
    </row>
    <row r="4428" ht="12.75">
      <c r="J4428" s="94"/>
    </row>
    <row r="4429" ht="12.75">
      <c r="J4429" s="94"/>
    </row>
    <row r="4430" ht="12.75">
      <c r="J4430" s="94"/>
    </row>
    <row r="4431" ht="12.75">
      <c r="J4431" s="94"/>
    </row>
    <row r="4432" ht="12.75">
      <c r="J4432" s="94"/>
    </row>
    <row r="4433" ht="12.75">
      <c r="J4433" s="94"/>
    </row>
    <row r="4434" ht="12.75">
      <c r="J4434" s="94"/>
    </row>
    <row r="4435" ht="12.75">
      <c r="J4435" s="94"/>
    </row>
    <row r="4436" ht="12.75">
      <c r="J4436" s="94"/>
    </row>
    <row r="4437" ht="12.75">
      <c r="J4437" s="94"/>
    </row>
    <row r="4438" ht="12.75">
      <c r="J4438" s="94"/>
    </row>
    <row r="4439" ht="12.75">
      <c r="J4439" s="94"/>
    </row>
    <row r="4440" ht="12.75">
      <c r="J4440" s="94"/>
    </row>
    <row r="4441" ht="12.75">
      <c r="J4441" s="94"/>
    </row>
    <row r="4442" ht="12.75">
      <c r="J4442" s="94"/>
    </row>
    <row r="4443" ht="12.75">
      <c r="J4443" s="94"/>
    </row>
    <row r="4444" ht="12.75">
      <c r="J4444" s="94"/>
    </row>
    <row r="4445" ht="12.75">
      <c r="J4445" s="94"/>
    </row>
    <row r="4446" ht="12.75">
      <c r="J4446" s="94"/>
    </row>
    <row r="4447" ht="12.75">
      <c r="J4447" s="94"/>
    </row>
    <row r="4448" ht="12.75">
      <c r="J4448" s="94"/>
    </row>
    <row r="4449" ht="12.75">
      <c r="J4449" s="94"/>
    </row>
    <row r="4450" ht="12.75">
      <c r="J4450" s="94"/>
    </row>
    <row r="4451" ht="12.75">
      <c r="J4451" s="94"/>
    </row>
    <row r="4452" ht="12.75">
      <c r="J4452" s="94"/>
    </row>
    <row r="4453" ht="12.75">
      <c r="J4453" s="94"/>
    </row>
    <row r="4454" ht="12.75">
      <c r="J4454" s="94"/>
    </row>
    <row r="4455" ht="12.75">
      <c r="J4455" s="94"/>
    </row>
    <row r="4456" ht="12.75">
      <c r="J4456" s="94"/>
    </row>
    <row r="4457" ht="12.75">
      <c r="J4457" s="94"/>
    </row>
    <row r="4458" ht="12.75">
      <c r="J4458" s="94"/>
    </row>
    <row r="4459" ht="12.75">
      <c r="J4459" s="94"/>
    </row>
    <row r="4460" ht="12.75">
      <c r="J4460" s="94"/>
    </row>
    <row r="4461" ht="12.75">
      <c r="J4461" s="94"/>
    </row>
    <row r="4462" ht="12.75">
      <c r="J4462" s="94"/>
    </row>
    <row r="4463" ht="12.75">
      <c r="J4463" s="94"/>
    </row>
    <row r="4464" ht="12.75">
      <c r="J4464" s="94"/>
    </row>
    <row r="4465" ht="12.75">
      <c r="J4465" s="94"/>
    </row>
    <row r="4466" ht="12.75">
      <c r="J4466" s="94"/>
    </row>
    <row r="4467" ht="12.75">
      <c r="J4467" s="94"/>
    </row>
    <row r="4468" ht="12.75">
      <c r="J4468" s="94"/>
    </row>
    <row r="4469" ht="12.75">
      <c r="J4469" s="94"/>
    </row>
    <row r="4470" ht="12.75">
      <c r="J4470" s="94"/>
    </row>
    <row r="4471" ht="12.75">
      <c r="J4471" s="94"/>
    </row>
    <row r="4472" ht="12.75">
      <c r="J4472" s="94"/>
    </row>
    <row r="4473" ht="12.75">
      <c r="J4473" s="94"/>
    </row>
    <row r="4474" ht="12.75">
      <c r="J4474" s="94"/>
    </row>
    <row r="4475" ht="12.75">
      <c r="J4475" s="94"/>
    </row>
    <row r="4476" ht="12.75">
      <c r="J4476" s="94"/>
    </row>
    <row r="4477" ht="12.75">
      <c r="J4477" s="94"/>
    </row>
    <row r="4478" ht="12.75">
      <c r="J4478" s="94"/>
    </row>
    <row r="4479" ht="12.75">
      <c r="J4479" s="94"/>
    </row>
    <row r="4480" ht="12.75">
      <c r="J4480" s="94"/>
    </row>
    <row r="4481" ht="12.75">
      <c r="J4481" s="94"/>
    </row>
    <row r="4482" ht="12.75">
      <c r="J4482" s="94"/>
    </row>
    <row r="4483" ht="12.75">
      <c r="J4483" s="94"/>
    </row>
    <row r="4484" ht="12.75">
      <c r="J4484" s="94"/>
    </row>
    <row r="4485" ht="12.75">
      <c r="J4485" s="94"/>
    </row>
    <row r="4486" ht="12.75">
      <c r="J4486" s="94"/>
    </row>
    <row r="4487" ht="12.75">
      <c r="J4487" s="94"/>
    </row>
    <row r="4488" ht="12.75">
      <c r="J4488" s="94"/>
    </row>
    <row r="4489" ht="12.75">
      <c r="J4489" s="94"/>
    </row>
    <row r="4490" ht="12.75">
      <c r="J4490" s="94"/>
    </row>
    <row r="4491" ht="12.75">
      <c r="J4491" s="94"/>
    </row>
    <row r="4492" ht="12.75">
      <c r="J4492" s="94"/>
    </row>
    <row r="4493" ht="12.75">
      <c r="J4493" s="94"/>
    </row>
    <row r="4494" ht="12.75">
      <c r="J4494" s="94"/>
    </row>
    <row r="4495" ht="12.75">
      <c r="J4495" s="94"/>
    </row>
    <row r="4496" ht="12.75">
      <c r="J4496" s="94"/>
    </row>
    <row r="4497" ht="12.75">
      <c r="J4497" s="94"/>
    </row>
    <row r="4498" ht="12.75">
      <c r="J4498" s="94"/>
    </row>
    <row r="4499" ht="12.75">
      <c r="J4499" s="94"/>
    </row>
    <row r="4500" ht="12.75">
      <c r="J4500" s="94"/>
    </row>
    <row r="4501" ht="12.75">
      <c r="J4501" s="94"/>
    </row>
    <row r="4502" ht="12.75">
      <c r="J4502" s="94"/>
    </row>
    <row r="4503" ht="12.75">
      <c r="J4503" s="94"/>
    </row>
    <row r="4504" ht="12.75">
      <c r="J4504" s="94"/>
    </row>
    <row r="4505" ht="12.75">
      <c r="J4505" s="94"/>
    </row>
    <row r="4506" ht="12.75">
      <c r="J4506" s="94"/>
    </row>
    <row r="4507" ht="12.75">
      <c r="J4507" s="94"/>
    </row>
    <row r="4508" ht="12.75">
      <c r="J4508" s="94"/>
    </row>
    <row r="4509" ht="12.75">
      <c r="J4509" s="94"/>
    </row>
    <row r="4510" ht="12.75">
      <c r="J4510" s="94"/>
    </row>
    <row r="4511" ht="12.75">
      <c r="J4511" s="94"/>
    </row>
    <row r="4512" ht="12.75">
      <c r="J4512" s="94"/>
    </row>
    <row r="4513" ht="12.75">
      <c r="J4513" s="94"/>
    </row>
    <row r="4514" ht="12.75">
      <c r="J4514" s="94"/>
    </row>
    <row r="4515" ht="12.75">
      <c r="J4515" s="94"/>
    </row>
    <row r="4516" ht="12.75">
      <c r="J4516" s="94"/>
    </row>
    <row r="4517" ht="12.75">
      <c r="J4517" s="94"/>
    </row>
    <row r="4518" ht="12.75">
      <c r="J4518" s="94"/>
    </row>
    <row r="4519" ht="12.75">
      <c r="J4519" s="94"/>
    </row>
    <row r="4520" ht="12.75">
      <c r="J4520" s="94"/>
    </row>
    <row r="4521" ht="12.75">
      <c r="J4521" s="94"/>
    </row>
    <row r="4522" ht="12.75">
      <c r="J4522" s="94"/>
    </row>
    <row r="4523" ht="12.75">
      <c r="J4523" s="94"/>
    </row>
    <row r="4524" ht="12.75">
      <c r="J4524" s="94"/>
    </row>
    <row r="4525" ht="12.75">
      <c r="J4525" s="94"/>
    </row>
    <row r="4526" ht="12.75">
      <c r="J4526" s="94"/>
    </row>
    <row r="4527" ht="12.75">
      <c r="J4527" s="94"/>
    </row>
    <row r="4528" ht="12.75">
      <c r="J4528" s="94"/>
    </row>
    <row r="4529" ht="12.75">
      <c r="J4529" s="94"/>
    </row>
    <row r="4530" ht="12.75">
      <c r="J4530" s="94"/>
    </row>
    <row r="4531" ht="12.75">
      <c r="J4531" s="94"/>
    </row>
    <row r="4532" ht="12.75">
      <c r="J4532" s="94"/>
    </row>
    <row r="4533" ht="12.75">
      <c r="J4533" s="94"/>
    </row>
    <row r="4534" ht="12.75">
      <c r="J4534" s="94"/>
    </row>
    <row r="4535" ht="12.75">
      <c r="J4535" s="94"/>
    </row>
    <row r="4536" ht="12.75">
      <c r="J4536" s="94"/>
    </row>
    <row r="4537" ht="12.75">
      <c r="J4537" s="94"/>
    </row>
    <row r="4538" ht="12.75">
      <c r="J4538" s="94"/>
    </row>
    <row r="4539" ht="12.75">
      <c r="J4539" s="94"/>
    </row>
    <row r="4540" ht="12.75">
      <c r="J4540" s="94"/>
    </row>
    <row r="4541" ht="12.75">
      <c r="J4541" s="94"/>
    </row>
    <row r="4542" ht="12.75">
      <c r="J4542" s="94"/>
    </row>
    <row r="4543" ht="12.75">
      <c r="J4543" s="94"/>
    </row>
    <row r="4544" ht="12.75">
      <c r="J4544" s="94"/>
    </row>
    <row r="4545" ht="12.75">
      <c r="J4545" s="94"/>
    </row>
    <row r="4546" ht="12.75">
      <c r="J4546" s="94"/>
    </row>
    <row r="4547" ht="12.75">
      <c r="J4547" s="94"/>
    </row>
    <row r="4548" ht="12.75">
      <c r="J4548" s="94"/>
    </row>
    <row r="4549" ht="12.75">
      <c r="J4549" s="94"/>
    </row>
    <row r="4550" ht="12.75">
      <c r="J4550" s="94"/>
    </row>
    <row r="4551" ht="12.75">
      <c r="J4551" s="94"/>
    </row>
    <row r="4552" ht="12.75">
      <c r="J4552" s="94"/>
    </row>
    <row r="4553" ht="12.75">
      <c r="J4553" s="94"/>
    </row>
    <row r="4554" ht="12.75">
      <c r="J4554" s="94"/>
    </row>
    <row r="4555" ht="12.75">
      <c r="J4555" s="94"/>
    </row>
    <row r="4556" ht="12.75">
      <c r="J4556" s="94"/>
    </row>
    <row r="4557" ht="12.75">
      <c r="J4557" s="94"/>
    </row>
    <row r="4558" ht="12.75">
      <c r="J4558" s="94"/>
    </row>
    <row r="4559" ht="12.75">
      <c r="J4559" s="94"/>
    </row>
    <row r="4560" ht="12.75">
      <c r="J4560" s="94"/>
    </row>
    <row r="4561" ht="12.75">
      <c r="J4561" s="94"/>
    </row>
    <row r="4562" ht="12.75">
      <c r="J4562" s="94"/>
    </row>
    <row r="4563" ht="12.75">
      <c r="J4563" s="94"/>
    </row>
    <row r="4564" ht="12.75">
      <c r="J4564" s="94"/>
    </row>
    <row r="4565" ht="12.75">
      <c r="J4565" s="94"/>
    </row>
    <row r="4566" ht="12.75">
      <c r="J4566" s="94"/>
    </row>
    <row r="4567" ht="12.75">
      <c r="J4567" s="94"/>
    </row>
    <row r="4568" ht="12.75">
      <c r="J4568" s="94"/>
    </row>
    <row r="4569" ht="12.75">
      <c r="J4569" s="94"/>
    </row>
    <row r="4570" ht="12.75">
      <c r="J4570" s="94"/>
    </row>
    <row r="4571" ht="12.75">
      <c r="J4571" s="94"/>
    </row>
    <row r="4572" ht="12.75">
      <c r="J4572" s="94"/>
    </row>
    <row r="4573" ht="12.75">
      <c r="J4573" s="94"/>
    </row>
    <row r="4574" ht="12.75">
      <c r="J4574" s="94"/>
    </row>
    <row r="4575" ht="12.75">
      <c r="J4575" s="94"/>
    </row>
    <row r="4576" ht="12.75">
      <c r="J4576" s="94"/>
    </row>
    <row r="4577" ht="12.75">
      <c r="J4577" s="94"/>
    </row>
    <row r="4578" ht="12.75">
      <c r="J4578" s="94"/>
    </row>
    <row r="4579" ht="12.75">
      <c r="J4579" s="94"/>
    </row>
    <row r="4580" ht="12.75">
      <c r="J4580" s="94"/>
    </row>
    <row r="4581" ht="12.75">
      <c r="J4581" s="94"/>
    </row>
    <row r="4582" ht="12.75">
      <c r="J4582" s="94"/>
    </row>
    <row r="4583" ht="12.75">
      <c r="J4583" s="94"/>
    </row>
    <row r="4584" ht="12.75">
      <c r="J4584" s="94"/>
    </row>
    <row r="4585" ht="12.75">
      <c r="J4585" s="94"/>
    </row>
    <row r="4586" ht="12.75">
      <c r="J4586" s="94"/>
    </row>
    <row r="4587" ht="12.75">
      <c r="J4587" s="94"/>
    </row>
    <row r="4588" ht="12.75">
      <c r="J4588" s="94"/>
    </row>
    <row r="4589" ht="12.75">
      <c r="J4589" s="94"/>
    </row>
    <row r="4590" ht="12.75">
      <c r="J4590" s="94"/>
    </row>
    <row r="4591" ht="12.75">
      <c r="J4591" s="94"/>
    </row>
    <row r="4592" ht="12.75">
      <c r="J4592" s="94"/>
    </row>
    <row r="4593" ht="12.75">
      <c r="J4593" s="94"/>
    </row>
    <row r="4594" ht="12.75">
      <c r="J4594" s="94"/>
    </row>
    <row r="4595" ht="12.75">
      <c r="J4595" s="94"/>
    </row>
    <row r="4596" ht="12.75">
      <c r="J4596" s="94"/>
    </row>
    <row r="4597" ht="12.75">
      <c r="J4597" s="94"/>
    </row>
    <row r="4598" ht="12.75">
      <c r="J4598" s="94"/>
    </row>
    <row r="4599" ht="12.75">
      <c r="J4599" s="94"/>
    </row>
    <row r="4600" ht="12.75">
      <c r="J4600" s="94"/>
    </row>
    <row r="4601" ht="12.75">
      <c r="J4601" s="94"/>
    </row>
    <row r="4602" ht="12.75">
      <c r="J4602" s="94"/>
    </row>
    <row r="4603" ht="12.75">
      <c r="J4603" s="94"/>
    </row>
    <row r="4604" ht="12.75">
      <c r="J4604" s="94"/>
    </row>
    <row r="4605" ht="12.75">
      <c r="J4605" s="94"/>
    </row>
    <row r="4606" ht="12.75">
      <c r="J4606" s="94"/>
    </row>
    <row r="4607" ht="12.75">
      <c r="J4607" s="94"/>
    </row>
    <row r="4608" ht="12.75">
      <c r="J4608" s="94"/>
    </row>
    <row r="4609" ht="12.75">
      <c r="J4609" s="94"/>
    </row>
    <row r="4610" ht="12.75">
      <c r="J4610" s="94"/>
    </row>
    <row r="4611" ht="12.75">
      <c r="J4611" s="94"/>
    </row>
    <row r="4612" ht="12.75">
      <c r="J4612" s="94"/>
    </row>
    <row r="4613" ht="12.75">
      <c r="J4613" s="94"/>
    </row>
    <row r="4614" ht="12.75">
      <c r="J4614" s="94"/>
    </row>
    <row r="4615" ht="12.75">
      <c r="J4615" s="94"/>
    </row>
    <row r="4616" ht="12.75">
      <c r="J4616" s="94"/>
    </row>
    <row r="4617" ht="12.75">
      <c r="J4617" s="94"/>
    </row>
    <row r="4618" ht="12.75">
      <c r="J4618" s="94"/>
    </row>
    <row r="4619" ht="12.75">
      <c r="J4619" s="94"/>
    </row>
    <row r="4620" ht="12.75">
      <c r="J4620" s="94"/>
    </row>
    <row r="4621" ht="12.75">
      <c r="J4621" s="94"/>
    </row>
    <row r="4622" ht="12.75">
      <c r="J4622" s="94"/>
    </row>
    <row r="4623" ht="12.75">
      <c r="J4623" s="94"/>
    </row>
    <row r="4624" ht="12.75">
      <c r="J4624" s="94"/>
    </row>
    <row r="4625" ht="12.75">
      <c r="J4625" s="94"/>
    </row>
    <row r="4626" ht="12.75">
      <c r="J4626" s="94"/>
    </row>
    <row r="4627" ht="12.75">
      <c r="J4627" s="94"/>
    </row>
    <row r="4628" ht="12.75">
      <c r="J4628" s="94"/>
    </row>
    <row r="4629" ht="12.75">
      <c r="J4629" s="94"/>
    </row>
    <row r="4630" ht="12.75">
      <c r="J4630" s="94"/>
    </row>
    <row r="4631" ht="12.75">
      <c r="J4631" s="94"/>
    </row>
    <row r="4632" ht="12.75">
      <c r="J4632" s="94"/>
    </row>
    <row r="4633" ht="12.75">
      <c r="J4633" s="94"/>
    </row>
    <row r="4634" ht="12.75">
      <c r="J4634" s="94"/>
    </row>
    <row r="4635" ht="12.75">
      <c r="J4635" s="94"/>
    </row>
    <row r="4636" ht="12.75">
      <c r="J4636" s="94"/>
    </row>
    <row r="4637" ht="12.75">
      <c r="J4637" s="94"/>
    </row>
    <row r="4638" ht="12.75">
      <c r="J4638" s="94"/>
    </row>
    <row r="4639" ht="12.75">
      <c r="J4639" s="94"/>
    </row>
    <row r="4640" ht="12.75">
      <c r="J4640" s="94"/>
    </row>
    <row r="4641" ht="12.75">
      <c r="J4641" s="94"/>
    </row>
    <row r="4642" ht="12.75">
      <c r="J4642" s="94"/>
    </row>
    <row r="4643" ht="12.75">
      <c r="J4643" s="94"/>
    </row>
    <row r="4644" ht="12.75">
      <c r="J4644" s="94"/>
    </row>
    <row r="4645" ht="12.75">
      <c r="J4645" s="94"/>
    </row>
    <row r="4646" ht="12.75">
      <c r="J4646" s="94"/>
    </row>
    <row r="4647" ht="12.75">
      <c r="J4647" s="94"/>
    </row>
    <row r="4648" ht="12.75">
      <c r="J4648" s="94"/>
    </row>
    <row r="4649" ht="12.75">
      <c r="J4649" s="94"/>
    </row>
    <row r="4650" ht="12.75">
      <c r="J4650" s="94"/>
    </row>
    <row r="4651" ht="12.75">
      <c r="J4651" s="94"/>
    </row>
    <row r="4652" ht="12.75">
      <c r="J4652" s="94"/>
    </row>
    <row r="4653" ht="12.75">
      <c r="J4653" s="94"/>
    </row>
    <row r="4654" ht="12.75">
      <c r="J4654" s="94"/>
    </row>
    <row r="4655" ht="12.75">
      <c r="J4655" s="94"/>
    </row>
    <row r="4656" ht="12.75">
      <c r="J4656" s="94"/>
    </row>
    <row r="4657" ht="12.75">
      <c r="J4657" s="94"/>
    </row>
    <row r="4658" ht="12.75">
      <c r="J4658" s="94"/>
    </row>
    <row r="4659" ht="12.75">
      <c r="J4659" s="94"/>
    </row>
    <row r="4660" ht="12.75">
      <c r="J4660" s="94"/>
    </row>
    <row r="4661" ht="12.75">
      <c r="J4661" s="94"/>
    </row>
    <row r="4662" ht="12.75">
      <c r="J4662" s="94"/>
    </row>
    <row r="4663" ht="12.75">
      <c r="J4663" s="94"/>
    </row>
    <row r="4664" ht="12.75">
      <c r="J4664" s="94"/>
    </row>
    <row r="4665" ht="12.75">
      <c r="J4665" s="94"/>
    </row>
    <row r="4666" ht="12.75">
      <c r="J4666" s="94"/>
    </row>
    <row r="4667" ht="12.75">
      <c r="J4667" s="94"/>
    </row>
    <row r="4668" ht="12.75">
      <c r="J4668" s="94"/>
    </row>
    <row r="4669" ht="12.75">
      <c r="J4669" s="94"/>
    </row>
    <row r="4670" ht="12.75">
      <c r="J4670" s="94"/>
    </row>
    <row r="4671" ht="12.75">
      <c r="J4671" s="94"/>
    </row>
    <row r="4672" ht="12.75">
      <c r="J4672" s="94"/>
    </row>
    <row r="4673" ht="12.75">
      <c r="J4673" s="94"/>
    </row>
    <row r="4674" ht="12.75">
      <c r="J4674" s="94"/>
    </row>
    <row r="4675" ht="12.75">
      <c r="J4675" s="94"/>
    </row>
    <row r="4676" ht="12.75">
      <c r="J4676" s="94"/>
    </row>
    <row r="4677" ht="12.75">
      <c r="J4677" s="94"/>
    </row>
    <row r="4678" ht="12.75">
      <c r="J4678" s="94"/>
    </row>
    <row r="4679" ht="12.75">
      <c r="J4679" s="94"/>
    </row>
    <row r="4680" ht="12.75">
      <c r="J4680" s="94"/>
    </row>
    <row r="4681" ht="12.75">
      <c r="J4681" s="94"/>
    </row>
    <row r="4682" ht="12.75">
      <c r="J4682" s="94"/>
    </row>
    <row r="4683" ht="12.75">
      <c r="J4683" s="94"/>
    </row>
    <row r="4684" ht="12.75">
      <c r="J4684" s="94"/>
    </row>
    <row r="4685" ht="12.75">
      <c r="J4685" s="94"/>
    </row>
    <row r="4686" ht="12.75">
      <c r="J4686" s="94"/>
    </row>
    <row r="4687" ht="12.75">
      <c r="J4687" s="94"/>
    </row>
    <row r="4688" ht="12.75">
      <c r="J4688" s="94"/>
    </row>
    <row r="4689" ht="12.75">
      <c r="J4689" s="94"/>
    </row>
    <row r="4690" ht="12.75">
      <c r="J4690" s="94"/>
    </row>
    <row r="4691" ht="12.75">
      <c r="J4691" s="94"/>
    </row>
    <row r="4692" ht="12.75">
      <c r="J4692" s="94"/>
    </row>
    <row r="4693" ht="12.75">
      <c r="J4693" s="94"/>
    </row>
    <row r="4694" ht="12.75">
      <c r="J4694" s="94"/>
    </row>
    <row r="4695" ht="12.75">
      <c r="J4695" s="94"/>
    </row>
    <row r="4696" ht="12.75">
      <c r="J4696" s="94"/>
    </row>
    <row r="4697" ht="12.75">
      <c r="J4697" s="94"/>
    </row>
    <row r="4698" ht="12.75">
      <c r="J4698" s="94"/>
    </row>
    <row r="4699" ht="12.75">
      <c r="J4699" s="94"/>
    </row>
    <row r="4700" ht="12.75">
      <c r="J4700" s="94"/>
    </row>
    <row r="4701" ht="12.75">
      <c r="J4701" s="94"/>
    </row>
    <row r="4702" ht="12.75">
      <c r="J4702" s="94"/>
    </row>
    <row r="4703" ht="12.75">
      <c r="J4703" s="94"/>
    </row>
    <row r="4704" ht="12.75">
      <c r="J4704" s="94"/>
    </row>
    <row r="4705" ht="12.75">
      <c r="J4705" s="94"/>
    </row>
    <row r="4706" ht="12.75">
      <c r="J4706" s="94"/>
    </row>
    <row r="4707" ht="12.75">
      <c r="J4707" s="94"/>
    </row>
    <row r="4708" ht="12.75">
      <c r="J4708" s="94"/>
    </row>
    <row r="4709" ht="12.75">
      <c r="J4709" s="94"/>
    </row>
    <row r="4710" ht="12.75">
      <c r="J4710" s="94"/>
    </row>
    <row r="4711" ht="12.75">
      <c r="J4711" s="94"/>
    </row>
    <row r="4712" ht="12.75">
      <c r="J4712" s="94"/>
    </row>
    <row r="4713" ht="12.75">
      <c r="J4713" s="94"/>
    </row>
    <row r="4714" ht="12.75">
      <c r="J4714" s="94"/>
    </row>
    <row r="4715" ht="12.75">
      <c r="J4715" s="94"/>
    </row>
    <row r="4716" ht="12.75">
      <c r="J4716" s="94"/>
    </row>
    <row r="4717" ht="12.75">
      <c r="J4717" s="94"/>
    </row>
    <row r="4718" ht="12.75">
      <c r="J4718" s="94"/>
    </row>
    <row r="4719" ht="12.75">
      <c r="J4719" s="94"/>
    </row>
    <row r="4720" ht="12.75">
      <c r="J4720" s="94"/>
    </row>
    <row r="4721" ht="12.75">
      <c r="J4721" s="94"/>
    </row>
    <row r="4722" ht="12.75">
      <c r="J4722" s="94"/>
    </row>
    <row r="4723" ht="12.75">
      <c r="J4723" s="94"/>
    </row>
    <row r="4724" ht="12.75">
      <c r="J4724" s="94"/>
    </row>
    <row r="4725" ht="12.75">
      <c r="J4725" s="94"/>
    </row>
    <row r="4726" ht="12.75">
      <c r="J4726" s="94"/>
    </row>
    <row r="4727" ht="12.75">
      <c r="J4727" s="94"/>
    </row>
    <row r="4728" ht="12.75">
      <c r="J4728" s="94"/>
    </row>
    <row r="4729" ht="12.75">
      <c r="J4729" s="94"/>
    </row>
    <row r="4730" ht="12.75">
      <c r="J4730" s="94"/>
    </row>
    <row r="4731" ht="12.75">
      <c r="J4731" s="94"/>
    </row>
    <row r="4732" ht="12.75">
      <c r="J4732" s="94"/>
    </row>
    <row r="4733" ht="12.75">
      <c r="J4733" s="94"/>
    </row>
    <row r="4734" ht="12.75">
      <c r="J4734" s="94"/>
    </row>
    <row r="4735" ht="12.75">
      <c r="J4735" s="94"/>
    </row>
    <row r="4736" ht="12.75">
      <c r="J4736" s="94"/>
    </row>
    <row r="4737" ht="12.75">
      <c r="J4737" s="94"/>
    </row>
    <row r="4738" ht="12.75">
      <c r="J4738" s="94"/>
    </row>
    <row r="4739" ht="12.75">
      <c r="J4739" s="94"/>
    </row>
    <row r="4740" ht="12.75">
      <c r="J4740" s="94"/>
    </row>
    <row r="4741" ht="12.75">
      <c r="J4741" s="94"/>
    </row>
    <row r="4742" ht="12.75">
      <c r="J4742" s="94"/>
    </row>
    <row r="4743" ht="12.75">
      <c r="J4743" s="94"/>
    </row>
    <row r="4744" ht="12.75">
      <c r="J4744" s="94"/>
    </row>
    <row r="4745" ht="12.75">
      <c r="J4745" s="94"/>
    </row>
    <row r="4746" ht="12.75">
      <c r="J4746" s="94"/>
    </row>
    <row r="4747" ht="12.75">
      <c r="J4747" s="94"/>
    </row>
    <row r="4748" ht="12.75">
      <c r="J4748" s="94"/>
    </row>
    <row r="4749" ht="12.75">
      <c r="J4749" s="94"/>
    </row>
    <row r="4750" ht="12.75">
      <c r="J4750" s="94"/>
    </row>
    <row r="4751" ht="12.75">
      <c r="J4751" s="94"/>
    </row>
    <row r="4752" ht="12.75">
      <c r="J4752" s="94"/>
    </row>
    <row r="4753" ht="12.75">
      <c r="J4753" s="94"/>
    </row>
    <row r="4754" ht="12.75">
      <c r="J4754" s="94"/>
    </row>
    <row r="4755" ht="12.75">
      <c r="J4755" s="94"/>
    </row>
    <row r="4756" ht="12.75">
      <c r="J4756" s="94"/>
    </row>
    <row r="4757" ht="12.75">
      <c r="J4757" s="94"/>
    </row>
    <row r="4758" ht="12.75">
      <c r="J4758" s="94"/>
    </row>
    <row r="4759" ht="12.75">
      <c r="J4759" s="94"/>
    </row>
    <row r="4760" ht="12.75">
      <c r="J4760" s="94"/>
    </row>
    <row r="4761" ht="12.75">
      <c r="J4761" s="94"/>
    </row>
    <row r="4762" ht="12.75">
      <c r="J4762" s="94"/>
    </row>
    <row r="4763" ht="12.75">
      <c r="J4763" s="94"/>
    </row>
    <row r="4764" ht="12.75">
      <c r="J4764" s="94"/>
    </row>
    <row r="4765" ht="12.75">
      <c r="J4765" s="94"/>
    </row>
    <row r="4766" ht="12.75">
      <c r="J4766" s="94"/>
    </row>
    <row r="4767" ht="12.75">
      <c r="J4767" s="94"/>
    </row>
    <row r="4768" ht="12.75">
      <c r="J4768" s="94"/>
    </row>
    <row r="4769" ht="12.75">
      <c r="J4769" s="94"/>
    </row>
    <row r="4770" ht="12.75">
      <c r="J4770" s="94"/>
    </row>
    <row r="4771" ht="12.75">
      <c r="J4771" s="94"/>
    </row>
    <row r="4772" ht="12.75">
      <c r="J4772" s="94"/>
    </row>
    <row r="4773" ht="12.75">
      <c r="J4773" s="94"/>
    </row>
    <row r="4774" ht="12.75">
      <c r="J4774" s="94"/>
    </row>
    <row r="4775" ht="12.75">
      <c r="J4775" s="94"/>
    </row>
    <row r="4776" ht="12.75">
      <c r="J4776" s="94"/>
    </row>
    <row r="4777" ht="12.75">
      <c r="J4777" s="94"/>
    </row>
    <row r="4778" ht="12.75">
      <c r="J4778" s="94"/>
    </row>
    <row r="4779" ht="12.75">
      <c r="J4779" s="94"/>
    </row>
    <row r="4780" ht="12.75">
      <c r="J4780" s="94"/>
    </row>
    <row r="4781" ht="12.75">
      <c r="J4781" s="94"/>
    </row>
    <row r="4782" ht="12.75">
      <c r="J4782" s="94"/>
    </row>
    <row r="4783" ht="12.75">
      <c r="J4783" s="94"/>
    </row>
    <row r="4784" ht="12.75">
      <c r="J4784" s="94"/>
    </row>
    <row r="4785" ht="12.75">
      <c r="J4785" s="94"/>
    </row>
    <row r="4786" ht="12.75">
      <c r="J4786" s="94"/>
    </row>
    <row r="4787" ht="12.75">
      <c r="J4787" s="94"/>
    </row>
    <row r="4788" ht="12.75">
      <c r="J4788" s="94"/>
    </row>
    <row r="4789" ht="12.75">
      <c r="J4789" s="94"/>
    </row>
    <row r="4790" ht="12.75">
      <c r="J4790" s="94"/>
    </row>
    <row r="4791" ht="12.75">
      <c r="J4791" s="94"/>
    </row>
    <row r="4792" ht="12.75">
      <c r="J4792" s="94"/>
    </row>
    <row r="4793" ht="12.75">
      <c r="J4793" s="94"/>
    </row>
    <row r="4794" ht="12.75">
      <c r="J4794" s="94"/>
    </row>
    <row r="4795" ht="12.75">
      <c r="J4795" s="94"/>
    </row>
    <row r="4796" ht="12.75">
      <c r="J4796" s="94"/>
    </row>
    <row r="4797" ht="12.75">
      <c r="J4797" s="94"/>
    </row>
    <row r="4798" ht="12.75">
      <c r="J4798" s="94"/>
    </row>
    <row r="4799" ht="12.75">
      <c r="J4799" s="94"/>
    </row>
    <row r="4800" ht="12.75">
      <c r="J4800" s="94"/>
    </row>
    <row r="4801" ht="12.75">
      <c r="J4801" s="94"/>
    </row>
    <row r="4802" ht="12.75">
      <c r="J4802" s="94"/>
    </row>
    <row r="4803" ht="12.75">
      <c r="J4803" s="94"/>
    </row>
    <row r="4804" ht="12.75">
      <c r="J4804" s="94"/>
    </row>
    <row r="4805" ht="12.75">
      <c r="J4805" s="94"/>
    </row>
    <row r="4806" ht="12.75">
      <c r="J4806" s="94"/>
    </row>
    <row r="4807" ht="12.75">
      <c r="J4807" s="94"/>
    </row>
    <row r="4808" ht="12.75">
      <c r="J4808" s="94"/>
    </row>
    <row r="4809" ht="12.75">
      <c r="J4809" s="94"/>
    </row>
    <row r="4810" ht="12.75">
      <c r="J4810" s="94"/>
    </row>
    <row r="4811" ht="12.75">
      <c r="J4811" s="94"/>
    </row>
    <row r="4812" ht="12.75">
      <c r="J4812" s="94"/>
    </row>
    <row r="4813" ht="12.75">
      <c r="J4813" s="94"/>
    </row>
    <row r="4814" ht="12.75">
      <c r="J4814" s="94"/>
    </row>
    <row r="4815" ht="12.75">
      <c r="J4815" s="94"/>
    </row>
    <row r="4816" ht="12.75">
      <c r="J4816" s="94"/>
    </row>
    <row r="4817" ht="12.75">
      <c r="J4817" s="94"/>
    </row>
    <row r="4818" ht="12.75">
      <c r="J4818" s="94"/>
    </row>
    <row r="4819" ht="12.75">
      <c r="J4819" s="94"/>
    </row>
    <row r="4820" ht="12.75">
      <c r="J4820" s="94"/>
    </row>
    <row r="4821" ht="12.75">
      <c r="J4821" s="94"/>
    </row>
    <row r="4822" ht="12.75">
      <c r="J4822" s="94"/>
    </row>
    <row r="4823" ht="12.75">
      <c r="J4823" s="94"/>
    </row>
    <row r="4824" ht="12.75">
      <c r="J4824" s="94"/>
    </row>
    <row r="4825" ht="12.75">
      <c r="J4825" s="94"/>
    </row>
    <row r="4826" ht="12.75">
      <c r="J4826" s="94"/>
    </row>
    <row r="4827" ht="12.75">
      <c r="J4827" s="94"/>
    </row>
    <row r="4828" ht="12.75">
      <c r="J4828" s="94"/>
    </row>
    <row r="4829" ht="12.75">
      <c r="J4829" s="94"/>
    </row>
    <row r="4830" ht="12.75">
      <c r="J4830" s="94"/>
    </row>
    <row r="4831" ht="12.75">
      <c r="J4831" s="94"/>
    </row>
    <row r="4832" ht="12.75">
      <c r="J4832" s="94"/>
    </row>
    <row r="4833" ht="12.75">
      <c r="J4833" s="94"/>
    </row>
    <row r="4834" ht="12.75">
      <c r="J4834" s="94"/>
    </row>
    <row r="4835" ht="12.75">
      <c r="J4835" s="94"/>
    </row>
    <row r="4836" ht="12.75">
      <c r="J4836" s="94"/>
    </row>
    <row r="4837" ht="12.75">
      <c r="J4837" s="94"/>
    </row>
    <row r="4838" ht="12.75">
      <c r="J4838" s="94"/>
    </row>
    <row r="4839" ht="12.75">
      <c r="J4839" s="94"/>
    </row>
    <row r="4840" ht="12.75">
      <c r="J4840" s="94"/>
    </row>
    <row r="4841" ht="12.75">
      <c r="J4841" s="94"/>
    </row>
    <row r="4842" ht="12.75">
      <c r="J4842" s="94"/>
    </row>
    <row r="4843" ht="12.75">
      <c r="J4843" s="94"/>
    </row>
    <row r="4844" ht="12.75">
      <c r="J4844" s="94"/>
    </row>
    <row r="4845" ht="12.75">
      <c r="J4845" s="94"/>
    </row>
    <row r="4846" ht="12.75">
      <c r="J4846" s="94"/>
    </row>
    <row r="4847" ht="12.75">
      <c r="J4847" s="94"/>
    </row>
    <row r="4848" ht="12.75">
      <c r="J4848" s="94"/>
    </row>
    <row r="4849" ht="12.75">
      <c r="J4849" s="94"/>
    </row>
    <row r="4850" ht="12.75">
      <c r="J4850" s="94"/>
    </row>
    <row r="4851" ht="12.75">
      <c r="J4851" s="94"/>
    </row>
    <row r="4852" ht="12.75">
      <c r="J4852" s="94"/>
    </row>
    <row r="4853" ht="12.75">
      <c r="J4853" s="94"/>
    </row>
    <row r="4854" ht="12.75">
      <c r="J4854" s="94"/>
    </row>
    <row r="4855" ht="12.75">
      <c r="J4855" s="94"/>
    </row>
    <row r="4856" ht="12.75">
      <c r="J4856" s="94"/>
    </row>
    <row r="4857" ht="12.75">
      <c r="J4857" s="94"/>
    </row>
    <row r="4858" ht="12.75">
      <c r="J4858" s="94"/>
    </row>
    <row r="4859" ht="12.75">
      <c r="J4859" s="94"/>
    </row>
    <row r="4860" ht="12.75">
      <c r="J4860" s="94"/>
    </row>
    <row r="4861" ht="12.75">
      <c r="J4861" s="94"/>
    </row>
    <row r="4862" ht="12.75">
      <c r="J4862" s="94"/>
    </row>
    <row r="4863" ht="12.75">
      <c r="J4863" s="94"/>
    </row>
    <row r="4864" ht="12.75">
      <c r="J4864" s="94"/>
    </row>
    <row r="4865" ht="12.75">
      <c r="J4865" s="94"/>
    </row>
    <row r="4866" ht="12.75">
      <c r="J4866" s="94"/>
    </row>
    <row r="4867" ht="12.75">
      <c r="J4867" s="94"/>
    </row>
    <row r="4868" ht="12.75">
      <c r="J4868" s="94"/>
    </row>
    <row r="4869" ht="12.75">
      <c r="J4869" s="94"/>
    </row>
    <row r="4870" ht="12.75">
      <c r="J4870" s="94"/>
    </row>
    <row r="4871" ht="12.75">
      <c r="J4871" s="94"/>
    </row>
    <row r="4872" ht="12.75">
      <c r="J4872" s="94"/>
    </row>
    <row r="4873" ht="12.75">
      <c r="J4873" s="94"/>
    </row>
    <row r="4874" ht="12.75">
      <c r="J4874" s="94"/>
    </row>
    <row r="4875" ht="12.75">
      <c r="J4875" s="94"/>
    </row>
    <row r="4876" ht="12.75">
      <c r="J4876" s="94"/>
    </row>
    <row r="4877" ht="12.75">
      <c r="J4877" s="94"/>
    </row>
    <row r="4878" ht="12.75">
      <c r="J4878" s="94"/>
    </row>
    <row r="4879" ht="12.75">
      <c r="J4879" s="94"/>
    </row>
    <row r="4880" ht="12.75">
      <c r="J4880" s="94"/>
    </row>
    <row r="4881" ht="12.75">
      <c r="J4881" s="94"/>
    </row>
    <row r="4882" ht="12.75">
      <c r="J4882" s="94"/>
    </row>
    <row r="4883" ht="12.75">
      <c r="J4883" s="94"/>
    </row>
    <row r="4884" ht="12.75">
      <c r="J4884" s="94"/>
    </row>
    <row r="4885" ht="12.75">
      <c r="J4885" s="94"/>
    </row>
    <row r="4886" ht="12.75">
      <c r="J4886" s="94"/>
    </row>
    <row r="4887" ht="12.75">
      <c r="J4887" s="94"/>
    </row>
    <row r="4888" ht="12.75">
      <c r="J4888" s="94"/>
    </row>
    <row r="4889" ht="12.75">
      <c r="J4889" s="94"/>
    </row>
    <row r="4890" ht="12.75">
      <c r="J4890" s="94"/>
    </row>
    <row r="4891" ht="12.75">
      <c r="J4891" s="94"/>
    </row>
    <row r="4892" ht="12.75">
      <c r="J4892" s="94"/>
    </row>
    <row r="4893" ht="12.75">
      <c r="J4893" s="94"/>
    </row>
    <row r="4894" ht="12.75">
      <c r="J4894" s="94"/>
    </row>
    <row r="4895" ht="12.75">
      <c r="J4895" s="94"/>
    </row>
    <row r="4896" ht="12.75">
      <c r="J4896" s="94"/>
    </row>
    <row r="4897" ht="12.75">
      <c r="J4897" s="94"/>
    </row>
    <row r="4898" ht="12.75">
      <c r="J4898" s="94"/>
    </row>
    <row r="4899" ht="12.75">
      <c r="J4899" s="94"/>
    </row>
    <row r="4900" ht="12.75">
      <c r="J4900" s="94"/>
    </row>
    <row r="4901" ht="12.75">
      <c r="J4901" s="94"/>
    </row>
    <row r="4902" ht="12.75">
      <c r="J4902" s="94"/>
    </row>
    <row r="4903" ht="12.75">
      <c r="J4903" s="94"/>
    </row>
    <row r="4904" ht="12.75">
      <c r="J4904" s="94"/>
    </row>
    <row r="4905" ht="12.75">
      <c r="J4905" s="94"/>
    </row>
    <row r="4906" ht="12.75">
      <c r="J4906" s="94"/>
    </row>
    <row r="4907" ht="12.75">
      <c r="J4907" s="94"/>
    </row>
    <row r="4908" ht="12.75">
      <c r="J4908" s="94"/>
    </row>
    <row r="4909" ht="12.75">
      <c r="J4909" s="94"/>
    </row>
    <row r="4910" ht="12.75">
      <c r="J4910" s="94"/>
    </row>
    <row r="4911" ht="12.75">
      <c r="J4911" s="94"/>
    </row>
    <row r="4912" ht="12.75">
      <c r="J4912" s="94"/>
    </row>
    <row r="4913" ht="12.75">
      <c r="J4913" s="94"/>
    </row>
    <row r="4914" ht="12.75">
      <c r="J4914" s="94"/>
    </row>
    <row r="4915" ht="12.75">
      <c r="J4915" s="94"/>
    </row>
    <row r="4916" ht="12.75">
      <c r="J4916" s="94"/>
    </row>
    <row r="4917" ht="12.75">
      <c r="J4917" s="94"/>
    </row>
    <row r="4918" ht="12.75">
      <c r="J4918" s="94"/>
    </row>
    <row r="4919" ht="12.75">
      <c r="J4919" s="94"/>
    </row>
    <row r="4920" ht="12.75">
      <c r="J4920" s="94"/>
    </row>
    <row r="4921" ht="12.75">
      <c r="J4921" s="94"/>
    </row>
    <row r="4922" ht="12.75">
      <c r="J4922" s="94"/>
    </row>
    <row r="4923" ht="12.75">
      <c r="J4923" s="94"/>
    </row>
    <row r="4924" ht="12.75">
      <c r="J4924" s="94"/>
    </row>
    <row r="4925" ht="12.75">
      <c r="J4925" s="94"/>
    </row>
    <row r="4926" ht="12.75">
      <c r="J4926" s="94"/>
    </row>
    <row r="4927" ht="12.75">
      <c r="J4927" s="94"/>
    </row>
    <row r="4928" ht="12.75">
      <c r="J4928" s="94"/>
    </row>
    <row r="4929" ht="12.75">
      <c r="J4929" s="94"/>
    </row>
    <row r="4930" ht="12.75">
      <c r="J4930" s="94"/>
    </row>
    <row r="4931" ht="12.75">
      <c r="J4931" s="94"/>
    </row>
    <row r="4932" ht="12.75">
      <c r="J4932" s="94"/>
    </row>
    <row r="4933" ht="12.75">
      <c r="J4933" s="94"/>
    </row>
    <row r="4934" ht="12.75">
      <c r="J4934" s="94"/>
    </row>
    <row r="4935" ht="12.75">
      <c r="J4935" s="94"/>
    </row>
    <row r="4936" ht="12.75">
      <c r="J4936" s="94"/>
    </row>
    <row r="4937" ht="12.75">
      <c r="J4937" s="94"/>
    </row>
    <row r="4938" ht="12.75">
      <c r="J4938" s="94"/>
    </row>
    <row r="4939" ht="12.75">
      <c r="J4939" s="94"/>
    </row>
    <row r="4940" ht="12.75">
      <c r="J4940" s="94"/>
    </row>
    <row r="4941" ht="12.75">
      <c r="J4941" s="94"/>
    </row>
    <row r="4942" ht="12.75">
      <c r="J4942" s="94"/>
    </row>
    <row r="4943" ht="12.75">
      <c r="J4943" s="94"/>
    </row>
    <row r="4944" ht="12.75">
      <c r="J4944" s="94"/>
    </row>
    <row r="4945" ht="12.75">
      <c r="J4945" s="94"/>
    </row>
    <row r="4946" ht="12.75">
      <c r="J4946" s="94"/>
    </row>
    <row r="4947" ht="12.75">
      <c r="J4947" s="94"/>
    </row>
    <row r="4948" ht="12.75">
      <c r="J4948" s="94"/>
    </row>
    <row r="4949" ht="12.75">
      <c r="J4949" s="94"/>
    </row>
    <row r="4950" ht="12.75">
      <c r="J4950" s="94"/>
    </row>
    <row r="4951" ht="12.75">
      <c r="J4951" s="94"/>
    </row>
    <row r="4952" ht="12.75">
      <c r="J4952" s="94"/>
    </row>
    <row r="4953" ht="12.75">
      <c r="J4953" s="94"/>
    </row>
    <row r="4954" ht="12.75">
      <c r="J4954" s="94"/>
    </row>
    <row r="4955" ht="12.75">
      <c r="J4955" s="94"/>
    </row>
    <row r="4956" ht="12.75">
      <c r="J4956" s="94"/>
    </row>
    <row r="4957" ht="12.75">
      <c r="J4957" s="94"/>
    </row>
    <row r="4958" ht="12.75">
      <c r="J4958" s="94"/>
    </row>
    <row r="4959" ht="12.75">
      <c r="J4959" s="94"/>
    </row>
    <row r="4960" ht="12.75">
      <c r="J4960" s="94"/>
    </row>
    <row r="4961" ht="12.75">
      <c r="J4961" s="94"/>
    </row>
    <row r="4962" ht="12.75">
      <c r="J4962" s="94"/>
    </row>
    <row r="4963" ht="12.75">
      <c r="J4963" s="94"/>
    </row>
    <row r="4964" ht="12.75">
      <c r="J4964" s="94"/>
    </row>
    <row r="4965" ht="12.75">
      <c r="J4965" s="94"/>
    </row>
    <row r="4966" ht="12.75">
      <c r="J4966" s="94"/>
    </row>
    <row r="4967" ht="12.75">
      <c r="J4967" s="94"/>
    </row>
    <row r="4968" ht="12.75">
      <c r="J4968" s="94"/>
    </row>
    <row r="4969" ht="12.75">
      <c r="J4969" s="94"/>
    </row>
    <row r="4970" ht="12.75">
      <c r="J4970" s="94"/>
    </row>
    <row r="4971" ht="12.75">
      <c r="J4971" s="94"/>
    </row>
    <row r="4972" ht="12.75">
      <c r="J4972" s="94"/>
    </row>
    <row r="4973" ht="12.75">
      <c r="J4973" s="94"/>
    </row>
    <row r="4974" ht="12.75">
      <c r="J4974" s="94"/>
    </row>
    <row r="4975" ht="12.75">
      <c r="J4975" s="94"/>
    </row>
    <row r="4976" ht="12.75">
      <c r="J4976" s="94"/>
    </row>
    <row r="4977" ht="12.75">
      <c r="J4977" s="94"/>
    </row>
    <row r="4978" ht="12.75">
      <c r="J4978" s="94"/>
    </row>
    <row r="4979" ht="12.75">
      <c r="J4979" s="94"/>
    </row>
    <row r="4980" ht="12.75">
      <c r="J4980" s="94"/>
    </row>
    <row r="4981" ht="12.75">
      <c r="J4981" s="94"/>
    </row>
    <row r="4982" ht="12.75">
      <c r="J4982" s="94"/>
    </row>
    <row r="4983" ht="12.75">
      <c r="J4983" s="94"/>
    </row>
    <row r="4984" ht="12.75">
      <c r="J4984" s="94"/>
    </row>
    <row r="4985" ht="12.75">
      <c r="J4985" s="94"/>
    </row>
    <row r="4986" ht="12.75">
      <c r="J4986" s="94"/>
    </row>
    <row r="4987" ht="12.75">
      <c r="J4987" s="94"/>
    </row>
    <row r="4988" ht="12.75">
      <c r="J4988" s="94"/>
    </row>
    <row r="4989" ht="12.75">
      <c r="J4989" s="94"/>
    </row>
    <row r="4990" ht="12.75">
      <c r="J4990" s="94"/>
    </row>
    <row r="4991" ht="12.75">
      <c r="J4991" s="94"/>
    </row>
    <row r="4992" ht="12.75">
      <c r="J4992" s="94"/>
    </row>
    <row r="4993" ht="12.75">
      <c r="J4993" s="94"/>
    </row>
    <row r="4994" ht="12.75">
      <c r="J4994" s="94"/>
    </row>
    <row r="4995" ht="12.75">
      <c r="J4995" s="94"/>
    </row>
    <row r="4996" ht="12.75">
      <c r="J4996" s="94"/>
    </row>
    <row r="4997" ht="12.75">
      <c r="J4997" s="94"/>
    </row>
    <row r="4998" ht="12.75">
      <c r="J4998" s="94"/>
    </row>
    <row r="4999" ht="12.75">
      <c r="J4999" s="94"/>
    </row>
    <row r="5000" ht="12.75">
      <c r="J5000" s="94"/>
    </row>
    <row r="5001" ht="12.75">
      <c r="J5001" s="94"/>
    </row>
    <row r="5002" ht="12.75">
      <c r="J5002" s="94"/>
    </row>
    <row r="5003" ht="12.75">
      <c r="J5003" s="94"/>
    </row>
    <row r="5004" ht="12.75">
      <c r="J5004" s="94"/>
    </row>
    <row r="5005" ht="12.75">
      <c r="J5005" s="94"/>
    </row>
    <row r="5006" ht="12.75">
      <c r="J5006" s="94"/>
    </row>
    <row r="5007" ht="12.75">
      <c r="J5007" s="94"/>
    </row>
    <row r="5008" ht="12.75">
      <c r="J5008" s="94"/>
    </row>
    <row r="5009" ht="12.75">
      <c r="J5009" s="94"/>
    </row>
    <row r="5010" ht="12.75">
      <c r="J5010" s="94"/>
    </row>
    <row r="5011" ht="12.75">
      <c r="J5011" s="94"/>
    </row>
    <row r="5012" ht="12.75">
      <c r="J5012" s="94"/>
    </row>
    <row r="5013" ht="12.75">
      <c r="J5013" s="94"/>
    </row>
    <row r="5014" ht="12.75">
      <c r="J5014" s="94"/>
    </row>
    <row r="5015" ht="12.75">
      <c r="J5015" s="94"/>
    </row>
    <row r="5016" ht="12.75">
      <c r="J5016" s="94"/>
    </row>
    <row r="5017" ht="12.75">
      <c r="J5017" s="94"/>
    </row>
    <row r="5018" ht="12.75">
      <c r="J5018" s="94"/>
    </row>
    <row r="5019" ht="12.75">
      <c r="J5019" s="94"/>
    </row>
    <row r="5020" ht="12.75">
      <c r="J5020" s="94"/>
    </row>
    <row r="5021" ht="12.75">
      <c r="J5021" s="94"/>
    </row>
    <row r="5022" ht="12.75">
      <c r="J5022" s="94"/>
    </row>
    <row r="5023" ht="12.75">
      <c r="J5023" s="94"/>
    </row>
    <row r="5024" ht="12.75">
      <c r="J5024" s="94"/>
    </row>
    <row r="5025" ht="12.75">
      <c r="J5025" s="94"/>
    </row>
    <row r="5026" ht="12.75">
      <c r="J5026" s="94"/>
    </row>
    <row r="5027" ht="12.75">
      <c r="J5027" s="94"/>
    </row>
    <row r="5028" ht="12.75">
      <c r="J5028" s="94"/>
    </row>
    <row r="5029" ht="12.75">
      <c r="J5029" s="94"/>
    </row>
    <row r="5030" ht="12.75">
      <c r="J5030" s="94"/>
    </row>
    <row r="5031" ht="12.75">
      <c r="J5031" s="94"/>
    </row>
    <row r="5032" ht="12.75">
      <c r="J5032" s="94"/>
    </row>
    <row r="5033" ht="12.75">
      <c r="J5033" s="94"/>
    </row>
    <row r="5034" ht="12.75">
      <c r="J5034" s="94"/>
    </row>
    <row r="5035" ht="12.75">
      <c r="J5035" s="94"/>
    </row>
    <row r="5036" ht="12.75">
      <c r="J5036" s="94"/>
    </row>
    <row r="5037" ht="12.75">
      <c r="J5037" s="94"/>
    </row>
    <row r="5038" ht="12.75">
      <c r="J5038" s="94"/>
    </row>
    <row r="5039" ht="12.75">
      <c r="J5039" s="94"/>
    </row>
    <row r="5040" ht="12.75">
      <c r="J5040" s="94"/>
    </row>
    <row r="5041" ht="12.75">
      <c r="J5041" s="94"/>
    </row>
    <row r="5042" ht="12.75">
      <c r="J5042" s="94"/>
    </row>
    <row r="5043" ht="12.75">
      <c r="J5043" s="94"/>
    </row>
    <row r="5044" ht="12.75">
      <c r="J5044" s="94"/>
    </row>
    <row r="5045" ht="12.75">
      <c r="J5045" s="94"/>
    </row>
    <row r="5046" ht="12.75">
      <c r="J5046" s="94"/>
    </row>
    <row r="5047" ht="12.75">
      <c r="J5047" s="94"/>
    </row>
    <row r="5048" ht="12.75">
      <c r="J5048" s="94"/>
    </row>
    <row r="5049" ht="12.75">
      <c r="J5049" s="94"/>
    </row>
    <row r="5050" ht="12.75">
      <c r="J5050" s="94"/>
    </row>
    <row r="5051" ht="12.75">
      <c r="J5051" s="94"/>
    </row>
    <row r="5052" ht="12.75">
      <c r="J5052" s="94"/>
    </row>
    <row r="5053" ht="12.75">
      <c r="J5053" s="94"/>
    </row>
    <row r="5054" ht="12.75">
      <c r="J5054" s="94"/>
    </row>
    <row r="5055" ht="12.75">
      <c r="J5055" s="94"/>
    </row>
    <row r="5056" ht="12.75">
      <c r="J5056" s="94"/>
    </row>
    <row r="5057" ht="12.75">
      <c r="J5057" s="94"/>
    </row>
    <row r="5058" ht="12.75">
      <c r="J5058" s="94"/>
    </row>
    <row r="5059" ht="12.75">
      <c r="J5059" s="94"/>
    </row>
    <row r="5060" ht="12.75">
      <c r="J5060" s="94"/>
    </row>
    <row r="5061" ht="12.75">
      <c r="J5061" s="94"/>
    </row>
    <row r="5062" ht="12.75">
      <c r="J5062" s="94"/>
    </row>
    <row r="5063" ht="12.75">
      <c r="J5063" s="94"/>
    </row>
    <row r="5064" ht="12.75">
      <c r="J5064" s="94"/>
    </row>
    <row r="5065" ht="12.75">
      <c r="J5065" s="94"/>
    </row>
    <row r="5066" ht="12.75">
      <c r="J5066" s="94"/>
    </row>
    <row r="5067" ht="12.75">
      <c r="J5067" s="94"/>
    </row>
    <row r="5068" ht="12.75">
      <c r="J5068" s="94"/>
    </row>
    <row r="5069" ht="12.75">
      <c r="J5069" s="94"/>
    </row>
    <row r="5070" ht="12.75">
      <c r="J5070" s="94"/>
    </row>
    <row r="5071" ht="12.75">
      <c r="J5071" s="94"/>
    </row>
    <row r="5072" ht="12.75">
      <c r="J5072" s="94"/>
    </row>
    <row r="5073" ht="12.75">
      <c r="J5073" s="94"/>
    </row>
    <row r="5074" ht="12.75">
      <c r="J5074" s="94"/>
    </row>
    <row r="5075" ht="12.75">
      <c r="J5075" s="94"/>
    </row>
    <row r="5076" ht="12.75">
      <c r="J5076" s="94"/>
    </row>
    <row r="5077" ht="12.75">
      <c r="J5077" s="94"/>
    </row>
    <row r="5078" ht="12.75">
      <c r="J5078" s="94"/>
    </row>
    <row r="5079" ht="12.75">
      <c r="J5079" s="94"/>
    </row>
    <row r="5080" ht="12.75">
      <c r="J5080" s="94"/>
    </row>
    <row r="5081" ht="12.75">
      <c r="J5081" s="94"/>
    </row>
    <row r="5082" ht="12.75">
      <c r="J5082" s="94"/>
    </row>
    <row r="5083" ht="12.75">
      <c r="J5083" s="94"/>
    </row>
    <row r="5084" ht="12.75">
      <c r="J5084" s="94"/>
    </row>
    <row r="5085" ht="12.75">
      <c r="J5085" s="94"/>
    </row>
    <row r="5086" ht="12.75">
      <c r="J5086" s="94"/>
    </row>
    <row r="5087" ht="12.75">
      <c r="J5087" s="94"/>
    </row>
    <row r="5088" ht="12.75">
      <c r="J5088" s="94"/>
    </row>
    <row r="5089" ht="12.75">
      <c r="J5089" s="94"/>
    </row>
    <row r="5090" ht="12.75">
      <c r="J5090" s="94"/>
    </row>
    <row r="5091" ht="12.75">
      <c r="J5091" s="94"/>
    </row>
    <row r="5092" ht="12.75">
      <c r="J5092" s="94"/>
    </row>
    <row r="5093" ht="12.75">
      <c r="J5093" s="94"/>
    </row>
    <row r="5094" ht="12.75">
      <c r="J5094" s="94"/>
    </row>
    <row r="5095" ht="12.75">
      <c r="J5095" s="94"/>
    </row>
    <row r="5096" ht="12.75">
      <c r="J5096" s="94"/>
    </row>
    <row r="5097" ht="12.75">
      <c r="J5097" s="94"/>
    </row>
    <row r="5098" ht="12.75">
      <c r="J5098" s="94"/>
    </row>
    <row r="5099" ht="12.75">
      <c r="J5099" s="94"/>
    </row>
    <row r="5100" ht="12.75">
      <c r="J5100" s="94"/>
    </row>
    <row r="5101" ht="12.75">
      <c r="J5101" s="94"/>
    </row>
    <row r="5102" ht="12.75">
      <c r="J5102" s="94"/>
    </row>
    <row r="5103" ht="12.75">
      <c r="J5103" s="94"/>
    </row>
    <row r="5104" ht="12.75">
      <c r="J5104" s="94"/>
    </row>
    <row r="5105" ht="12.75">
      <c r="J5105" s="94"/>
    </row>
    <row r="5106" ht="12.75">
      <c r="J5106" s="94"/>
    </row>
    <row r="5107" ht="12.75">
      <c r="J5107" s="94"/>
    </row>
    <row r="5108" ht="12.75">
      <c r="J5108" s="94"/>
    </row>
    <row r="5109" ht="12.75">
      <c r="J5109" s="94"/>
    </row>
    <row r="5110" ht="12.75">
      <c r="J5110" s="94"/>
    </row>
    <row r="5111" ht="12.75">
      <c r="J5111" s="94"/>
    </row>
    <row r="5112" ht="12.75">
      <c r="J5112" s="94"/>
    </row>
    <row r="5113" ht="12.75">
      <c r="J5113" s="94"/>
    </row>
    <row r="5114" ht="12.75">
      <c r="J5114" s="94"/>
    </row>
    <row r="5115" ht="12.75">
      <c r="J5115" s="94"/>
    </row>
    <row r="5116" ht="12.75">
      <c r="J5116" s="94"/>
    </row>
    <row r="5117" ht="12.75">
      <c r="J5117" s="94"/>
    </row>
    <row r="5118" ht="12.75">
      <c r="J5118" s="94"/>
    </row>
    <row r="5119" ht="12.75">
      <c r="J5119" s="94"/>
    </row>
    <row r="5120" ht="12.75">
      <c r="J5120" s="94"/>
    </row>
    <row r="5121" ht="12.75">
      <c r="J5121" s="94"/>
    </row>
    <row r="5122" ht="12.75">
      <c r="J5122" s="94"/>
    </row>
    <row r="5123" ht="12.75">
      <c r="J5123" s="94"/>
    </row>
    <row r="5124" ht="12.75">
      <c r="J5124" s="94"/>
    </row>
    <row r="5125" ht="12.75">
      <c r="J5125" s="94"/>
    </row>
    <row r="5126" ht="12.75">
      <c r="J5126" s="94"/>
    </row>
    <row r="5127" ht="12.75">
      <c r="J5127" s="94"/>
    </row>
    <row r="5128" ht="12.75">
      <c r="J5128" s="94"/>
    </row>
    <row r="5129" ht="12.75">
      <c r="J5129" s="94"/>
    </row>
    <row r="5130" ht="12.75">
      <c r="J5130" s="94"/>
    </row>
    <row r="5131" ht="12.75">
      <c r="J5131" s="94"/>
    </row>
    <row r="5132" ht="12.75">
      <c r="J5132" s="94"/>
    </row>
    <row r="5133" ht="12.75">
      <c r="J5133" s="94"/>
    </row>
    <row r="5134" ht="12.75">
      <c r="J5134" s="94"/>
    </row>
    <row r="5135" ht="12.75">
      <c r="J5135" s="94"/>
    </row>
    <row r="5136" ht="12.75">
      <c r="J5136" s="94"/>
    </row>
    <row r="5137" ht="12.75">
      <c r="J5137" s="94"/>
    </row>
    <row r="5138" ht="12.75">
      <c r="J5138" s="94"/>
    </row>
    <row r="5139" ht="12.75">
      <c r="J5139" s="94"/>
    </row>
    <row r="5140" ht="12.75">
      <c r="J5140" s="94"/>
    </row>
    <row r="5141" ht="12.75">
      <c r="J5141" s="94"/>
    </row>
    <row r="5142" ht="12.75">
      <c r="J5142" s="94"/>
    </row>
    <row r="5143" ht="12.75">
      <c r="J5143" s="94"/>
    </row>
    <row r="5144" ht="12.75">
      <c r="J5144" s="94"/>
    </row>
    <row r="5145" ht="12.75">
      <c r="J5145" s="94"/>
    </row>
    <row r="5146" ht="12.75">
      <c r="J5146" s="94"/>
    </row>
    <row r="5147" ht="12.75">
      <c r="J5147" s="94"/>
    </row>
    <row r="5148" ht="12.75">
      <c r="J5148" s="94"/>
    </row>
    <row r="5149" ht="12.75">
      <c r="J5149" s="94"/>
    </row>
    <row r="5150" ht="12.75">
      <c r="J5150" s="94"/>
    </row>
    <row r="5151" ht="12.75">
      <c r="J5151" s="94"/>
    </row>
    <row r="5152" ht="12.75">
      <c r="J5152" s="94"/>
    </row>
    <row r="5153" ht="12.75">
      <c r="J5153" s="94"/>
    </row>
    <row r="5154" ht="12.75">
      <c r="J5154" s="94"/>
    </row>
    <row r="5155" ht="12.75">
      <c r="J5155" s="94"/>
    </row>
    <row r="5156" ht="12.75">
      <c r="J5156" s="94"/>
    </row>
    <row r="5157" ht="12.75">
      <c r="J5157" s="94"/>
    </row>
    <row r="5158" ht="12.75">
      <c r="J5158" s="94"/>
    </row>
    <row r="5159" ht="12.75">
      <c r="J5159" s="94"/>
    </row>
    <row r="5160" ht="12.75">
      <c r="J5160" s="94"/>
    </row>
    <row r="5161" ht="12.75">
      <c r="J5161" s="94"/>
    </row>
    <row r="5162" ht="12.75">
      <c r="J5162" s="94"/>
    </row>
    <row r="5163" ht="12.75">
      <c r="J5163" s="94"/>
    </row>
    <row r="5164" ht="12.75">
      <c r="J5164" s="94"/>
    </row>
    <row r="5165" ht="12.75">
      <c r="J5165" s="94"/>
    </row>
    <row r="5166" ht="12.75">
      <c r="J5166" s="94"/>
    </row>
    <row r="5167" ht="12.75">
      <c r="J5167" s="94"/>
    </row>
    <row r="5168" ht="12.75">
      <c r="J5168" s="94"/>
    </row>
    <row r="5169" ht="12.75">
      <c r="J5169" s="94"/>
    </row>
    <row r="5170" ht="12.75">
      <c r="J5170" s="94"/>
    </row>
    <row r="5171" ht="12.75">
      <c r="J5171" s="94"/>
    </row>
    <row r="5172" ht="12.75">
      <c r="J5172" s="94"/>
    </row>
    <row r="5173" ht="12.75">
      <c r="J5173" s="94"/>
    </row>
    <row r="5174" ht="12.75">
      <c r="J5174" s="94"/>
    </row>
    <row r="5175" ht="12.75">
      <c r="J5175" s="94"/>
    </row>
    <row r="5176" ht="12.75">
      <c r="J5176" s="94"/>
    </row>
    <row r="5177" ht="12.75">
      <c r="J5177" s="94"/>
    </row>
    <row r="5178" ht="12.75">
      <c r="J5178" s="94"/>
    </row>
    <row r="5179" ht="12.75">
      <c r="J5179" s="94"/>
    </row>
    <row r="5180" ht="12.75">
      <c r="J5180" s="94"/>
    </row>
    <row r="5181" ht="12.75">
      <c r="J5181" s="94"/>
    </row>
    <row r="5182" ht="12.75">
      <c r="J5182" s="94"/>
    </row>
    <row r="5183" ht="12.75">
      <c r="J5183" s="94"/>
    </row>
    <row r="5184" ht="12.75">
      <c r="J5184" s="94"/>
    </row>
    <row r="5185" ht="12.75">
      <c r="J5185" s="94"/>
    </row>
    <row r="5186" ht="12.75">
      <c r="J5186" s="94"/>
    </row>
    <row r="5187" ht="12.75">
      <c r="J5187" s="94"/>
    </row>
    <row r="5188" ht="12.75">
      <c r="J5188" s="94"/>
    </row>
    <row r="5189" ht="12.75">
      <c r="J5189" s="94"/>
    </row>
    <row r="5190" ht="12.75">
      <c r="J5190" s="94"/>
    </row>
    <row r="5191" ht="12.75">
      <c r="J5191" s="94"/>
    </row>
    <row r="5192" ht="12.75">
      <c r="J5192" s="94"/>
    </row>
    <row r="5193" ht="12.75">
      <c r="J5193" s="94"/>
    </row>
    <row r="5194" ht="12.75">
      <c r="J5194" s="94"/>
    </row>
    <row r="5195" ht="12.75">
      <c r="J5195" s="94"/>
    </row>
    <row r="5196" ht="12.75">
      <c r="J5196" s="94"/>
    </row>
    <row r="5197" ht="12.75">
      <c r="J5197" s="94"/>
    </row>
    <row r="5198" ht="12.75">
      <c r="J5198" s="94"/>
    </row>
    <row r="5199" ht="12.75">
      <c r="J5199" s="94"/>
    </row>
    <row r="5200" ht="12.75">
      <c r="J5200" s="94"/>
    </row>
    <row r="5201" ht="12.75">
      <c r="J5201" s="94"/>
    </row>
    <row r="5202" ht="12.75">
      <c r="J5202" s="94"/>
    </row>
    <row r="5203" ht="12.75">
      <c r="J5203" s="94"/>
    </row>
    <row r="5204" ht="12.75">
      <c r="J5204" s="94"/>
    </row>
    <row r="5205" ht="12.75">
      <c r="J5205" s="94"/>
    </row>
    <row r="5206" ht="12.75">
      <c r="J5206" s="94"/>
    </row>
    <row r="5207" ht="12.75">
      <c r="J5207" s="94"/>
    </row>
    <row r="5208" ht="12.75">
      <c r="J5208" s="94"/>
    </row>
    <row r="5209" ht="12.75">
      <c r="J5209" s="94"/>
    </row>
    <row r="5210" ht="12.75">
      <c r="J5210" s="94"/>
    </row>
    <row r="5211" ht="12.75">
      <c r="J5211" s="94"/>
    </row>
    <row r="5212" ht="12.75">
      <c r="J5212" s="94"/>
    </row>
    <row r="5213" ht="12.75">
      <c r="J5213" s="94"/>
    </row>
    <row r="5214" ht="12.75">
      <c r="J5214" s="94"/>
    </row>
    <row r="5215" ht="12.75">
      <c r="J5215" s="94"/>
    </row>
    <row r="5216" ht="12.75">
      <c r="J5216" s="94"/>
    </row>
    <row r="5217" ht="12.75">
      <c r="J5217" s="94"/>
    </row>
    <row r="5218" ht="12.75">
      <c r="J5218" s="94"/>
    </row>
    <row r="5219" ht="12.75">
      <c r="J5219" s="94"/>
    </row>
    <row r="5220" ht="12.75">
      <c r="J5220" s="94"/>
    </row>
    <row r="5221" ht="12.75">
      <c r="J5221" s="94"/>
    </row>
    <row r="5222" ht="12.75">
      <c r="J5222" s="94"/>
    </row>
    <row r="5223" ht="12.75">
      <c r="J5223" s="94"/>
    </row>
    <row r="5224" ht="12.75">
      <c r="J5224" s="94"/>
    </row>
    <row r="5225" ht="12.75">
      <c r="J5225" s="94"/>
    </row>
    <row r="5226" ht="12.75">
      <c r="J5226" s="94"/>
    </row>
    <row r="5227" ht="12.75">
      <c r="J5227" s="94"/>
    </row>
    <row r="5228" ht="12.75">
      <c r="J5228" s="94"/>
    </row>
    <row r="5229" ht="12.75">
      <c r="J5229" s="94"/>
    </row>
    <row r="5230" ht="12.75">
      <c r="J5230" s="94"/>
    </row>
    <row r="5231" ht="12.75">
      <c r="J5231" s="94"/>
    </row>
    <row r="5232" ht="12.75">
      <c r="J5232" s="94"/>
    </row>
    <row r="5233" ht="12.75">
      <c r="J5233" s="94"/>
    </row>
    <row r="5234" ht="12.75">
      <c r="J5234" s="94"/>
    </row>
    <row r="5235" ht="12.75">
      <c r="J5235" s="94"/>
    </row>
    <row r="5236" ht="12.75">
      <c r="J5236" s="94"/>
    </row>
    <row r="5237" ht="12.75">
      <c r="J5237" s="94"/>
    </row>
    <row r="5238" ht="12.75">
      <c r="J5238" s="94"/>
    </row>
    <row r="5239" ht="12.75">
      <c r="J5239" s="94"/>
    </row>
    <row r="5240" ht="12.75">
      <c r="J5240" s="94"/>
    </row>
    <row r="5241" ht="12.75">
      <c r="J5241" s="94"/>
    </row>
    <row r="5242" ht="12.75">
      <c r="J5242" s="94"/>
    </row>
    <row r="5243" ht="12.75">
      <c r="J5243" s="94"/>
    </row>
    <row r="5244" ht="12.75">
      <c r="J5244" s="94"/>
    </row>
    <row r="5245" ht="12.75">
      <c r="J5245" s="94"/>
    </row>
    <row r="5246" ht="12.75">
      <c r="J5246" s="94"/>
    </row>
    <row r="5247" ht="12.75">
      <c r="J5247" s="94"/>
    </row>
    <row r="5248" ht="12.75">
      <c r="J5248" s="94"/>
    </row>
    <row r="5249" ht="12.75">
      <c r="J5249" s="94"/>
    </row>
    <row r="5250" ht="12.75">
      <c r="J5250" s="94"/>
    </row>
    <row r="5251" ht="12.75">
      <c r="J5251" s="94"/>
    </row>
    <row r="5252" ht="12.75">
      <c r="J5252" s="94"/>
    </row>
    <row r="5253" ht="12.75">
      <c r="J5253" s="94"/>
    </row>
    <row r="5254" ht="12.75">
      <c r="J5254" s="94"/>
    </row>
    <row r="5255" ht="12.75">
      <c r="J5255" s="94"/>
    </row>
    <row r="5256" ht="12.75">
      <c r="J5256" s="94"/>
    </row>
    <row r="5257" ht="12.75">
      <c r="J5257" s="94"/>
    </row>
    <row r="5258" ht="12.75">
      <c r="J5258" s="94"/>
    </row>
    <row r="5259" ht="12.75">
      <c r="J5259" s="94"/>
    </row>
    <row r="5260" ht="12.75">
      <c r="J5260" s="94"/>
    </row>
    <row r="5261" ht="12.75">
      <c r="J5261" s="94"/>
    </row>
    <row r="5262" ht="12.75">
      <c r="J5262" s="94"/>
    </row>
    <row r="5263" ht="12.75">
      <c r="J5263" s="94"/>
    </row>
    <row r="5264" ht="12.75">
      <c r="J5264" s="94"/>
    </row>
    <row r="5265" ht="12.75">
      <c r="J5265" s="94"/>
    </row>
    <row r="5266" ht="12.75">
      <c r="J5266" s="94"/>
    </row>
    <row r="5267" ht="12.75">
      <c r="J5267" s="94"/>
    </row>
    <row r="5268" ht="12.75">
      <c r="J5268" s="94"/>
    </row>
    <row r="5269" ht="12.75">
      <c r="J5269" s="94"/>
    </row>
    <row r="5270" ht="12.75">
      <c r="J5270" s="94"/>
    </row>
    <row r="5271" ht="12.75">
      <c r="J5271" s="94"/>
    </row>
    <row r="5272" ht="12.75">
      <c r="J5272" s="94"/>
    </row>
    <row r="5273" ht="12.75">
      <c r="J5273" s="94"/>
    </row>
    <row r="5274" ht="12.75">
      <c r="J5274" s="94"/>
    </row>
    <row r="5275" ht="12.75">
      <c r="J5275" s="94"/>
    </row>
    <row r="5276" ht="12.75">
      <c r="J5276" s="94"/>
    </row>
    <row r="5277" ht="12.75">
      <c r="J5277" s="94"/>
    </row>
    <row r="5278" ht="12.75">
      <c r="J5278" s="94"/>
    </row>
    <row r="5279" ht="12.75">
      <c r="J5279" s="94"/>
    </row>
    <row r="5280" ht="12.75">
      <c r="J5280" s="94"/>
    </row>
    <row r="5281" ht="12.75">
      <c r="J5281" s="94"/>
    </row>
    <row r="5282" ht="12.75">
      <c r="J5282" s="94"/>
    </row>
    <row r="5283" ht="12.75">
      <c r="J5283" s="94"/>
    </row>
    <row r="5284" ht="12.75">
      <c r="J5284" s="94"/>
    </row>
    <row r="5285" ht="12.75">
      <c r="J5285" s="94"/>
    </row>
    <row r="5286" ht="12.75">
      <c r="J5286" s="94"/>
    </row>
    <row r="5287" ht="12.75">
      <c r="J5287" s="94"/>
    </row>
    <row r="5288" ht="12.75">
      <c r="J5288" s="94"/>
    </row>
    <row r="5289" ht="12.75">
      <c r="J5289" s="94"/>
    </row>
    <row r="5290" ht="12.75">
      <c r="J5290" s="94"/>
    </row>
    <row r="5291" ht="12.75">
      <c r="J5291" s="94"/>
    </row>
    <row r="5292" ht="12.75">
      <c r="J5292" s="94"/>
    </row>
    <row r="5293" ht="12.75">
      <c r="J5293" s="94"/>
    </row>
    <row r="5294" ht="12.75">
      <c r="J5294" s="94"/>
    </row>
    <row r="5295" ht="12.75">
      <c r="J5295" s="94"/>
    </row>
    <row r="5296" ht="12.75">
      <c r="J5296" s="94"/>
    </row>
    <row r="5297" ht="12.75">
      <c r="J5297" s="94"/>
    </row>
    <row r="5298" ht="12.75">
      <c r="J5298" s="94"/>
    </row>
    <row r="5299" ht="12.75">
      <c r="J5299" s="94"/>
    </row>
    <row r="5300" ht="12.75">
      <c r="J5300" s="94"/>
    </row>
    <row r="5301" ht="12.75">
      <c r="J5301" s="94"/>
    </row>
    <row r="5302" ht="12.75">
      <c r="J5302" s="94"/>
    </row>
    <row r="5303" ht="12.75">
      <c r="J5303" s="94"/>
    </row>
    <row r="5304" ht="12.75">
      <c r="J5304" s="94"/>
    </row>
    <row r="5305" ht="12.75">
      <c r="J5305" s="94"/>
    </row>
    <row r="5306" ht="12.75">
      <c r="J5306" s="94"/>
    </row>
    <row r="5307" ht="12.75">
      <c r="J5307" s="94"/>
    </row>
    <row r="5308" ht="12.75">
      <c r="J5308" s="94"/>
    </row>
    <row r="5309" ht="12.75">
      <c r="J5309" s="94"/>
    </row>
    <row r="5310" ht="12.75">
      <c r="J5310" s="94"/>
    </row>
    <row r="5311" ht="12.75">
      <c r="J5311" s="94"/>
    </row>
    <row r="5312" ht="12.75">
      <c r="J5312" s="94"/>
    </row>
    <row r="5313" ht="12.75">
      <c r="J5313" s="94"/>
    </row>
    <row r="5314" ht="12.75">
      <c r="J5314" s="94"/>
    </row>
    <row r="5315" ht="12.75">
      <c r="J5315" s="94"/>
    </row>
    <row r="5316" ht="12.75">
      <c r="J5316" s="94"/>
    </row>
    <row r="5317" ht="12.75">
      <c r="J5317" s="94"/>
    </row>
    <row r="5318" ht="12.75">
      <c r="J5318" s="94"/>
    </row>
    <row r="5319" ht="12.75">
      <c r="J5319" s="94"/>
    </row>
    <row r="5320" ht="12.75">
      <c r="J5320" s="94"/>
    </row>
    <row r="5321" ht="12.75">
      <c r="J5321" s="94"/>
    </row>
    <row r="5322" ht="12.75">
      <c r="J5322" s="94"/>
    </row>
    <row r="5323" ht="12.75">
      <c r="J5323" s="94"/>
    </row>
    <row r="5324" ht="12.75">
      <c r="J5324" s="94"/>
    </row>
    <row r="5325" ht="12.75">
      <c r="J5325" s="94"/>
    </row>
    <row r="5326" ht="12.75">
      <c r="J5326" s="94"/>
    </row>
    <row r="5327" ht="12.75">
      <c r="J5327" s="94"/>
    </row>
    <row r="5328" ht="12.75">
      <c r="J5328" s="94"/>
    </row>
    <row r="5329" ht="12.75">
      <c r="J5329" s="94"/>
    </row>
    <row r="5330" ht="12.75">
      <c r="J5330" s="94"/>
    </row>
    <row r="5331" ht="12.75">
      <c r="J5331" s="94"/>
    </row>
    <row r="5332" ht="12.75">
      <c r="J5332" s="94"/>
    </row>
    <row r="5333" ht="12.75">
      <c r="J5333" s="94"/>
    </row>
    <row r="5334" ht="12.75">
      <c r="J5334" s="94"/>
    </row>
    <row r="5335" ht="12.75">
      <c r="J5335" s="94"/>
    </row>
    <row r="5336" ht="12.75">
      <c r="J5336" s="94"/>
    </row>
    <row r="5337" ht="12.75">
      <c r="J5337" s="94"/>
    </row>
    <row r="5338" ht="12.75">
      <c r="J5338" s="94"/>
    </row>
    <row r="5339" ht="12.75">
      <c r="J5339" s="94"/>
    </row>
    <row r="5340" ht="12.75">
      <c r="J5340" s="94"/>
    </row>
    <row r="5341" ht="12.75">
      <c r="J5341" s="94"/>
    </row>
    <row r="5342" ht="12.75">
      <c r="J5342" s="94"/>
    </row>
    <row r="5343" ht="12.75">
      <c r="J5343" s="94"/>
    </row>
    <row r="5344" ht="12.75">
      <c r="J5344" s="94"/>
    </row>
    <row r="5345" ht="12.75">
      <c r="J5345" s="94"/>
    </row>
    <row r="5346" ht="12.75">
      <c r="J5346" s="94"/>
    </row>
    <row r="5347" ht="12.75">
      <c r="J5347" s="94"/>
    </row>
    <row r="5348" ht="12.75">
      <c r="J5348" s="94"/>
    </row>
    <row r="5349" ht="12.75">
      <c r="J5349" s="94"/>
    </row>
    <row r="5350" ht="12.75">
      <c r="J5350" s="94"/>
    </row>
    <row r="5351" ht="12.75">
      <c r="J5351" s="94"/>
    </row>
    <row r="5352" ht="12.75">
      <c r="J5352" s="94"/>
    </row>
    <row r="5353" ht="12.75">
      <c r="J5353" s="94"/>
    </row>
    <row r="5354" ht="12.75">
      <c r="J5354" s="94"/>
    </row>
    <row r="5355" ht="12.75">
      <c r="J5355" s="94"/>
    </row>
    <row r="5356" ht="12.75">
      <c r="J5356" s="94"/>
    </row>
    <row r="5357" ht="12.75">
      <c r="J5357" s="94"/>
    </row>
    <row r="5358" ht="12.75">
      <c r="J5358" s="94"/>
    </row>
    <row r="5359" ht="12.75">
      <c r="J5359" s="94"/>
    </row>
    <row r="5360" ht="12.75">
      <c r="J5360" s="94"/>
    </row>
    <row r="5361" ht="12.75">
      <c r="J5361" s="94"/>
    </row>
    <row r="5362" ht="12.75">
      <c r="J5362" s="94"/>
    </row>
    <row r="5363" ht="12.75">
      <c r="J5363" s="94"/>
    </row>
    <row r="5364" ht="12.75">
      <c r="J5364" s="94"/>
    </row>
    <row r="5365" ht="12.75">
      <c r="J5365" s="94"/>
    </row>
    <row r="5366" ht="12.75">
      <c r="J5366" s="94"/>
    </row>
    <row r="5367" ht="12.75">
      <c r="J5367" s="94"/>
    </row>
    <row r="5368" ht="12.75">
      <c r="J5368" s="94"/>
    </row>
    <row r="5369" ht="12.75">
      <c r="J5369" s="94"/>
    </row>
    <row r="5370" ht="12.75">
      <c r="J5370" s="94"/>
    </row>
    <row r="5371" ht="12.75">
      <c r="J5371" s="94"/>
    </row>
    <row r="5372" ht="12.75">
      <c r="J5372" s="94"/>
    </row>
    <row r="5373" ht="12.75">
      <c r="J5373" s="94"/>
    </row>
    <row r="5374" ht="12.75">
      <c r="J5374" s="94"/>
    </row>
    <row r="5375" ht="12.75">
      <c r="J5375" s="94"/>
    </row>
    <row r="5376" ht="12.75">
      <c r="J5376" s="94"/>
    </row>
    <row r="5377" ht="12.75">
      <c r="J5377" s="94"/>
    </row>
    <row r="5378" ht="12.75">
      <c r="J5378" s="94"/>
    </row>
    <row r="5379" ht="12.75">
      <c r="J5379" s="94"/>
    </row>
    <row r="5380" ht="12.75">
      <c r="J5380" s="94"/>
    </row>
    <row r="5381" ht="12.75">
      <c r="J5381" s="94"/>
    </row>
    <row r="5382" ht="12.75">
      <c r="J5382" s="94"/>
    </row>
    <row r="5383" ht="12.75">
      <c r="J5383" s="94"/>
    </row>
    <row r="5384" ht="12.75">
      <c r="J5384" s="94"/>
    </row>
    <row r="5385" ht="12.75">
      <c r="J5385" s="94"/>
    </row>
    <row r="5386" ht="12.75">
      <c r="J5386" s="94"/>
    </row>
    <row r="5387" ht="12.75">
      <c r="J5387" s="94"/>
    </row>
    <row r="5388" ht="12.75">
      <c r="J5388" s="94"/>
    </row>
    <row r="5389" ht="12.75">
      <c r="J5389" s="94"/>
    </row>
    <row r="5390" ht="12.75">
      <c r="J5390" s="94"/>
    </row>
    <row r="5391" ht="12.75">
      <c r="J5391" s="94"/>
    </row>
    <row r="5392" ht="12.75">
      <c r="J5392" s="94"/>
    </row>
    <row r="5393" ht="12.75">
      <c r="J5393" s="94"/>
    </row>
    <row r="5394" ht="12.75">
      <c r="J5394" s="94"/>
    </row>
    <row r="5395" ht="12.75">
      <c r="J5395" s="94"/>
    </row>
    <row r="5396" ht="12.75">
      <c r="J5396" s="94"/>
    </row>
    <row r="5397" ht="12.75">
      <c r="J5397" s="94"/>
    </row>
    <row r="5398" ht="12.75">
      <c r="J5398" s="94"/>
    </row>
    <row r="5399" ht="12.75">
      <c r="J5399" s="94"/>
    </row>
    <row r="5400" ht="12.75">
      <c r="J5400" s="94"/>
    </row>
    <row r="5401" ht="12.75">
      <c r="J5401" s="94"/>
    </row>
    <row r="5402" ht="12.75">
      <c r="J5402" s="94"/>
    </row>
    <row r="5403" ht="12.75">
      <c r="J5403" s="94"/>
    </row>
    <row r="5404" ht="12.75">
      <c r="J5404" s="94"/>
    </row>
    <row r="5405" ht="12.75">
      <c r="J5405" s="94"/>
    </row>
    <row r="5406" ht="12.75">
      <c r="J5406" s="94"/>
    </row>
    <row r="5407" ht="12.75">
      <c r="J5407" s="94"/>
    </row>
    <row r="5408" ht="12.75">
      <c r="J5408" s="94"/>
    </row>
    <row r="5409" ht="12.75">
      <c r="J5409" s="94"/>
    </row>
    <row r="5410" ht="12.75">
      <c r="J5410" s="94"/>
    </row>
    <row r="5411" ht="12.75">
      <c r="J5411" s="94"/>
    </row>
    <row r="5412" ht="12.75">
      <c r="J5412" s="94"/>
    </row>
    <row r="5413" ht="12.75">
      <c r="J5413" s="94"/>
    </row>
    <row r="5414" ht="12.75">
      <c r="J5414" s="94"/>
    </row>
    <row r="5415" ht="12.75">
      <c r="J5415" s="94"/>
    </row>
    <row r="5416" ht="12.75">
      <c r="J5416" s="94"/>
    </row>
    <row r="5417" ht="12.75">
      <c r="J5417" s="94"/>
    </row>
    <row r="5418" ht="12.75">
      <c r="J5418" s="94"/>
    </row>
    <row r="5419" ht="12.75">
      <c r="J5419" s="94"/>
    </row>
    <row r="5420" ht="12.75">
      <c r="J5420" s="94"/>
    </row>
    <row r="5421" ht="12.75">
      <c r="J5421" s="94"/>
    </row>
    <row r="5422" ht="12.75">
      <c r="J5422" s="94"/>
    </row>
    <row r="5423" ht="12.75">
      <c r="J5423" s="94"/>
    </row>
    <row r="5424" ht="12.75">
      <c r="J5424" s="94"/>
    </row>
    <row r="5425" ht="12.75">
      <c r="J5425" s="94"/>
    </row>
    <row r="5426" ht="12.75">
      <c r="J5426" s="94"/>
    </row>
    <row r="5427" ht="12.75">
      <c r="J5427" s="94"/>
    </row>
    <row r="5428" ht="12.75">
      <c r="J5428" s="94"/>
    </row>
    <row r="5429" ht="12.75">
      <c r="J5429" s="94"/>
    </row>
    <row r="5430" ht="12.75">
      <c r="J5430" s="94"/>
    </row>
    <row r="5431" ht="12.75">
      <c r="J5431" s="94"/>
    </row>
    <row r="5432" ht="12.75">
      <c r="J5432" s="94"/>
    </row>
    <row r="5433" ht="12.75">
      <c r="J5433" s="94"/>
    </row>
    <row r="5434" ht="12.75">
      <c r="J5434" s="94"/>
    </row>
    <row r="5435" ht="12.75">
      <c r="J5435" s="94"/>
    </row>
    <row r="5436" ht="12.75">
      <c r="J5436" s="94"/>
    </row>
    <row r="5437" ht="12.75">
      <c r="J5437" s="94"/>
    </row>
    <row r="5438" ht="12.75">
      <c r="J5438" s="94"/>
    </row>
    <row r="5439" ht="12.75">
      <c r="J5439" s="94"/>
    </row>
    <row r="5440" ht="12.75">
      <c r="J5440" s="94"/>
    </row>
    <row r="5441" ht="12.75">
      <c r="J5441" s="94"/>
    </row>
    <row r="5442" ht="12.75">
      <c r="J5442" s="94"/>
    </row>
    <row r="5443" ht="12.75">
      <c r="J5443" s="94"/>
    </row>
    <row r="5444" ht="12.75">
      <c r="J5444" s="94"/>
    </row>
    <row r="5445" ht="12.75">
      <c r="J5445" s="94"/>
    </row>
    <row r="5446" ht="12.75">
      <c r="J5446" s="94"/>
    </row>
    <row r="5447" ht="12.75">
      <c r="J5447" s="94"/>
    </row>
    <row r="5448" ht="12.75">
      <c r="J5448" s="94"/>
    </row>
    <row r="5449" ht="12.75">
      <c r="J5449" s="94"/>
    </row>
    <row r="5450" ht="12.75">
      <c r="J5450" s="94"/>
    </row>
    <row r="5451" ht="12.75">
      <c r="J5451" s="94"/>
    </row>
    <row r="5452" ht="12.75">
      <c r="J5452" s="94"/>
    </row>
    <row r="5453" ht="12.75">
      <c r="J5453" s="94"/>
    </row>
    <row r="5454" ht="12.75">
      <c r="J5454" s="94"/>
    </row>
    <row r="5455" ht="12.75">
      <c r="J5455" s="94"/>
    </row>
    <row r="5456" ht="12.75">
      <c r="J5456" s="94"/>
    </row>
    <row r="5457" ht="12.75">
      <c r="J5457" s="94"/>
    </row>
    <row r="5458" ht="12.75">
      <c r="J5458" s="94"/>
    </row>
    <row r="5459" ht="12.75">
      <c r="J5459" s="94"/>
    </row>
    <row r="5460" ht="12.75">
      <c r="J5460" s="94"/>
    </row>
    <row r="5461" ht="12.75">
      <c r="J5461" s="94"/>
    </row>
    <row r="5462" ht="12.75">
      <c r="J5462" s="94"/>
    </row>
    <row r="5463" ht="12.75">
      <c r="J5463" s="94"/>
    </row>
    <row r="5464" ht="12.75">
      <c r="J5464" s="94"/>
    </row>
    <row r="5465" ht="12.75">
      <c r="J5465" s="94"/>
    </row>
    <row r="5466" ht="12.75">
      <c r="J5466" s="94"/>
    </row>
    <row r="5467" ht="12.75">
      <c r="J5467" s="94"/>
    </row>
    <row r="5468" ht="12.75">
      <c r="J5468" s="94"/>
    </row>
    <row r="5469" ht="12.75">
      <c r="J5469" s="94"/>
    </row>
    <row r="5470" ht="12.75">
      <c r="J5470" s="94"/>
    </row>
    <row r="5471" ht="12.75">
      <c r="J5471" s="94"/>
    </row>
    <row r="5472" ht="12.75">
      <c r="J5472" s="94"/>
    </row>
    <row r="5473" ht="12.75">
      <c r="J5473" s="94"/>
    </row>
    <row r="5474" ht="12.75">
      <c r="J5474" s="94"/>
    </row>
    <row r="5475" ht="12.75">
      <c r="J5475" s="94"/>
    </row>
    <row r="5476" ht="12.75">
      <c r="J5476" s="94"/>
    </row>
    <row r="5477" ht="12.75">
      <c r="J5477" s="94"/>
    </row>
    <row r="5478" ht="12.75">
      <c r="J5478" s="94"/>
    </row>
    <row r="5479" ht="12.75">
      <c r="J5479" s="94"/>
    </row>
    <row r="5480" ht="12.75">
      <c r="J5480" s="94"/>
    </row>
    <row r="5481" ht="12.75">
      <c r="J5481" s="94"/>
    </row>
    <row r="5482" ht="12.75">
      <c r="J5482" s="94"/>
    </row>
    <row r="5483" ht="12.75">
      <c r="J5483" s="94"/>
    </row>
    <row r="5484" ht="12.75">
      <c r="J5484" s="94"/>
    </row>
    <row r="5485" ht="12.75">
      <c r="J5485" s="94"/>
    </row>
    <row r="5486" ht="12.75">
      <c r="J5486" s="94"/>
    </row>
    <row r="5487" ht="12.75">
      <c r="J5487" s="94"/>
    </row>
    <row r="5488" ht="12.75">
      <c r="J5488" s="94"/>
    </row>
    <row r="5489" ht="12.75">
      <c r="J5489" s="94"/>
    </row>
    <row r="5490" ht="12.75">
      <c r="J5490" s="94"/>
    </row>
    <row r="5491" ht="12.75">
      <c r="J5491" s="94"/>
    </row>
    <row r="5492" ht="12.75">
      <c r="J5492" s="94"/>
    </row>
    <row r="5493" ht="12.75">
      <c r="J5493" s="94"/>
    </row>
    <row r="5494" ht="12.75">
      <c r="J5494" s="94"/>
    </row>
    <row r="5495" ht="12.75">
      <c r="J5495" s="94"/>
    </row>
    <row r="5496" ht="12.75">
      <c r="J5496" s="94"/>
    </row>
    <row r="5497" ht="12.75">
      <c r="J5497" s="94"/>
    </row>
    <row r="5498" ht="12.75">
      <c r="J5498" s="94"/>
    </row>
    <row r="5499" ht="12.75">
      <c r="J5499" s="94"/>
    </row>
    <row r="5500" ht="12.75">
      <c r="J5500" s="94"/>
    </row>
    <row r="5501" ht="12.75">
      <c r="J5501" s="94"/>
    </row>
    <row r="5502" ht="12.75">
      <c r="J5502" s="94"/>
    </row>
    <row r="5503" ht="12.75">
      <c r="J5503" s="94"/>
    </row>
    <row r="5504" ht="12.75">
      <c r="J5504" s="94"/>
    </row>
    <row r="5505" ht="12.75">
      <c r="J5505" s="94"/>
    </row>
    <row r="5506" ht="12.75">
      <c r="J5506" s="94"/>
    </row>
    <row r="5507" ht="12.75">
      <c r="J5507" s="94"/>
    </row>
    <row r="5508" ht="12.75">
      <c r="J5508" s="94"/>
    </row>
    <row r="5509" ht="12.75">
      <c r="J5509" s="94"/>
    </row>
    <row r="5510" ht="12.75">
      <c r="J5510" s="94"/>
    </row>
    <row r="5511" ht="12.75">
      <c r="J5511" s="94"/>
    </row>
    <row r="5512" ht="12.75">
      <c r="J5512" s="94"/>
    </row>
    <row r="5513" ht="12.75">
      <c r="J5513" s="94"/>
    </row>
    <row r="5514" ht="12.75">
      <c r="J5514" s="94"/>
    </row>
    <row r="5515" ht="12.75">
      <c r="J5515" s="94"/>
    </row>
    <row r="5516" ht="12.75">
      <c r="J5516" s="94"/>
    </row>
    <row r="5517" ht="12.75">
      <c r="J5517" s="94"/>
    </row>
    <row r="5518" ht="12.75">
      <c r="J5518" s="94"/>
    </row>
    <row r="5519" ht="12.75">
      <c r="J5519" s="94"/>
    </row>
    <row r="5520" ht="12.75">
      <c r="J5520" s="94"/>
    </row>
    <row r="5521" ht="12.75">
      <c r="J5521" s="94"/>
    </row>
    <row r="5522" ht="12.75">
      <c r="J5522" s="94"/>
    </row>
    <row r="5523" ht="12.75">
      <c r="J5523" s="94"/>
    </row>
    <row r="5524" ht="12.75">
      <c r="J5524" s="94"/>
    </row>
    <row r="5525" ht="12.75">
      <c r="J5525" s="94"/>
    </row>
    <row r="5526" ht="12.75">
      <c r="J5526" s="94"/>
    </row>
    <row r="5527" ht="12.75">
      <c r="J5527" s="94"/>
    </row>
    <row r="5528" ht="12.75">
      <c r="J5528" s="94"/>
    </row>
    <row r="5529" ht="12.75">
      <c r="J5529" s="94"/>
    </row>
    <row r="5530" ht="12.75">
      <c r="J5530" s="94"/>
    </row>
    <row r="5531" ht="12.75">
      <c r="J5531" s="94"/>
    </row>
    <row r="5532" ht="12.75">
      <c r="J5532" s="94"/>
    </row>
    <row r="5533" ht="12.75">
      <c r="J5533" s="94"/>
    </row>
    <row r="5534" ht="12.75">
      <c r="J5534" s="94"/>
    </row>
    <row r="5535" ht="12.75">
      <c r="J5535" s="94"/>
    </row>
    <row r="5536" ht="12.75">
      <c r="J5536" s="94"/>
    </row>
    <row r="5537" ht="12.75">
      <c r="J5537" s="94"/>
    </row>
    <row r="5538" ht="12.75">
      <c r="J5538" s="94"/>
    </row>
    <row r="5539" ht="12.75">
      <c r="J5539" s="94"/>
    </row>
    <row r="5540" ht="12.75">
      <c r="J5540" s="94"/>
    </row>
    <row r="5541" ht="12.75">
      <c r="J5541" s="94"/>
    </row>
    <row r="5542" ht="12.75">
      <c r="J5542" s="94"/>
    </row>
    <row r="5543" ht="12.75">
      <c r="J5543" s="94"/>
    </row>
    <row r="5544" ht="12.75">
      <c r="J5544" s="94"/>
    </row>
    <row r="5545" ht="12.75">
      <c r="J5545" s="94"/>
    </row>
    <row r="5546" ht="12.75">
      <c r="J5546" s="94"/>
    </row>
    <row r="5547" ht="12.75">
      <c r="J5547" s="94"/>
    </row>
    <row r="5548" ht="12.75">
      <c r="J5548" s="94"/>
    </row>
    <row r="5549" ht="12.75">
      <c r="J5549" s="94"/>
    </row>
    <row r="5550" ht="12.75">
      <c r="J5550" s="94"/>
    </row>
    <row r="5551" ht="12.75">
      <c r="J5551" s="94"/>
    </row>
    <row r="5552" ht="12.75">
      <c r="J5552" s="94"/>
    </row>
    <row r="5553" ht="12.75">
      <c r="J5553" s="94"/>
    </row>
    <row r="5554" ht="12.75">
      <c r="J5554" s="94"/>
    </row>
    <row r="5555" ht="12.75">
      <c r="J5555" s="94"/>
    </row>
    <row r="5556" ht="12.75">
      <c r="J5556" s="94"/>
    </row>
    <row r="5557" ht="12.75">
      <c r="J5557" s="94"/>
    </row>
    <row r="5558" ht="12.75">
      <c r="J5558" s="94"/>
    </row>
    <row r="5559" ht="12.75">
      <c r="J5559" s="94"/>
    </row>
    <row r="5560" ht="12.75">
      <c r="J5560" s="94"/>
    </row>
    <row r="5561" ht="12.75">
      <c r="J5561" s="94"/>
    </row>
    <row r="5562" ht="12.75">
      <c r="J5562" s="94"/>
    </row>
    <row r="5563" ht="12.75">
      <c r="J5563" s="94"/>
    </row>
    <row r="5564" ht="12.75">
      <c r="J5564" s="94"/>
    </row>
    <row r="5565" ht="12.75">
      <c r="J5565" s="94"/>
    </row>
    <row r="5566" ht="12.75">
      <c r="J5566" s="94"/>
    </row>
    <row r="5567" ht="12.75">
      <c r="J5567" s="94"/>
    </row>
    <row r="5568" ht="12.75">
      <c r="J5568" s="94"/>
    </row>
    <row r="5569" ht="12.75">
      <c r="J5569" s="94"/>
    </row>
    <row r="5570" ht="12.75">
      <c r="J5570" s="94"/>
    </row>
    <row r="5571" ht="12.75">
      <c r="J5571" s="94"/>
    </row>
    <row r="5572" ht="12.75">
      <c r="J5572" s="94"/>
    </row>
    <row r="5573" ht="12.75">
      <c r="J5573" s="94"/>
    </row>
    <row r="5574" ht="12.75">
      <c r="J5574" s="94"/>
    </row>
    <row r="5575" ht="12.75">
      <c r="J5575" s="94"/>
    </row>
    <row r="5576" ht="12.75">
      <c r="J5576" s="94"/>
    </row>
    <row r="5577" ht="12.75">
      <c r="J5577" s="94"/>
    </row>
    <row r="5578" ht="12.75">
      <c r="J5578" s="94"/>
    </row>
    <row r="5579" ht="12.75">
      <c r="J5579" s="94"/>
    </row>
    <row r="5580" ht="12.75">
      <c r="J5580" s="94"/>
    </row>
    <row r="5581" ht="12.75">
      <c r="J5581" s="94"/>
    </row>
    <row r="5582" ht="12.75">
      <c r="J5582" s="94"/>
    </row>
    <row r="5583" ht="12.75">
      <c r="J5583" s="94"/>
    </row>
    <row r="5584" ht="12.75">
      <c r="J5584" s="94"/>
    </row>
    <row r="5585" ht="12.75">
      <c r="J5585" s="94"/>
    </row>
    <row r="5586" ht="12.75">
      <c r="J5586" s="94"/>
    </row>
    <row r="5587" ht="12.75">
      <c r="J5587" s="94"/>
    </row>
    <row r="5588" ht="12.75">
      <c r="J5588" s="94"/>
    </row>
    <row r="5589" ht="12.75">
      <c r="J5589" s="94"/>
    </row>
    <row r="5590" ht="12.75">
      <c r="J5590" s="94"/>
    </row>
    <row r="5591" ht="12.75">
      <c r="J5591" s="94"/>
    </row>
    <row r="5592" ht="12.75">
      <c r="J5592" s="94"/>
    </row>
    <row r="5593" ht="12.75">
      <c r="J5593" s="94"/>
    </row>
    <row r="5594" ht="12.75">
      <c r="J5594" s="94"/>
    </row>
    <row r="5595" ht="12.75">
      <c r="J5595" s="94"/>
    </row>
    <row r="5596" ht="12.75">
      <c r="J5596" s="94"/>
    </row>
    <row r="5597" ht="12.75">
      <c r="J5597" s="94"/>
    </row>
    <row r="5598" ht="12.75">
      <c r="J5598" s="94"/>
    </row>
    <row r="5599" ht="12.75">
      <c r="J5599" s="94"/>
    </row>
    <row r="5600" ht="12.75">
      <c r="J5600" s="94"/>
    </row>
    <row r="5601" ht="12.75">
      <c r="J5601" s="94"/>
    </row>
    <row r="5602" ht="12.75">
      <c r="J5602" s="94"/>
    </row>
    <row r="5603" ht="12.75">
      <c r="J5603" s="94"/>
    </row>
    <row r="5604" ht="12.75">
      <c r="J5604" s="94"/>
    </row>
    <row r="5605" ht="12.75">
      <c r="J5605" s="94"/>
    </row>
    <row r="5606" ht="12.75">
      <c r="J5606" s="94"/>
    </row>
    <row r="5607" ht="12.75">
      <c r="J5607" s="94"/>
    </row>
    <row r="5608" ht="12.75">
      <c r="J5608" s="94"/>
    </row>
    <row r="5609" ht="12.75">
      <c r="J5609" s="94"/>
    </row>
    <row r="5610" ht="12.75">
      <c r="J5610" s="94"/>
    </row>
    <row r="5611" ht="12.75">
      <c r="J5611" s="94"/>
    </row>
    <row r="5612" ht="12.75">
      <c r="J5612" s="94"/>
    </row>
    <row r="5613" ht="12.75">
      <c r="J5613" s="94"/>
    </row>
    <row r="5614" ht="12.75">
      <c r="J5614" s="94"/>
    </row>
    <row r="5615" ht="12.75">
      <c r="J5615" s="94"/>
    </row>
    <row r="5616" ht="12.75">
      <c r="J5616" s="94"/>
    </row>
    <row r="5617" ht="12.75">
      <c r="J5617" s="94"/>
    </row>
    <row r="5618" ht="12.75">
      <c r="J5618" s="94"/>
    </row>
    <row r="5619" ht="12.75">
      <c r="J5619" s="94"/>
    </row>
    <row r="5620" ht="12.75">
      <c r="J5620" s="94"/>
    </row>
    <row r="5621" ht="12.75">
      <c r="J5621" s="94"/>
    </row>
    <row r="5622" ht="12.75">
      <c r="J5622" s="94"/>
    </row>
    <row r="5623" ht="12.75">
      <c r="J5623" s="94"/>
    </row>
    <row r="5624" ht="12.75">
      <c r="J5624" s="94"/>
    </row>
    <row r="5625" ht="12.75">
      <c r="J5625" s="94"/>
    </row>
    <row r="5626" ht="12.75">
      <c r="J5626" s="94"/>
    </row>
    <row r="5627" ht="12.75">
      <c r="J5627" s="94"/>
    </row>
    <row r="5628" ht="12.75">
      <c r="J5628" s="94"/>
    </row>
    <row r="5629" ht="12.75">
      <c r="J5629" s="94"/>
    </row>
    <row r="5630" ht="12.75">
      <c r="J5630" s="94"/>
    </row>
    <row r="5631" ht="12.75">
      <c r="J5631" s="94"/>
    </row>
    <row r="5632" ht="12.75">
      <c r="J5632" s="94"/>
    </row>
    <row r="5633" ht="12.75">
      <c r="J5633" s="94"/>
    </row>
    <row r="5634" ht="12.75">
      <c r="J5634" s="94"/>
    </row>
    <row r="5635" ht="12.75">
      <c r="J5635" s="94"/>
    </row>
    <row r="5636" ht="12.75">
      <c r="J5636" s="94"/>
    </row>
    <row r="5637" ht="12.75">
      <c r="J5637" s="94"/>
    </row>
    <row r="5638" ht="12.75">
      <c r="J5638" s="94"/>
    </row>
    <row r="5639" ht="12.75">
      <c r="J5639" s="94"/>
    </row>
    <row r="5640" ht="12.75">
      <c r="J5640" s="94"/>
    </row>
    <row r="5641" ht="12.75">
      <c r="J5641" s="94"/>
    </row>
    <row r="5642" ht="12.75">
      <c r="J5642" s="94"/>
    </row>
    <row r="5643" ht="12.75">
      <c r="J5643" s="94"/>
    </row>
    <row r="5644" ht="12.75">
      <c r="J5644" s="94"/>
    </row>
    <row r="5645" ht="12.75">
      <c r="J5645" s="94"/>
    </row>
    <row r="5646" ht="12.75">
      <c r="J5646" s="94"/>
    </row>
    <row r="5647" ht="12.75">
      <c r="J5647" s="94"/>
    </row>
    <row r="5648" ht="12.75">
      <c r="J5648" s="94"/>
    </row>
    <row r="5649" ht="12.75">
      <c r="J5649" s="94"/>
    </row>
    <row r="5650" ht="12.75">
      <c r="J5650" s="94"/>
    </row>
    <row r="5651" ht="12.75">
      <c r="J5651" s="94"/>
    </row>
    <row r="5652" ht="12.75">
      <c r="J5652" s="94"/>
    </row>
    <row r="5653" ht="12.75">
      <c r="J5653" s="94"/>
    </row>
    <row r="5654" ht="12.75">
      <c r="J5654" s="94"/>
    </row>
    <row r="5655" ht="12.75">
      <c r="J5655" s="94"/>
    </row>
    <row r="5656" ht="12.75">
      <c r="J5656" s="94"/>
    </row>
    <row r="5657" ht="12.75">
      <c r="J5657" s="94"/>
    </row>
    <row r="5658" ht="12.75">
      <c r="J5658" s="94"/>
    </row>
    <row r="5659" ht="12.75">
      <c r="J5659" s="94"/>
    </row>
    <row r="5660" ht="12.75">
      <c r="J5660" s="94"/>
    </row>
    <row r="5661" ht="12.75">
      <c r="J5661" s="94"/>
    </row>
    <row r="5662" ht="12.75">
      <c r="J5662" s="94"/>
    </row>
    <row r="5663" ht="12.75">
      <c r="J5663" s="94"/>
    </row>
    <row r="5664" ht="12.75">
      <c r="J5664" s="94"/>
    </row>
    <row r="5665" ht="12.75">
      <c r="J5665" s="94"/>
    </row>
    <row r="5666" ht="12.75">
      <c r="J5666" s="94"/>
    </row>
    <row r="5667" ht="12.75">
      <c r="J5667" s="94"/>
    </row>
    <row r="5668" ht="12.75">
      <c r="J5668" s="94"/>
    </row>
    <row r="5669" ht="12.75">
      <c r="J5669" s="94"/>
    </row>
    <row r="5670" ht="12.75">
      <c r="J5670" s="94"/>
    </row>
    <row r="5671" ht="12.75">
      <c r="J5671" s="94"/>
    </row>
    <row r="5672" ht="12.75">
      <c r="J5672" s="94"/>
    </row>
    <row r="5673" ht="12.75">
      <c r="J5673" s="94"/>
    </row>
    <row r="5674" ht="12.75">
      <c r="J5674" s="94"/>
    </row>
    <row r="5675" ht="12.75">
      <c r="J5675" s="94"/>
    </row>
    <row r="5676" ht="12.75">
      <c r="J5676" s="94"/>
    </row>
    <row r="5677" ht="12.75">
      <c r="J5677" s="94"/>
    </row>
    <row r="5678" ht="12.75">
      <c r="J5678" s="94"/>
    </row>
    <row r="5679" ht="12.75">
      <c r="J5679" s="94"/>
    </row>
    <row r="5680" ht="12.75">
      <c r="J5680" s="94"/>
    </row>
    <row r="5681" ht="12.75">
      <c r="J5681" s="94"/>
    </row>
    <row r="5682" ht="12.75">
      <c r="J5682" s="94"/>
    </row>
    <row r="5683" ht="12.75">
      <c r="J5683" s="94"/>
    </row>
    <row r="5684" ht="12.75">
      <c r="J5684" s="94"/>
    </row>
    <row r="5685" ht="12.75">
      <c r="J5685" s="94"/>
    </row>
    <row r="5686" ht="12.75">
      <c r="J5686" s="94"/>
    </row>
    <row r="5687" ht="12.75">
      <c r="J5687" s="94"/>
    </row>
    <row r="5688" ht="12.75">
      <c r="J5688" s="94"/>
    </row>
    <row r="5689" ht="12.75">
      <c r="J5689" s="94"/>
    </row>
    <row r="5690" ht="12.75">
      <c r="J5690" s="94"/>
    </row>
    <row r="5691" ht="12.75">
      <c r="J5691" s="94"/>
    </row>
    <row r="5692" ht="12.75">
      <c r="J5692" s="94"/>
    </row>
    <row r="5693" ht="12.75">
      <c r="J5693" s="94"/>
    </row>
    <row r="5694" ht="12.75">
      <c r="J5694" s="94"/>
    </row>
    <row r="5695" ht="12.75">
      <c r="J5695" s="94"/>
    </row>
    <row r="5696" ht="12.75">
      <c r="J5696" s="94"/>
    </row>
    <row r="5697" ht="12.75">
      <c r="J5697" s="94"/>
    </row>
    <row r="5698" ht="12.75">
      <c r="J5698" s="94"/>
    </row>
    <row r="5699" ht="12.75">
      <c r="J5699" s="94"/>
    </row>
    <row r="5700" ht="12.75">
      <c r="J5700" s="94"/>
    </row>
    <row r="5701" ht="12.75">
      <c r="J5701" s="94"/>
    </row>
    <row r="5702" ht="12.75">
      <c r="J5702" s="94"/>
    </row>
    <row r="5703" ht="12.75">
      <c r="J5703" s="94"/>
    </row>
    <row r="5704" ht="12.75">
      <c r="J5704" s="94"/>
    </row>
    <row r="5705" ht="12.75">
      <c r="J5705" s="94"/>
    </row>
    <row r="5706" ht="12.75">
      <c r="J5706" s="94"/>
    </row>
    <row r="5707" ht="12.75">
      <c r="J5707" s="94"/>
    </row>
    <row r="5708" ht="12.75">
      <c r="J5708" s="94"/>
    </row>
    <row r="5709" ht="12.75">
      <c r="J5709" s="94"/>
    </row>
    <row r="5710" ht="12.75">
      <c r="J5710" s="94"/>
    </row>
    <row r="5711" ht="12.75">
      <c r="J5711" s="94"/>
    </row>
    <row r="5712" ht="12.75">
      <c r="J5712" s="94"/>
    </row>
    <row r="5713" ht="12.75">
      <c r="J5713" s="94"/>
    </row>
    <row r="5714" ht="12.75">
      <c r="J5714" s="94"/>
    </row>
    <row r="5715" ht="12.75">
      <c r="J5715" s="94"/>
    </row>
    <row r="5716" ht="12.75">
      <c r="J5716" s="94"/>
    </row>
    <row r="5717" ht="12.75">
      <c r="J5717" s="94"/>
    </row>
    <row r="5718" ht="12.75">
      <c r="J5718" s="94"/>
    </row>
    <row r="5719" ht="12.75">
      <c r="J5719" s="94"/>
    </row>
    <row r="5720" ht="12.75">
      <c r="J5720" s="94"/>
    </row>
    <row r="5721" ht="12.75">
      <c r="J5721" s="94"/>
    </row>
    <row r="5722" ht="12.75">
      <c r="J5722" s="94"/>
    </row>
    <row r="5723" ht="12.75">
      <c r="J5723" s="94"/>
    </row>
    <row r="5724" ht="12.75">
      <c r="J5724" s="94"/>
    </row>
    <row r="5725" ht="12.75">
      <c r="J5725" s="94"/>
    </row>
    <row r="5726" ht="12.75">
      <c r="J5726" s="94"/>
    </row>
    <row r="5727" ht="12.75">
      <c r="J5727" s="94"/>
    </row>
    <row r="5728" ht="12.75">
      <c r="J5728" s="94"/>
    </row>
    <row r="5729" ht="12.75">
      <c r="J5729" s="94"/>
    </row>
    <row r="5730" ht="12.75">
      <c r="J5730" s="94"/>
    </row>
    <row r="5731" ht="12.75">
      <c r="J5731" s="94"/>
    </row>
    <row r="5732" ht="12.75">
      <c r="J5732" s="94"/>
    </row>
    <row r="5733" ht="12.75">
      <c r="J5733" s="94"/>
    </row>
    <row r="5734" ht="12.75">
      <c r="J5734" s="94"/>
    </row>
    <row r="5735" ht="12.75">
      <c r="J5735" s="94"/>
    </row>
    <row r="5736" ht="12.75">
      <c r="J5736" s="94"/>
    </row>
    <row r="5737" ht="12.75">
      <c r="J5737" s="94"/>
    </row>
    <row r="5738" ht="12.75">
      <c r="J5738" s="94"/>
    </row>
    <row r="5739" ht="12.75">
      <c r="J5739" s="94"/>
    </row>
    <row r="5740" ht="12.75">
      <c r="J5740" s="94"/>
    </row>
    <row r="5741" ht="12.75">
      <c r="J5741" s="94"/>
    </row>
    <row r="5742" ht="12.75">
      <c r="J5742" s="94"/>
    </row>
    <row r="5743" ht="12.75">
      <c r="J5743" s="94"/>
    </row>
    <row r="5744" ht="12.75">
      <c r="J5744" s="94"/>
    </row>
    <row r="5745" ht="12.75">
      <c r="J5745" s="94"/>
    </row>
    <row r="5746" ht="12.75">
      <c r="J5746" s="94"/>
    </row>
    <row r="5747" ht="12.75">
      <c r="J5747" s="94"/>
    </row>
    <row r="5748" ht="12.75">
      <c r="J5748" s="94"/>
    </row>
    <row r="5749" ht="12.75">
      <c r="J5749" s="94"/>
    </row>
    <row r="5750" ht="12.75">
      <c r="J5750" s="94"/>
    </row>
    <row r="5751" ht="12.75">
      <c r="J5751" s="94"/>
    </row>
    <row r="5752" ht="12.75">
      <c r="J5752" s="94"/>
    </row>
    <row r="5753" ht="12.75">
      <c r="J5753" s="94"/>
    </row>
    <row r="5754" ht="12.75">
      <c r="J5754" s="94"/>
    </row>
    <row r="5755" ht="12.75">
      <c r="J5755" s="94"/>
    </row>
    <row r="5756" ht="12.75">
      <c r="J5756" s="94"/>
    </row>
    <row r="5757" ht="12.75">
      <c r="J5757" s="94"/>
    </row>
    <row r="5758" ht="12.75">
      <c r="J5758" s="94"/>
    </row>
    <row r="5759" ht="12.75">
      <c r="J5759" s="94"/>
    </row>
    <row r="5760" ht="12.75">
      <c r="J5760" s="94"/>
    </row>
    <row r="5761" ht="12.75">
      <c r="J5761" s="94"/>
    </row>
    <row r="5762" ht="12.75">
      <c r="J5762" s="94"/>
    </row>
    <row r="5763" ht="12.75">
      <c r="J5763" s="94"/>
    </row>
    <row r="5764" ht="12.75">
      <c r="J5764" s="94"/>
    </row>
    <row r="5765" ht="12.75">
      <c r="J5765" s="94"/>
    </row>
    <row r="5766" ht="12.75">
      <c r="J5766" s="94"/>
    </row>
    <row r="5767" ht="12.75">
      <c r="J5767" s="94"/>
    </row>
    <row r="5768" ht="12.75">
      <c r="J5768" s="94"/>
    </row>
    <row r="5769" ht="12.75">
      <c r="J5769" s="94"/>
    </row>
    <row r="5770" ht="12.75">
      <c r="J5770" s="94"/>
    </row>
    <row r="5771" ht="12.75">
      <c r="J5771" s="94"/>
    </row>
    <row r="5772" ht="12.75">
      <c r="J5772" s="94"/>
    </row>
    <row r="5773" ht="12.75">
      <c r="J5773" s="94"/>
    </row>
    <row r="5774" ht="12.75">
      <c r="J5774" s="94"/>
    </row>
    <row r="5775" ht="12.75">
      <c r="J5775" s="94"/>
    </row>
    <row r="5776" ht="12.75">
      <c r="J5776" s="94"/>
    </row>
    <row r="5777" ht="12.75">
      <c r="J5777" s="94"/>
    </row>
    <row r="5778" ht="12.75">
      <c r="J5778" s="94"/>
    </row>
    <row r="5779" ht="12.75">
      <c r="J5779" s="94"/>
    </row>
    <row r="5780" ht="12.75">
      <c r="J5780" s="94"/>
    </row>
    <row r="5781" ht="12.75">
      <c r="J5781" s="94"/>
    </row>
    <row r="5782" ht="12.75">
      <c r="J5782" s="94"/>
    </row>
    <row r="5783" ht="12.75">
      <c r="J5783" s="94"/>
    </row>
    <row r="5784" ht="12.75">
      <c r="J5784" s="94"/>
    </row>
    <row r="5785" ht="12.75">
      <c r="J5785" s="94"/>
    </row>
    <row r="5786" ht="12.75">
      <c r="J5786" s="94"/>
    </row>
    <row r="5787" ht="12.75">
      <c r="J5787" s="94"/>
    </row>
    <row r="5788" ht="12.75">
      <c r="J5788" s="94"/>
    </row>
    <row r="5789" ht="12.75">
      <c r="J5789" s="94"/>
    </row>
    <row r="5790" ht="12.75">
      <c r="J5790" s="94"/>
    </row>
    <row r="5791" ht="12.75">
      <c r="J5791" s="94"/>
    </row>
    <row r="5792" ht="12.75">
      <c r="J5792" s="94"/>
    </row>
    <row r="5793" ht="12.75">
      <c r="J5793" s="94"/>
    </row>
    <row r="5794" ht="12.75">
      <c r="J5794" s="94"/>
    </row>
    <row r="5795" ht="12.75">
      <c r="J5795" s="94"/>
    </row>
    <row r="5796" ht="12.75">
      <c r="J5796" s="94"/>
    </row>
    <row r="5797" ht="12.75">
      <c r="J5797" s="94"/>
    </row>
    <row r="5798" ht="12.75">
      <c r="J5798" s="94"/>
    </row>
    <row r="5799" ht="12.75">
      <c r="J5799" s="94"/>
    </row>
    <row r="5800" ht="12.75">
      <c r="J5800" s="94"/>
    </row>
    <row r="5801" ht="12.75">
      <c r="J5801" s="94"/>
    </row>
    <row r="5802" ht="12.75">
      <c r="J5802" s="94"/>
    </row>
    <row r="5803" ht="12.75">
      <c r="J5803" s="94"/>
    </row>
    <row r="5804" ht="12.75">
      <c r="J5804" s="94"/>
    </row>
    <row r="5805" ht="12.75">
      <c r="J5805" s="94"/>
    </row>
    <row r="5806" ht="12.75">
      <c r="J5806" s="94"/>
    </row>
    <row r="5807" ht="12.75">
      <c r="J5807" s="94"/>
    </row>
    <row r="5808" ht="12.75">
      <c r="J5808" s="94"/>
    </row>
    <row r="5809" ht="12.75">
      <c r="J5809" s="94"/>
    </row>
    <row r="5810" ht="12.75">
      <c r="J5810" s="94"/>
    </row>
    <row r="5811" ht="12.75">
      <c r="J5811" s="94"/>
    </row>
    <row r="5812" ht="12.75">
      <c r="J5812" s="94"/>
    </row>
    <row r="5813" ht="12.75">
      <c r="J5813" s="94"/>
    </row>
    <row r="5814" ht="12.75">
      <c r="J5814" s="94"/>
    </row>
    <row r="5815" ht="12.75">
      <c r="J5815" s="94"/>
    </row>
    <row r="5816" ht="12.75">
      <c r="J5816" s="94"/>
    </row>
    <row r="5817" ht="12.75">
      <c r="J5817" s="94"/>
    </row>
    <row r="5818" ht="12.75">
      <c r="J5818" s="94"/>
    </row>
    <row r="5819" ht="12.75">
      <c r="J5819" s="94"/>
    </row>
    <row r="5820" ht="12.75">
      <c r="J5820" s="94"/>
    </row>
    <row r="5821" ht="12.75">
      <c r="J5821" s="94"/>
    </row>
    <row r="5822" ht="12.75">
      <c r="J5822" s="94"/>
    </row>
    <row r="5823" ht="12.75">
      <c r="J5823" s="94"/>
    </row>
    <row r="5824" ht="12.75">
      <c r="J5824" s="94"/>
    </row>
    <row r="5825" ht="12.75">
      <c r="J5825" s="94"/>
    </row>
    <row r="5826" ht="12.75">
      <c r="J5826" s="94"/>
    </row>
    <row r="5827" ht="12.75">
      <c r="J5827" s="94"/>
    </row>
    <row r="5828" ht="12.75">
      <c r="J5828" s="94"/>
    </row>
    <row r="5829" ht="12.75">
      <c r="J5829" s="94"/>
    </row>
    <row r="5830" ht="12.75">
      <c r="J5830" s="94"/>
    </row>
    <row r="5831" ht="12.75">
      <c r="J5831" s="94"/>
    </row>
    <row r="5832" ht="12.75">
      <c r="J5832" s="94"/>
    </row>
    <row r="5833" ht="12.75">
      <c r="J5833" s="94"/>
    </row>
    <row r="5834" ht="12.75">
      <c r="J5834" s="94"/>
    </row>
    <row r="5835" ht="12.75">
      <c r="J5835" s="94"/>
    </row>
    <row r="5836" ht="12.75">
      <c r="J5836" s="94"/>
    </row>
    <row r="5837" ht="12.75">
      <c r="J5837" s="94"/>
    </row>
    <row r="5838" ht="12.75">
      <c r="J5838" s="94"/>
    </row>
    <row r="5839" ht="12.75">
      <c r="J5839" s="94"/>
    </row>
    <row r="5840" ht="12.75">
      <c r="J5840" s="94"/>
    </row>
    <row r="5841" ht="12.75">
      <c r="J5841" s="94"/>
    </row>
    <row r="5842" ht="12.75">
      <c r="J5842" s="94"/>
    </row>
    <row r="5843" ht="12.75">
      <c r="J5843" s="94"/>
    </row>
    <row r="5844" ht="12.75">
      <c r="J5844" s="94"/>
    </row>
    <row r="5845" ht="12.75">
      <c r="J5845" s="94"/>
    </row>
    <row r="5846" ht="12.75">
      <c r="J5846" s="94"/>
    </row>
    <row r="5847" ht="12.75">
      <c r="J5847" s="94"/>
    </row>
    <row r="5848" ht="12.75">
      <c r="J5848" s="94"/>
    </row>
    <row r="5849" ht="12.75">
      <c r="J5849" s="94"/>
    </row>
    <row r="5850" ht="12.75">
      <c r="J5850" s="94"/>
    </row>
    <row r="5851" ht="12.75">
      <c r="J5851" s="94"/>
    </row>
    <row r="5852" ht="12.75">
      <c r="J5852" s="94"/>
    </row>
    <row r="5853" ht="12.75">
      <c r="J5853" s="94"/>
    </row>
    <row r="5854" ht="12.75">
      <c r="J5854" s="94"/>
    </row>
    <row r="5855" ht="12.75">
      <c r="J5855" s="94"/>
    </row>
    <row r="5856" ht="12.75">
      <c r="J5856" s="94"/>
    </row>
    <row r="5857" ht="12.75">
      <c r="J5857" s="94"/>
    </row>
    <row r="5858" ht="12.75">
      <c r="J5858" s="94"/>
    </row>
    <row r="5859" ht="12.75">
      <c r="J5859" s="94"/>
    </row>
    <row r="5860" ht="12.75">
      <c r="J5860" s="94"/>
    </row>
    <row r="5861" ht="12.75">
      <c r="J5861" s="94"/>
    </row>
    <row r="5862" ht="12.75">
      <c r="J5862" s="94"/>
    </row>
    <row r="5863" ht="12.75">
      <c r="J5863" s="94"/>
    </row>
    <row r="5864" ht="12.75">
      <c r="J5864" s="94"/>
    </row>
    <row r="5865" ht="12.75">
      <c r="J5865" s="94"/>
    </row>
    <row r="5866" ht="12.75">
      <c r="J5866" s="94"/>
    </row>
    <row r="5867" ht="12.75">
      <c r="J5867" s="94"/>
    </row>
    <row r="5868" ht="12.75">
      <c r="J5868" s="94"/>
    </row>
    <row r="5869" ht="12.75">
      <c r="J5869" s="94"/>
    </row>
    <row r="5870" ht="12.75">
      <c r="J5870" s="94"/>
    </row>
    <row r="5871" ht="12.75">
      <c r="J5871" s="94"/>
    </row>
    <row r="5872" ht="12.75">
      <c r="J5872" s="94"/>
    </row>
    <row r="5873" ht="12.75">
      <c r="J5873" s="94"/>
    </row>
    <row r="5874" ht="12.75">
      <c r="J5874" s="94"/>
    </row>
    <row r="5875" ht="12.75">
      <c r="J5875" s="94"/>
    </row>
    <row r="5876" ht="12.75">
      <c r="J5876" s="94"/>
    </row>
    <row r="5877" ht="12.75">
      <c r="J5877" s="94"/>
    </row>
    <row r="5878" ht="12.75">
      <c r="J5878" s="94"/>
    </row>
    <row r="5879" ht="12.75">
      <c r="J5879" s="94"/>
    </row>
    <row r="5880" ht="12.75">
      <c r="J5880" s="94"/>
    </row>
    <row r="5881" ht="12.75">
      <c r="J5881" s="94"/>
    </row>
    <row r="5882" ht="12.75">
      <c r="J5882" s="94"/>
    </row>
    <row r="5883" ht="12.75">
      <c r="J5883" s="94"/>
    </row>
    <row r="5884" ht="12.75">
      <c r="J5884" s="94"/>
    </row>
    <row r="5885" ht="12.75">
      <c r="J5885" s="94"/>
    </row>
    <row r="5886" ht="12.75">
      <c r="J5886" s="94"/>
    </row>
    <row r="5887" ht="12.75">
      <c r="J5887" s="94"/>
    </row>
    <row r="5888" ht="12.75">
      <c r="J5888" s="94"/>
    </row>
    <row r="5889" ht="12.75">
      <c r="J5889" s="94"/>
    </row>
    <row r="5890" ht="12.75">
      <c r="J5890" s="94"/>
    </row>
    <row r="5891" ht="12.75">
      <c r="J5891" s="94"/>
    </row>
    <row r="5892" ht="12.75">
      <c r="J5892" s="94"/>
    </row>
    <row r="5893" ht="12.75">
      <c r="J5893" s="94"/>
    </row>
    <row r="5894" ht="12.75">
      <c r="J5894" s="94"/>
    </row>
    <row r="5895" ht="12.75">
      <c r="J5895" s="94"/>
    </row>
    <row r="5896" ht="12.75">
      <c r="J5896" s="94"/>
    </row>
    <row r="5897" ht="12.75">
      <c r="J5897" s="94"/>
    </row>
    <row r="5898" ht="12.75">
      <c r="J5898" s="94"/>
    </row>
    <row r="5899" ht="12.75">
      <c r="J5899" s="94"/>
    </row>
    <row r="5900" ht="12.75">
      <c r="J5900" s="94"/>
    </row>
    <row r="5901" ht="12.75">
      <c r="J5901" s="94"/>
    </row>
    <row r="5902" ht="12.75">
      <c r="J5902" s="94"/>
    </row>
    <row r="5903" ht="12.75">
      <c r="J5903" s="94"/>
    </row>
    <row r="5904" ht="12.75">
      <c r="J5904" s="94"/>
    </row>
    <row r="5905" ht="12.75">
      <c r="J5905" s="94"/>
    </row>
    <row r="5906" ht="12.75">
      <c r="J5906" s="94"/>
    </row>
    <row r="5907" ht="12.75">
      <c r="J5907" s="94"/>
    </row>
    <row r="5908" ht="12.75">
      <c r="J5908" s="94"/>
    </row>
    <row r="5909" ht="12.75">
      <c r="J5909" s="94"/>
    </row>
    <row r="5910" ht="12.75">
      <c r="J5910" s="94"/>
    </row>
    <row r="5911" ht="12.75">
      <c r="J5911" s="94"/>
    </row>
    <row r="5912" ht="12.75">
      <c r="J5912" s="94"/>
    </row>
    <row r="5913" ht="12.75">
      <c r="J5913" s="94"/>
    </row>
    <row r="5914" ht="12.75">
      <c r="J5914" s="94"/>
    </row>
    <row r="5915" ht="12.75">
      <c r="J5915" s="94"/>
    </row>
    <row r="5916" ht="12.75">
      <c r="J5916" s="94"/>
    </row>
    <row r="5917" ht="12.75">
      <c r="J5917" s="94"/>
    </row>
    <row r="5918" ht="12.75">
      <c r="J5918" s="94"/>
    </row>
    <row r="5919" ht="12.75">
      <c r="J5919" s="94"/>
    </row>
    <row r="5920" ht="12.75">
      <c r="J5920" s="94"/>
    </row>
    <row r="5921" ht="12.75">
      <c r="J5921" s="94"/>
    </row>
    <row r="5922" ht="12.75">
      <c r="J5922" s="94"/>
    </row>
    <row r="5923" ht="12.75">
      <c r="J5923" s="94"/>
    </row>
    <row r="5924" ht="12.75">
      <c r="J5924" s="94"/>
    </row>
    <row r="5925" ht="12.75">
      <c r="J5925" s="94"/>
    </row>
    <row r="5926" ht="12.75">
      <c r="J5926" s="94"/>
    </row>
    <row r="5927" ht="12.75">
      <c r="J5927" s="94"/>
    </row>
    <row r="5928" ht="12.75">
      <c r="J5928" s="94"/>
    </row>
    <row r="5929" ht="12.75">
      <c r="J5929" s="94"/>
    </row>
    <row r="5930" ht="12.75">
      <c r="J5930" s="94"/>
    </row>
    <row r="5931" ht="12.75">
      <c r="J5931" s="94"/>
    </row>
    <row r="5932" ht="12.75">
      <c r="J5932" s="94"/>
    </row>
    <row r="5933" ht="12.75">
      <c r="J5933" s="94"/>
    </row>
    <row r="5934" ht="12.75">
      <c r="J5934" s="94"/>
    </row>
    <row r="5935" ht="12.75">
      <c r="J5935" s="94"/>
    </row>
    <row r="5936" ht="12.75">
      <c r="J5936" s="94"/>
    </row>
    <row r="5937" ht="12.75">
      <c r="J5937" s="94"/>
    </row>
    <row r="5938" ht="12.75">
      <c r="J5938" s="94"/>
    </row>
    <row r="5939" ht="12.75">
      <c r="J5939" s="94"/>
    </row>
    <row r="5940" ht="12.75">
      <c r="J5940" s="94"/>
    </row>
    <row r="5941" ht="12.75">
      <c r="J5941" s="94"/>
    </row>
    <row r="5942" ht="12.75">
      <c r="J5942" s="94"/>
    </row>
    <row r="5943" ht="12.75">
      <c r="J5943" s="94"/>
    </row>
    <row r="5944" ht="12.75">
      <c r="J5944" s="94"/>
    </row>
    <row r="5945" ht="12.75">
      <c r="J5945" s="94"/>
    </row>
    <row r="5946" ht="12.75">
      <c r="J5946" s="94"/>
    </row>
    <row r="5947" ht="12.75">
      <c r="J5947" s="94"/>
    </row>
    <row r="5948" ht="12.75">
      <c r="J5948" s="94"/>
    </row>
    <row r="5949" ht="12.75">
      <c r="J5949" s="94"/>
    </row>
    <row r="5950" ht="12.75">
      <c r="J5950" s="94"/>
    </row>
    <row r="5951" ht="12.75">
      <c r="J5951" s="94"/>
    </row>
    <row r="5952" ht="12.75">
      <c r="J5952" s="94"/>
    </row>
    <row r="5953" ht="12.75">
      <c r="J5953" s="94"/>
    </row>
    <row r="5954" ht="12.75">
      <c r="J5954" s="94"/>
    </row>
    <row r="5955" ht="12.75">
      <c r="J5955" s="94"/>
    </row>
    <row r="5956" ht="12.75">
      <c r="J5956" s="94"/>
    </row>
    <row r="5957" ht="12.75">
      <c r="J5957" s="94"/>
    </row>
    <row r="5958" ht="12.75">
      <c r="J5958" s="94"/>
    </row>
    <row r="5959" ht="12.75">
      <c r="J5959" s="94"/>
    </row>
    <row r="5960" ht="12.75">
      <c r="J5960" s="94"/>
    </row>
    <row r="5961" ht="12.75">
      <c r="J5961" s="94"/>
    </row>
    <row r="5962" ht="12.75">
      <c r="J5962" s="94"/>
    </row>
    <row r="5963" ht="12.75">
      <c r="J5963" s="94"/>
    </row>
    <row r="5964" ht="12.75">
      <c r="J5964" s="94"/>
    </row>
    <row r="5965" ht="12.75">
      <c r="J5965" s="94"/>
    </row>
    <row r="5966" ht="12.75">
      <c r="J5966" s="94"/>
    </row>
    <row r="5967" ht="12.75">
      <c r="J5967" s="94"/>
    </row>
    <row r="5968" ht="12.75">
      <c r="J5968" s="94"/>
    </row>
    <row r="5969" ht="12.75">
      <c r="J5969" s="94"/>
    </row>
    <row r="5970" ht="12.75">
      <c r="J5970" s="94"/>
    </row>
    <row r="5971" ht="12.75">
      <c r="J5971" s="94"/>
    </row>
    <row r="5972" ht="12.75">
      <c r="J5972" s="94"/>
    </row>
    <row r="5973" ht="12.75">
      <c r="J5973" s="94"/>
    </row>
    <row r="5974" ht="12.75">
      <c r="J5974" s="94"/>
    </row>
    <row r="5975" ht="12.75">
      <c r="J5975" s="94"/>
    </row>
    <row r="5976" ht="12.75">
      <c r="J5976" s="94"/>
    </row>
    <row r="5977" ht="12.75">
      <c r="J5977" s="94"/>
    </row>
    <row r="5978" ht="12.75">
      <c r="J5978" s="94"/>
    </row>
    <row r="5979" ht="12.75">
      <c r="J5979" s="94"/>
    </row>
    <row r="5980" ht="12.75">
      <c r="J5980" s="94"/>
    </row>
    <row r="5981" ht="12.75">
      <c r="J5981" s="94"/>
    </row>
    <row r="5982" ht="12.75">
      <c r="J5982" s="94"/>
    </row>
    <row r="5983" ht="12.75">
      <c r="J5983" s="94"/>
    </row>
    <row r="5984" ht="12.75">
      <c r="J5984" s="94"/>
    </row>
    <row r="5985" ht="12.75">
      <c r="J5985" s="94"/>
    </row>
    <row r="5986" ht="12.75">
      <c r="J5986" s="94"/>
    </row>
    <row r="5987" ht="12.75">
      <c r="J5987" s="94"/>
    </row>
    <row r="5988" ht="12.75">
      <c r="J5988" s="94"/>
    </row>
    <row r="5989" ht="12.75">
      <c r="J5989" s="94"/>
    </row>
    <row r="5990" ht="12.75">
      <c r="J5990" s="94"/>
    </row>
    <row r="5991" ht="12.75">
      <c r="J5991" s="94"/>
    </row>
    <row r="5992" ht="12.75">
      <c r="J5992" s="94"/>
    </row>
    <row r="5993" ht="12.75">
      <c r="J5993" s="94"/>
    </row>
    <row r="5994" ht="12.75">
      <c r="J5994" s="94"/>
    </row>
    <row r="5995" ht="12.75">
      <c r="J5995" s="94"/>
    </row>
    <row r="5996" ht="12.75">
      <c r="J5996" s="94"/>
    </row>
    <row r="5997" ht="12.75">
      <c r="J5997" s="94"/>
    </row>
    <row r="5998" ht="12.75">
      <c r="J5998" s="94"/>
    </row>
    <row r="5999" ht="12.75">
      <c r="J5999" s="94"/>
    </row>
    <row r="6000" ht="12.75">
      <c r="J6000" s="94"/>
    </row>
    <row r="6001" ht="12.75">
      <c r="J6001" s="94"/>
    </row>
    <row r="6002" ht="12.75">
      <c r="J6002" s="94"/>
    </row>
    <row r="6003" ht="12.75">
      <c r="J6003" s="94"/>
    </row>
    <row r="6004" ht="12.75">
      <c r="J6004" s="94"/>
    </row>
    <row r="6005" ht="12.75">
      <c r="J6005" s="94"/>
    </row>
    <row r="6006" ht="12.75">
      <c r="J6006" s="94"/>
    </row>
    <row r="6007" ht="12.75">
      <c r="J6007" s="94"/>
    </row>
    <row r="6008" ht="12.75">
      <c r="J6008" s="94"/>
    </row>
    <row r="6009" ht="12.75">
      <c r="J6009" s="94"/>
    </row>
    <row r="6010" ht="12.75">
      <c r="J6010" s="94"/>
    </row>
    <row r="6011" ht="12.75">
      <c r="J6011" s="94"/>
    </row>
    <row r="6012" ht="12.75">
      <c r="J6012" s="94"/>
    </row>
    <row r="6013" ht="12.75">
      <c r="J6013" s="94"/>
    </row>
    <row r="6014" ht="12.75">
      <c r="J6014" s="94"/>
    </row>
    <row r="6015" ht="12.75">
      <c r="J6015" s="94"/>
    </row>
    <row r="6016" ht="12.75">
      <c r="J6016" s="94"/>
    </row>
    <row r="6017" ht="12.75">
      <c r="J6017" s="94"/>
    </row>
    <row r="6018" ht="12.75">
      <c r="J6018" s="94"/>
    </row>
    <row r="6019" ht="12.75">
      <c r="J6019" s="94"/>
    </row>
    <row r="6020" ht="12.75">
      <c r="J6020" s="94"/>
    </row>
    <row r="6021" ht="12.75">
      <c r="J6021" s="94"/>
    </row>
    <row r="6022" ht="12.75">
      <c r="J6022" s="94"/>
    </row>
    <row r="6023" ht="12.75">
      <c r="J6023" s="94"/>
    </row>
    <row r="6024" ht="12.75">
      <c r="J6024" s="94"/>
    </row>
    <row r="6025" ht="12.75">
      <c r="J6025" s="94"/>
    </row>
    <row r="6026" ht="12.75">
      <c r="J6026" s="94"/>
    </row>
    <row r="6027" ht="12.75">
      <c r="J6027" s="94"/>
    </row>
    <row r="6028" ht="12.75">
      <c r="J6028" s="94"/>
    </row>
    <row r="6029" ht="12.75">
      <c r="J6029" s="94"/>
    </row>
    <row r="6030" ht="12.75">
      <c r="J6030" s="94"/>
    </row>
    <row r="6031" ht="12.75">
      <c r="J6031" s="94"/>
    </row>
    <row r="6032" ht="12.75">
      <c r="J6032" s="94"/>
    </row>
    <row r="6033" ht="12.75">
      <c r="J6033" s="94"/>
    </row>
    <row r="6034" ht="12.75">
      <c r="J6034" s="94"/>
    </row>
    <row r="6035" ht="12.75">
      <c r="J6035" s="94"/>
    </row>
    <row r="6036" ht="12.75">
      <c r="J6036" s="94"/>
    </row>
    <row r="6037" ht="12.75">
      <c r="J6037" s="94"/>
    </row>
    <row r="6038" ht="12.75">
      <c r="J6038" s="94"/>
    </row>
    <row r="6039" ht="12.75">
      <c r="J6039" s="94"/>
    </row>
    <row r="6040" ht="12.75">
      <c r="J6040" s="94"/>
    </row>
    <row r="6041" ht="12.75">
      <c r="J6041" s="94"/>
    </row>
    <row r="6042" ht="12.75">
      <c r="J6042" s="94"/>
    </row>
    <row r="6043" ht="12.75">
      <c r="J6043" s="94"/>
    </row>
    <row r="6044" ht="12.75">
      <c r="J6044" s="94"/>
    </row>
    <row r="6045" ht="12.75">
      <c r="J6045" s="94"/>
    </row>
    <row r="6046" ht="12.75">
      <c r="J6046" s="94"/>
    </row>
    <row r="6047" ht="12.75">
      <c r="J6047" s="94"/>
    </row>
    <row r="6048" ht="12.75">
      <c r="J6048" s="94"/>
    </row>
    <row r="6049" ht="12.75">
      <c r="J6049" s="94"/>
    </row>
    <row r="6050" ht="12.75">
      <c r="J6050" s="94"/>
    </row>
    <row r="6051" ht="12.75">
      <c r="J6051" s="94"/>
    </row>
    <row r="6052" ht="12.75">
      <c r="J6052" s="94"/>
    </row>
    <row r="6053" ht="12.75">
      <c r="J6053" s="94"/>
    </row>
    <row r="6054" ht="12.75">
      <c r="J6054" s="94"/>
    </row>
    <row r="6055" ht="12.75">
      <c r="J6055" s="94"/>
    </row>
    <row r="6056" ht="12.75">
      <c r="J6056" s="94"/>
    </row>
    <row r="6057" ht="12.75">
      <c r="J6057" s="94"/>
    </row>
    <row r="6058" ht="12.75">
      <c r="J6058" s="94"/>
    </row>
    <row r="6059" ht="12.75">
      <c r="J6059" s="94"/>
    </row>
    <row r="6060" ht="12.75">
      <c r="J6060" s="94"/>
    </row>
    <row r="6061" ht="12.75">
      <c r="J6061" s="94"/>
    </row>
    <row r="6062" ht="12.75">
      <c r="J6062" s="94"/>
    </row>
    <row r="6063" ht="12.75">
      <c r="J6063" s="94"/>
    </row>
    <row r="6064" ht="12.75">
      <c r="J6064" s="94"/>
    </row>
    <row r="6065" ht="12.75">
      <c r="J6065" s="94"/>
    </row>
    <row r="6066" ht="12.75">
      <c r="J6066" s="94"/>
    </row>
    <row r="6067" ht="12.75">
      <c r="J6067" s="94"/>
    </row>
    <row r="6068" ht="12.75">
      <c r="J6068" s="94"/>
    </row>
    <row r="6069" ht="12.75">
      <c r="J6069" s="94"/>
    </row>
    <row r="6070" ht="12.75">
      <c r="J6070" s="94"/>
    </row>
    <row r="6071" ht="12.75">
      <c r="J6071" s="94"/>
    </row>
    <row r="6072" ht="12.75">
      <c r="J6072" s="94"/>
    </row>
    <row r="6073" ht="12.75">
      <c r="J6073" s="94"/>
    </row>
    <row r="6074" ht="12.75">
      <c r="J6074" s="94"/>
    </row>
    <row r="6075" ht="12.75">
      <c r="J6075" s="94"/>
    </row>
    <row r="6076" ht="12.75">
      <c r="J6076" s="94"/>
    </row>
    <row r="6077" ht="12.75">
      <c r="J6077" s="94"/>
    </row>
    <row r="6078" ht="12.75">
      <c r="J6078" s="94"/>
    </row>
    <row r="6079" ht="12.75">
      <c r="J6079" s="94"/>
    </row>
    <row r="6080" ht="12.75">
      <c r="J6080" s="94"/>
    </row>
    <row r="6081" ht="12.75">
      <c r="J6081" s="94"/>
    </row>
    <row r="6082" ht="12.75">
      <c r="J6082" s="94"/>
    </row>
    <row r="6083" ht="12.75">
      <c r="J6083" s="94"/>
    </row>
    <row r="6084" ht="12.75">
      <c r="J6084" s="94"/>
    </row>
    <row r="6085" ht="12.75">
      <c r="J6085" s="94"/>
    </row>
    <row r="6086" ht="12.75">
      <c r="J6086" s="94"/>
    </row>
    <row r="6087" ht="12.75">
      <c r="J6087" s="94"/>
    </row>
    <row r="6088" ht="12.75">
      <c r="J6088" s="94"/>
    </row>
    <row r="6089" ht="12.75">
      <c r="J6089" s="94"/>
    </row>
    <row r="6090" ht="12.75">
      <c r="J6090" s="94"/>
    </row>
    <row r="6091" ht="12.75">
      <c r="J6091" s="94"/>
    </row>
    <row r="6092" ht="12.75">
      <c r="J6092" s="94"/>
    </row>
    <row r="6093" ht="12.75">
      <c r="J6093" s="94"/>
    </row>
    <row r="6094" ht="12.75">
      <c r="J6094" s="94"/>
    </row>
    <row r="6095" ht="12.75">
      <c r="J6095" s="94"/>
    </row>
    <row r="6096" ht="12.75">
      <c r="J6096" s="94"/>
    </row>
    <row r="6097" ht="12.75">
      <c r="J6097" s="94"/>
    </row>
    <row r="6098" ht="12.75">
      <c r="J6098" s="94"/>
    </row>
    <row r="6099" ht="12.75">
      <c r="J6099" s="94"/>
    </row>
    <row r="6100" ht="12.75">
      <c r="J6100" s="94"/>
    </row>
    <row r="6101" ht="12.75">
      <c r="J6101" s="94"/>
    </row>
    <row r="6102" ht="12.75">
      <c r="J6102" s="94"/>
    </row>
    <row r="6103" ht="12.75">
      <c r="J6103" s="94"/>
    </row>
    <row r="6104" ht="12.75">
      <c r="J6104" s="94"/>
    </row>
    <row r="6105" ht="12.75">
      <c r="J6105" s="94"/>
    </row>
    <row r="6106" ht="12.75">
      <c r="J6106" s="94"/>
    </row>
    <row r="6107" ht="12.75">
      <c r="J6107" s="94"/>
    </row>
    <row r="6108" ht="12.75">
      <c r="J6108" s="94"/>
    </row>
    <row r="6109" ht="12.75">
      <c r="J6109" s="94"/>
    </row>
    <row r="6110" ht="12.75">
      <c r="J6110" s="94"/>
    </row>
    <row r="6111" ht="12.75">
      <c r="J6111" s="94"/>
    </row>
    <row r="6112" ht="12.75">
      <c r="J6112" s="94"/>
    </row>
    <row r="6113" ht="12.75">
      <c r="J6113" s="94"/>
    </row>
    <row r="6114" ht="12.75">
      <c r="J6114" s="94"/>
    </row>
    <row r="6115" ht="12.75">
      <c r="J6115" s="94"/>
    </row>
    <row r="6116" ht="12.75">
      <c r="J6116" s="94"/>
    </row>
    <row r="6117" ht="12.75">
      <c r="J6117" s="94"/>
    </row>
    <row r="6118" ht="12.75">
      <c r="J6118" s="94"/>
    </row>
    <row r="6119" ht="12.75">
      <c r="J6119" s="94"/>
    </row>
    <row r="6120" ht="12.75">
      <c r="J6120" s="94"/>
    </row>
    <row r="6121" ht="12.75">
      <c r="J6121" s="94"/>
    </row>
    <row r="6122" ht="12.75">
      <c r="J6122" s="94"/>
    </row>
    <row r="6123" ht="12.75">
      <c r="J6123" s="94"/>
    </row>
    <row r="6124" ht="12.75">
      <c r="J6124" s="94"/>
    </row>
    <row r="6125" ht="12.75">
      <c r="J6125" s="94"/>
    </row>
    <row r="6126" ht="12.75">
      <c r="J6126" s="94"/>
    </row>
    <row r="6127" ht="12.75">
      <c r="J6127" s="94"/>
    </row>
    <row r="6128" ht="12.75">
      <c r="J6128" s="94"/>
    </row>
    <row r="6129" ht="12.75">
      <c r="J6129" s="94"/>
    </row>
    <row r="6130" ht="12.75">
      <c r="J6130" s="94"/>
    </row>
    <row r="6131" ht="12.75">
      <c r="J6131" s="94"/>
    </row>
    <row r="6132" ht="12.75">
      <c r="J6132" s="94"/>
    </row>
    <row r="6133" ht="12.75">
      <c r="J6133" s="94"/>
    </row>
    <row r="6134" ht="12.75">
      <c r="J6134" s="94"/>
    </row>
    <row r="6135" ht="12.75">
      <c r="J6135" s="94"/>
    </row>
    <row r="6136" ht="12.75">
      <c r="J6136" s="94"/>
    </row>
    <row r="6137" ht="12.75">
      <c r="J6137" s="94"/>
    </row>
    <row r="6138" ht="12.75">
      <c r="J6138" s="94"/>
    </row>
    <row r="6139" ht="12.75">
      <c r="J6139" s="94"/>
    </row>
    <row r="6140" ht="12.75">
      <c r="J6140" s="94"/>
    </row>
    <row r="6141" ht="12.75">
      <c r="J6141" s="94"/>
    </row>
    <row r="6142" ht="12.75">
      <c r="J6142" s="94"/>
    </row>
    <row r="6143" ht="12.75">
      <c r="J6143" s="94"/>
    </row>
    <row r="6144" ht="12.75">
      <c r="J6144" s="94"/>
    </row>
    <row r="6145" ht="12.75">
      <c r="J6145" s="94"/>
    </row>
    <row r="6146" ht="12.75">
      <c r="J6146" s="94"/>
    </row>
    <row r="6147" ht="12.75">
      <c r="J6147" s="94"/>
    </row>
    <row r="6148" ht="12.75">
      <c r="J6148" s="94"/>
    </row>
    <row r="6149" ht="12.75">
      <c r="J6149" s="94"/>
    </row>
    <row r="6150" ht="12.75">
      <c r="J6150" s="94"/>
    </row>
    <row r="6151" ht="12.75">
      <c r="J6151" s="94"/>
    </row>
    <row r="6152" ht="12.75">
      <c r="J6152" s="94"/>
    </row>
    <row r="6153" ht="12.75">
      <c r="J6153" s="94"/>
    </row>
    <row r="6154" ht="12.75">
      <c r="J6154" s="94"/>
    </row>
    <row r="6155" ht="12.75">
      <c r="J6155" s="94"/>
    </row>
    <row r="6156" ht="12.75">
      <c r="J6156" s="94"/>
    </row>
    <row r="6157" ht="12.75">
      <c r="J6157" s="94"/>
    </row>
    <row r="6158" ht="12.75">
      <c r="J6158" s="94"/>
    </row>
    <row r="6159" ht="12.75">
      <c r="J6159" s="94"/>
    </row>
    <row r="6160" ht="12.75">
      <c r="J6160" s="94"/>
    </row>
    <row r="6161" ht="12.75">
      <c r="J6161" s="94"/>
    </row>
    <row r="6162" ht="12.75">
      <c r="J6162" s="94"/>
    </row>
    <row r="6163" ht="12.75">
      <c r="J6163" s="94"/>
    </row>
    <row r="6164" ht="12.75">
      <c r="J6164" s="94"/>
    </row>
    <row r="6165" ht="12.75">
      <c r="J6165" s="94"/>
    </row>
    <row r="6166" ht="12.75">
      <c r="J6166" s="94"/>
    </row>
    <row r="6167" ht="12.75">
      <c r="J6167" s="94"/>
    </row>
    <row r="6168" ht="12.75">
      <c r="J6168" s="94"/>
    </row>
    <row r="6169" ht="12.75">
      <c r="J6169" s="94"/>
    </row>
    <row r="6170" ht="12.75">
      <c r="J6170" s="94"/>
    </row>
    <row r="6171" ht="12.75">
      <c r="J6171" s="94"/>
    </row>
    <row r="6172" ht="12.75">
      <c r="J6172" s="94"/>
    </row>
    <row r="6173" ht="12.75">
      <c r="J6173" s="94"/>
    </row>
    <row r="6174" ht="12.75">
      <c r="J6174" s="94"/>
    </row>
    <row r="6175" ht="12.75">
      <c r="J6175" s="94"/>
    </row>
    <row r="6176" ht="12.75">
      <c r="J6176" s="94"/>
    </row>
    <row r="6177" ht="12.75">
      <c r="J6177" s="94"/>
    </row>
    <row r="6178" ht="12.75">
      <c r="J6178" s="94"/>
    </row>
    <row r="6179" ht="12.75">
      <c r="J6179" s="94"/>
    </row>
    <row r="6180" ht="12.75">
      <c r="J6180" s="94"/>
    </row>
    <row r="6181" ht="12.75">
      <c r="J6181" s="94"/>
    </row>
    <row r="6182" ht="12.75">
      <c r="J6182" s="94"/>
    </row>
    <row r="6183" ht="12.75">
      <c r="J6183" s="94"/>
    </row>
    <row r="6184" ht="12.75">
      <c r="J6184" s="94"/>
    </row>
    <row r="6185" ht="12.75">
      <c r="J6185" s="94"/>
    </row>
    <row r="6186" ht="12.75">
      <c r="J6186" s="94"/>
    </row>
    <row r="6187" ht="12.75">
      <c r="J6187" s="94"/>
    </row>
    <row r="6188" ht="12.75">
      <c r="J6188" s="94"/>
    </row>
    <row r="6189" ht="12.75">
      <c r="J6189" s="94"/>
    </row>
    <row r="6190" ht="12.75">
      <c r="J6190" s="94"/>
    </row>
    <row r="6191" ht="12.75">
      <c r="J6191" s="94"/>
    </row>
    <row r="6192" ht="12.75">
      <c r="J6192" s="94"/>
    </row>
    <row r="6193" ht="12.75">
      <c r="J6193" s="94"/>
    </row>
    <row r="6194" ht="12.75">
      <c r="J6194" s="94"/>
    </row>
    <row r="6195" ht="12.75">
      <c r="J6195" s="94"/>
    </row>
    <row r="6196" ht="12.75">
      <c r="J6196" s="94"/>
    </row>
    <row r="6197" ht="12.75">
      <c r="J6197" s="94"/>
    </row>
    <row r="6198" ht="12.75">
      <c r="J6198" s="94"/>
    </row>
    <row r="6199" ht="12.75">
      <c r="J6199" s="94"/>
    </row>
    <row r="6200" ht="12.75">
      <c r="J6200" s="94"/>
    </row>
    <row r="6201" ht="12.75">
      <c r="J6201" s="94"/>
    </row>
    <row r="6202" ht="12.75">
      <c r="J6202" s="94"/>
    </row>
    <row r="6203" ht="12.75">
      <c r="J6203" s="94"/>
    </row>
    <row r="6204" ht="12.75">
      <c r="J6204" s="94"/>
    </row>
    <row r="6205" ht="12.75">
      <c r="J6205" s="94"/>
    </row>
    <row r="6206" ht="12.75">
      <c r="J6206" s="94"/>
    </row>
    <row r="6207" ht="12.75">
      <c r="J6207" s="94"/>
    </row>
    <row r="6208" ht="12.75">
      <c r="J6208" s="94"/>
    </row>
    <row r="6209" ht="12.75">
      <c r="J6209" s="94"/>
    </row>
    <row r="6210" ht="12.75">
      <c r="J6210" s="94"/>
    </row>
    <row r="6211" ht="12.75">
      <c r="J6211" s="94"/>
    </row>
    <row r="6212" ht="12.75">
      <c r="J6212" s="94"/>
    </row>
    <row r="6213" ht="12.75">
      <c r="J6213" s="94"/>
    </row>
    <row r="6214" ht="12.75">
      <c r="J6214" s="94"/>
    </row>
    <row r="6215" ht="12.75">
      <c r="J6215" s="94"/>
    </row>
    <row r="6216" ht="12.75">
      <c r="J6216" s="94"/>
    </row>
    <row r="6217" ht="12.75">
      <c r="J6217" s="94"/>
    </row>
    <row r="6218" ht="12.75">
      <c r="J6218" s="94"/>
    </row>
    <row r="6219" ht="12.75">
      <c r="J6219" s="94"/>
    </row>
    <row r="6220" ht="12.75">
      <c r="J6220" s="94"/>
    </row>
    <row r="6221" ht="12.75">
      <c r="J6221" s="94"/>
    </row>
    <row r="6222" ht="12.75">
      <c r="J6222" s="94"/>
    </row>
    <row r="6223" ht="12.75">
      <c r="J6223" s="94"/>
    </row>
    <row r="6224" ht="12.75">
      <c r="J6224" s="94"/>
    </row>
    <row r="6225" ht="12.75">
      <c r="J6225" s="94"/>
    </row>
    <row r="6226" ht="12.75">
      <c r="J6226" s="94"/>
    </row>
    <row r="6227" ht="12.75">
      <c r="J6227" s="94"/>
    </row>
    <row r="6228" ht="12.75">
      <c r="J6228" s="94"/>
    </row>
    <row r="6229" ht="12.75">
      <c r="J6229" s="94"/>
    </row>
    <row r="6230" ht="12.75">
      <c r="J6230" s="94"/>
    </row>
    <row r="6231" ht="12.75">
      <c r="J6231" s="94"/>
    </row>
    <row r="6232" ht="12.75">
      <c r="J6232" s="94"/>
    </row>
    <row r="6233" ht="12.75">
      <c r="J6233" s="94"/>
    </row>
    <row r="6234" ht="12.75">
      <c r="J6234" s="94"/>
    </row>
    <row r="6235" ht="12.75">
      <c r="J6235" s="94"/>
    </row>
    <row r="6236" ht="12.75">
      <c r="J6236" s="94"/>
    </row>
    <row r="6237" ht="12.75">
      <c r="J6237" s="94"/>
    </row>
    <row r="6238" ht="12.75">
      <c r="J6238" s="94"/>
    </row>
    <row r="6239" ht="12.75">
      <c r="J6239" s="94"/>
    </row>
    <row r="6240" ht="12.75">
      <c r="J6240" s="94"/>
    </row>
    <row r="6241" ht="12.75">
      <c r="J6241" s="94"/>
    </row>
    <row r="6242" ht="12.75">
      <c r="J6242" s="94"/>
    </row>
    <row r="6243" ht="12.75">
      <c r="J6243" s="94"/>
    </row>
    <row r="6244" ht="12.75">
      <c r="J6244" s="94"/>
    </row>
    <row r="6245" ht="12.75">
      <c r="J6245" s="94"/>
    </row>
    <row r="6246" ht="12.75">
      <c r="J6246" s="94"/>
    </row>
    <row r="6247" ht="12.75">
      <c r="J6247" s="94"/>
    </row>
    <row r="6248" ht="12.75">
      <c r="J6248" s="94"/>
    </row>
    <row r="6249" ht="12.75">
      <c r="J6249" s="94"/>
    </row>
    <row r="6250" ht="12.75">
      <c r="J6250" s="94"/>
    </row>
    <row r="6251" ht="12.75">
      <c r="J6251" s="94"/>
    </row>
    <row r="6252" ht="12.75">
      <c r="J6252" s="94"/>
    </row>
    <row r="6253" ht="12.75">
      <c r="J6253" s="94"/>
    </row>
    <row r="6254" ht="12.75">
      <c r="J6254" s="94"/>
    </row>
    <row r="6255" ht="12.75">
      <c r="J6255" s="94"/>
    </row>
    <row r="6256" ht="12.75">
      <c r="J6256" s="94"/>
    </row>
    <row r="6257" ht="12.75">
      <c r="J6257" s="94"/>
    </row>
    <row r="6258" ht="12.75">
      <c r="J6258" s="94"/>
    </row>
    <row r="6259" ht="12.75">
      <c r="J6259" s="94"/>
    </row>
    <row r="6260" ht="12.75">
      <c r="J6260" s="94"/>
    </row>
    <row r="6261" ht="12.75">
      <c r="J6261" s="94"/>
    </row>
    <row r="6262" ht="12.75">
      <c r="J6262" s="94"/>
    </row>
    <row r="6263" ht="12.75">
      <c r="J6263" s="94"/>
    </row>
    <row r="6264" ht="12.75">
      <c r="J6264" s="94"/>
    </row>
    <row r="6265" ht="12.75">
      <c r="J6265" s="94"/>
    </row>
    <row r="6266" ht="12.75">
      <c r="J6266" s="94"/>
    </row>
    <row r="6267" ht="12.75">
      <c r="J6267" s="94"/>
    </row>
    <row r="6268" ht="12.75">
      <c r="J6268" s="94"/>
    </row>
    <row r="6269" ht="12.75">
      <c r="J6269" s="94"/>
    </row>
    <row r="6270" ht="12.75">
      <c r="J6270" s="94"/>
    </row>
    <row r="6271" ht="12.75">
      <c r="J6271" s="94"/>
    </row>
    <row r="6272" ht="12.75">
      <c r="J6272" s="94"/>
    </row>
    <row r="6273" ht="12.75">
      <c r="J6273" s="94"/>
    </row>
    <row r="6274" ht="12.75">
      <c r="J6274" s="94"/>
    </row>
    <row r="6275" ht="12.75">
      <c r="J6275" s="94"/>
    </row>
    <row r="6276" ht="12.75">
      <c r="J6276" s="94"/>
    </row>
    <row r="6277" ht="12.75">
      <c r="J6277" s="94"/>
    </row>
    <row r="6278" ht="12.75">
      <c r="J6278" s="94"/>
    </row>
    <row r="6279" ht="12.75">
      <c r="J6279" s="94"/>
    </row>
    <row r="6280" ht="12.75">
      <c r="J6280" s="94"/>
    </row>
    <row r="6281" ht="12.75">
      <c r="J6281" s="94"/>
    </row>
    <row r="6282" ht="12.75">
      <c r="J6282" s="94"/>
    </row>
    <row r="6283" ht="12.75">
      <c r="J6283" s="94"/>
    </row>
    <row r="6284" ht="12.75">
      <c r="J6284" s="94"/>
    </row>
    <row r="6285" ht="12.75">
      <c r="J6285" s="94"/>
    </row>
    <row r="6286" ht="12.75">
      <c r="J6286" s="94"/>
    </row>
    <row r="6287" ht="12.75">
      <c r="J6287" s="94"/>
    </row>
    <row r="6288" ht="12.75">
      <c r="J6288" s="94"/>
    </row>
    <row r="6289" ht="12.75">
      <c r="J6289" s="94"/>
    </row>
    <row r="6290" ht="12.75">
      <c r="J6290" s="94"/>
    </row>
    <row r="6291" ht="12.75">
      <c r="J6291" s="94"/>
    </row>
    <row r="6292" ht="12.75">
      <c r="J6292" s="94"/>
    </row>
    <row r="6293" ht="12.75">
      <c r="J6293" s="94"/>
    </row>
    <row r="6294" ht="12.75">
      <c r="J6294" s="94"/>
    </row>
    <row r="6295" ht="12.75">
      <c r="J6295" s="94"/>
    </row>
    <row r="6296" ht="12.75">
      <c r="J6296" s="94"/>
    </row>
    <row r="6297" ht="12.75">
      <c r="J6297" s="94"/>
    </row>
    <row r="6298" ht="12.75">
      <c r="J6298" s="94"/>
    </row>
    <row r="6299" ht="12.75">
      <c r="J6299" s="94"/>
    </row>
    <row r="6300" ht="12.75">
      <c r="J6300" s="94"/>
    </row>
    <row r="6301" ht="12.75">
      <c r="J6301" s="94"/>
    </row>
    <row r="6302" ht="12.75">
      <c r="J6302" s="94"/>
    </row>
    <row r="6303" ht="12.75">
      <c r="J6303" s="94"/>
    </row>
    <row r="6304" ht="12.75">
      <c r="J6304" s="94"/>
    </row>
    <row r="6305" ht="12.75">
      <c r="J6305" s="94"/>
    </row>
    <row r="6306" ht="12.75">
      <c r="J6306" s="94"/>
    </row>
    <row r="6307" ht="12.75">
      <c r="J6307" s="94"/>
    </row>
    <row r="6308" ht="12.75">
      <c r="J6308" s="94"/>
    </row>
    <row r="6309" ht="12.75">
      <c r="J6309" s="94"/>
    </row>
    <row r="6310" ht="12.75">
      <c r="J6310" s="94"/>
    </row>
    <row r="6311" ht="12.75">
      <c r="J6311" s="94"/>
    </row>
    <row r="6312" ht="12.75">
      <c r="J6312" s="94"/>
    </row>
    <row r="6313" ht="12.75">
      <c r="J6313" s="94"/>
    </row>
    <row r="6314" ht="12.75">
      <c r="J6314" s="94"/>
    </row>
    <row r="6315" ht="12.75">
      <c r="J6315" s="94"/>
    </row>
    <row r="6316" ht="12.75">
      <c r="J6316" s="94"/>
    </row>
    <row r="6317" ht="12.75">
      <c r="J6317" s="94"/>
    </row>
    <row r="6318" ht="12.75">
      <c r="J6318" s="94"/>
    </row>
    <row r="6319" ht="12.75">
      <c r="J6319" s="94"/>
    </row>
    <row r="6320" ht="12.75">
      <c r="J6320" s="94"/>
    </row>
    <row r="6321" ht="12.75">
      <c r="J6321" s="94"/>
    </row>
    <row r="6322" ht="12.75">
      <c r="J6322" s="94"/>
    </row>
    <row r="6323" ht="12.75">
      <c r="J6323" s="94"/>
    </row>
    <row r="6324" ht="12.75">
      <c r="J6324" s="94"/>
    </row>
    <row r="6325" ht="12.75">
      <c r="J6325" s="94"/>
    </row>
    <row r="6326" ht="12.75">
      <c r="J6326" s="94"/>
    </row>
    <row r="6327" ht="12.75">
      <c r="J6327" s="94"/>
    </row>
    <row r="6328" ht="12.75">
      <c r="J6328" s="94"/>
    </row>
    <row r="6329" ht="12.75">
      <c r="J6329" s="94"/>
    </row>
    <row r="6330" ht="12.75">
      <c r="J6330" s="94"/>
    </row>
    <row r="6331" ht="12.75">
      <c r="J6331" s="94"/>
    </row>
    <row r="6332" ht="12.75">
      <c r="J6332" s="94"/>
    </row>
    <row r="6333" ht="12.75">
      <c r="J6333" s="94"/>
    </row>
    <row r="6334" ht="12.75">
      <c r="J6334" s="94"/>
    </row>
    <row r="6335" ht="12.75">
      <c r="J6335" s="94"/>
    </row>
    <row r="6336" ht="12.75">
      <c r="J6336" s="94"/>
    </row>
    <row r="6337" ht="12.75">
      <c r="J6337" s="94"/>
    </row>
    <row r="6338" ht="12.75">
      <c r="J6338" s="94"/>
    </row>
    <row r="6339" ht="12.75">
      <c r="J6339" s="94"/>
    </row>
    <row r="6340" ht="12.75">
      <c r="J6340" s="94"/>
    </row>
    <row r="6341" ht="12.75">
      <c r="J6341" s="94"/>
    </row>
    <row r="6342" ht="12.75">
      <c r="J6342" s="94"/>
    </row>
    <row r="6343" ht="12.75">
      <c r="J6343" s="94"/>
    </row>
    <row r="6344" ht="12.75">
      <c r="J6344" s="94"/>
    </row>
    <row r="6345" ht="12.75">
      <c r="J6345" s="94"/>
    </row>
    <row r="6346" ht="12.75">
      <c r="J6346" s="94"/>
    </row>
    <row r="6347" ht="12.75">
      <c r="J6347" s="94"/>
    </row>
    <row r="6348" ht="12.75">
      <c r="J6348" s="94"/>
    </row>
    <row r="6349" ht="12.75">
      <c r="J6349" s="94"/>
    </row>
    <row r="6350" ht="12.75">
      <c r="J6350" s="94"/>
    </row>
    <row r="6351" ht="12.75">
      <c r="J6351" s="94"/>
    </row>
    <row r="6352" ht="12.75">
      <c r="J6352" s="94"/>
    </row>
    <row r="6353" ht="12.75">
      <c r="J6353" s="94"/>
    </row>
    <row r="6354" ht="12.75">
      <c r="J6354" s="94"/>
    </row>
    <row r="6355" ht="12.75">
      <c r="J6355" s="94"/>
    </row>
    <row r="6356" ht="12.75">
      <c r="J6356" s="94"/>
    </row>
    <row r="6357" ht="12.75">
      <c r="J6357" s="94"/>
    </row>
    <row r="6358" ht="12.75">
      <c r="J6358" s="94"/>
    </row>
    <row r="6359" ht="12.75">
      <c r="J6359" s="94"/>
    </row>
    <row r="6360" ht="12.75">
      <c r="J6360" s="94"/>
    </row>
    <row r="6361" ht="12.75">
      <c r="J6361" s="94"/>
    </row>
    <row r="6362" ht="12.75">
      <c r="J6362" s="94"/>
    </row>
    <row r="6363" ht="12.75">
      <c r="J6363" s="94"/>
    </row>
    <row r="6364" ht="12.75">
      <c r="J6364" s="94"/>
    </row>
    <row r="6365" ht="12.75">
      <c r="J6365" s="94"/>
    </row>
    <row r="6366" ht="12.75">
      <c r="J6366" s="94"/>
    </row>
    <row r="6367" ht="12.75">
      <c r="J6367" s="94"/>
    </row>
    <row r="6368" ht="12.75">
      <c r="J6368" s="94"/>
    </row>
    <row r="6369" ht="12.75">
      <c r="J6369" s="94"/>
    </row>
    <row r="6370" ht="12.75">
      <c r="J6370" s="94"/>
    </row>
    <row r="6371" ht="12.75">
      <c r="J6371" s="94"/>
    </row>
    <row r="6372" ht="12.75">
      <c r="J6372" s="94"/>
    </row>
    <row r="6373" ht="12.75">
      <c r="J6373" s="94"/>
    </row>
    <row r="6374" ht="12.75">
      <c r="J6374" s="94"/>
    </row>
    <row r="6375" ht="12.75">
      <c r="J6375" s="94"/>
    </row>
    <row r="6376" ht="12.75">
      <c r="J6376" s="94"/>
    </row>
    <row r="6377" ht="12.75">
      <c r="J6377" s="94"/>
    </row>
    <row r="6378" ht="12.75">
      <c r="J6378" s="94"/>
    </row>
    <row r="6379" ht="12.75">
      <c r="J6379" s="94"/>
    </row>
    <row r="6380" ht="12.75">
      <c r="J6380" s="94"/>
    </row>
    <row r="6381" ht="12.75">
      <c r="J6381" s="94"/>
    </row>
    <row r="6382" ht="12.75">
      <c r="J6382" s="94"/>
    </row>
    <row r="6383" ht="12.75">
      <c r="J6383" s="94"/>
    </row>
    <row r="6384" ht="12.75">
      <c r="J6384" s="94"/>
    </row>
    <row r="6385" ht="12.75">
      <c r="J6385" s="94"/>
    </row>
    <row r="6386" ht="12.75">
      <c r="J6386" s="94"/>
    </row>
    <row r="6387" ht="12.75">
      <c r="J6387" s="94"/>
    </row>
    <row r="6388" ht="12.75">
      <c r="J6388" s="94"/>
    </row>
    <row r="6389" ht="12.75">
      <c r="J6389" s="94"/>
    </row>
    <row r="6390" ht="12.75">
      <c r="J6390" s="94"/>
    </row>
    <row r="6391" ht="12.75">
      <c r="J6391" s="94"/>
    </row>
    <row r="6392" ht="12.75">
      <c r="J6392" s="94"/>
    </row>
    <row r="6393" ht="12.75">
      <c r="J6393" s="94"/>
    </row>
    <row r="6394" ht="12.75">
      <c r="J6394" s="94"/>
    </row>
    <row r="6395" ht="12.75">
      <c r="J6395" s="94"/>
    </row>
    <row r="6396" ht="12.75">
      <c r="J6396" s="94"/>
    </row>
    <row r="6397" ht="12.75">
      <c r="J6397" s="94"/>
    </row>
    <row r="6398" ht="12.75">
      <c r="J6398" s="94"/>
    </row>
    <row r="6399" ht="12.75">
      <c r="J6399" s="94"/>
    </row>
    <row r="6400" ht="12.75">
      <c r="J6400" s="94"/>
    </row>
    <row r="6401" ht="12.75">
      <c r="J6401" s="94"/>
    </row>
    <row r="6402" ht="12.75">
      <c r="J6402" s="94"/>
    </row>
    <row r="6403" ht="12.75">
      <c r="J6403" s="94"/>
    </row>
    <row r="6404" ht="12.75">
      <c r="J6404" s="94"/>
    </row>
    <row r="6405" ht="12.75">
      <c r="J6405" s="94"/>
    </row>
    <row r="6406" ht="12.75">
      <c r="J6406" s="94"/>
    </row>
    <row r="6407" ht="12.75">
      <c r="J6407" s="94"/>
    </row>
    <row r="6408" ht="12.75">
      <c r="J6408" s="94"/>
    </row>
    <row r="6409" ht="12.75">
      <c r="J6409" s="94"/>
    </row>
    <row r="6410" ht="12.75">
      <c r="J6410" s="94"/>
    </row>
    <row r="6411" ht="12.75">
      <c r="J6411" s="94"/>
    </row>
    <row r="6412" ht="12.75">
      <c r="J6412" s="94"/>
    </row>
    <row r="6413" ht="12.75">
      <c r="J6413" s="94"/>
    </row>
    <row r="6414" ht="12.75">
      <c r="J6414" s="94"/>
    </row>
    <row r="6415" ht="12.75">
      <c r="J6415" s="94"/>
    </row>
    <row r="6416" ht="12.75">
      <c r="J6416" s="94"/>
    </row>
    <row r="6417" ht="12.75">
      <c r="J6417" s="94"/>
    </row>
    <row r="6418" ht="12.75">
      <c r="J6418" s="94"/>
    </row>
    <row r="6419" ht="12.75">
      <c r="J6419" s="94"/>
    </row>
    <row r="6420" ht="12.75">
      <c r="J6420" s="94"/>
    </row>
    <row r="6421" ht="12.75">
      <c r="J6421" s="94"/>
    </row>
    <row r="6422" ht="12.75">
      <c r="J6422" s="94"/>
    </row>
    <row r="6423" ht="12.75">
      <c r="J6423" s="94"/>
    </row>
    <row r="6424" ht="12.75">
      <c r="J6424" s="94"/>
    </row>
    <row r="6425" ht="12.75">
      <c r="J6425" s="94"/>
    </row>
    <row r="6426" ht="12.75">
      <c r="J6426" s="94"/>
    </row>
    <row r="6427" ht="12.75">
      <c r="J6427" s="94"/>
    </row>
    <row r="6428" ht="12.75">
      <c r="J6428" s="94"/>
    </row>
    <row r="6429" ht="12.75">
      <c r="J6429" s="94"/>
    </row>
    <row r="6430" ht="12.75">
      <c r="J6430" s="94"/>
    </row>
    <row r="6431" ht="12.75">
      <c r="J6431" s="94"/>
    </row>
    <row r="6432" ht="12.75">
      <c r="J6432" s="94"/>
    </row>
    <row r="6433" ht="12.75">
      <c r="J6433" s="94"/>
    </row>
    <row r="6434" ht="12.75">
      <c r="J6434" s="94"/>
    </row>
    <row r="6435" ht="12.75">
      <c r="J6435" s="94"/>
    </row>
    <row r="6436" ht="12.75">
      <c r="J6436" s="94"/>
    </row>
    <row r="6437" ht="12.75">
      <c r="J6437" s="94"/>
    </row>
    <row r="6438" ht="12.75">
      <c r="J6438" s="94"/>
    </row>
    <row r="6439" ht="12.75">
      <c r="J6439" s="94"/>
    </row>
    <row r="6440" ht="12.75">
      <c r="J6440" s="94"/>
    </row>
    <row r="6441" ht="12.75">
      <c r="J6441" s="94"/>
    </row>
    <row r="6442" ht="12.75">
      <c r="J6442" s="94"/>
    </row>
    <row r="6443" ht="12.75">
      <c r="J6443" s="94"/>
    </row>
    <row r="6444" ht="12.75">
      <c r="J6444" s="94"/>
    </row>
    <row r="6445" ht="12.75">
      <c r="J6445" s="94"/>
    </row>
    <row r="6446" ht="12.75">
      <c r="J6446" s="94"/>
    </row>
    <row r="6447" ht="12.75">
      <c r="J6447" s="94"/>
    </row>
    <row r="6448" ht="12.75">
      <c r="J6448" s="94"/>
    </row>
    <row r="6449" ht="12.75">
      <c r="J6449" s="94"/>
    </row>
    <row r="6450" ht="12.75">
      <c r="J6450" s="94"/>
    </row>
    <row r="6451" ht="12.75">
      <c r="J6451" s="94"/>
    </row>
    <row r="6452" ht="12.75">
      <c r="J6452" s="94"/>
    </row>
    <row r="6453" ht="12.75">
      <c r="J6453" s="94"/>
    </row>
    <row r="6454" ht="12.75">
      <c r="J6454" s="94"/>
    </row>
    <row r="6455" ht="12.75">
      <c r="J6455" s="94"/>
    </row>
    <row r="6456" ht="12.75">
      <c r="J6456" s="94"/>
    </row>
    <row r="6457" ht="12.75">
      <c r="J6457" s="94"/>
    </row>
    <row r="6458" ht="12.75">
      <c r="J6458" s="94"/>
    </row>
    <row r="6459" ht="12.75">
      <c r="J6459" s="94"/>
    </row>
    <row r="6460" ht="12.75">
      <c r="J6460" s="94"/>
    </row>
    <row r="6461" ht="12.75">
      <c r="J6461" s="94"/>
    </row>
    <row r="6462" ht="12.75">
      <c r="J6462" s="94"/>
    </row>
    <row r="6463" ht="12.75">
      <c r="J6463" s="94"/>
    </row>
    <row r="6464" ht="12.75">
      <c r="J6464" s="94"/>
    </row>
    <row r="6465" ht="12.75">
      <c r="J6465" s="94"/>
    </row>
    <row r="6466" ht="12.75">
      <c r="J6466" s="94"/>
    </row>
    <row r="6467" ht="12.75">
      <c r="J6467" s="94"/>
    </row>
    <row r="6468" ht="12.75">
      <c r="J6468" s="94"/>
    </row>
    <row r="6469" ht="12.75">
      <c r="J6469" s="94"/>
    </row>
    <row r="6470" ht="12.75">
      <c r="J6470" s="94"/>
    </row>
    <row r="6471" ht="12.75">
      <c r="J6471" s="94"/>
    </row>
    <row r="6472" ht="12.75">
      <c r="J6472" s="94"/>
    </row>
    <row r="6473" ht="12.75">
      <c r="J6473" s="94"/>
    </row>
    <row r="6474" ht="12.75">
      <c r="J6474" s="94"/>
    </row>
    <row r="6475" ht="12.75">
      <c r="J6475" s="94"/>
    </row>
    <row r="6476" ht="12.75">
      <c r="J6476" s="94"/>
    </row>
    <row r="6477" ht="12.75">
      <c r="J6477" s="94"/>
    </row>
    <row r="6478" ht="12.75">
      <c r="J6478" s="94"/>
    </row>
    <row r="6479" ht="12.75">
      <c r="J6479" s="94"/>
    </row>
    <row r="6480" ht="12.75">
      <c r="J6480" s="94"/>
    </row>
    <row r="6481" ht="12.75">
      <c r="J6481" s="94"/>
    </row>
    <row r="6482" ht="12.75">
      <c r="J6482" s="94"/>
    </row>
    <row r="6483" ht="12.75">
      <c r="J6483" s="94"/>
    </row>
    <row r="6484" ht="12.75">
      <c r="J6484" s="94"/>
    </row>
    <row r="6485" ht="12.75">
      <c r="J6485" s="94"/>
    </row>
    <row r="6486" ht="12.75">
      <c r="J6486" s="94"/>
    </row>
    <row r="6487" ht="12.75">
      <c r="J6487" s="94"/>
    </row>
    <row r="6488" ht="12.75">
      <c r="J6488" s="94"/>
    </row>
    <row r="6489" ht="12.75">
      <c r="J6489" s="94"/>
    </row>
    <row r="6490" ht="12.75">
      <c r="J6490" s="94"/>
    </row>
    <row r="6491" ht="12.75">
      <c r="J6491" s="94"/>
    </row>
    <row r="6492" ht="12.75">
      <c r="J6492" s="94"/>
    </row>
    <row r="6493" ht="12.75">
      <c r="J6493" s="94"/>
    </row>
    <row r="6494" ht="12.75">
      <c r="J6494" s="94"/>
    </row>
    <row r="6495" ht="12.75">
      <c r="J6495" s="94"/>
    </row>
    <row r="6496" ht="12.75">
      <c r="J6496" s="94"/>
    </row>
    <row r="6497" ht="12.75">
      <c r="J6497" s="94"/>
    </row>
    <row r="6498" ht="12.75">
      <c r="J6498" s="94"/>
    </row>
    <row r="6499" ht="12.75">
      <c r="J6499" s="94"/>
    </row>
    <row r="6500" ht="12.75">
      <c r="J6500" s="94"/>
    </row>
    <row r="6501" ht="12.75">
      <c r="J6501" s="94"/>
    </row>
    <row r="6502" ht="12.75">
      <c r="J6502" s="94"/>
    </row>
    <row r="6503" ht="12.75">
      <c r="J6503" s="94"/>
    </row>
    <row r="6504" ht="12.75">
      <c r="J6504" s="94"/>
    </row>
    <row r="6505" ht="12.75">
      <c r="J6505" s="94"/>
    </row>
    <row r="6506" ht="12.75">
      <c r="J6506" s="94"/>
    </row>
    <row r="6507" ht="12.75">
      <c r="J6507" s="94"/>
    </row>
    <row r="6508" ht="12.75">
      <c r="J6508" s="94"/>
    </row>
    <row r="6509" ht="12.75">
      <c r="J6509" s="94"/>
    </row>
    <row r="6510" ht="12.75">
      <c r="J6510" s="94"/>
    </row>
    <row r="6511" ht="12.75">
      <c r="J6511" s="94"/>
    </row>
    <row r="6512" ht="12.75">
      <c r="J6512" s="94"/>
    </row>
    <row r="6513" ht="12.75">
      <c r="J6513" s="94"/>
    </row>
    <row r="6514" ht="12.75">
      <c r="J6514" s="94"/>
    </row>
    <row r="6515" ht="12.75">
      <c r="J6515" s="94"/>
    </row>
    <row r="6516" ht="12.75">
      <c r="J6516" s="94"/>
    </row>
    <row r="6517" ht="12.75">
      <c r="J6517" s="94"/>
    </row>
    <row r="6518" ht="12.75">
      <c r="J6518" s="94"/>
    </row>
    <row r="6519" ht="12.75">
      <c r="J6519" s="94"/>
    </row>
    <row r="6520" ht="12.75">
      <c r="J6520" s="94"/>
    </row>
    <row r="6521" ht="12.75">
      <c r="J6521" s="94"/>
    </row>
    <row r="6522" ht="12.75">
      <c r="J6522" s="94"/>
    </row>
    <row r="6523" ht="12.75">
      <c r="J6523" s="94"/>
    </row>
    <row r="6524" ht="12.75">
      <c r="J6524" s="94"/>
    </row>
    <row r="6525" ht="12.75">
      <c r="J6525" s="94"/>
    </row>
    <row r="6526" ht="12.75">
      <c r="J6526" s="94"/>
    </row>
    <row r="6527" ht="12.75">
      <c r="J6527" s="94"/>
    </row>
    <row r="6528" ht="12.75">
      <c r="J6528" s="94"/>
    </row>
    <row r="6529" ht="12.75">
      <c r="J6529" s="94"/>
    </row>
    <row r="6530" ht="12.75">
      <c r="J6530" s="94"/>
    </row>
    <row r="6531" ht="12.75">
      <c r="J6531" s="94"/>
    </row>
    <row r="6532" ht="12.75">
      <c r="J6532" s="94"/>
    </row>
    <row r="6533" ht="12.75">
      <c r="J6533" s="94"/>
    </row>
    <row r="6534" ht="12.75">
      <c r="J6534" s="94"/>
    </row>
    <row r="6535" ht="12.75">
      <c r="J6535" s="94"/>
    </row>
    <row r="6536" ht="12.75">
      <c r="J6536" s="94"/>
    </row>
    <row r="6537" ht="12.75">
      <c r="J6537" s="94"/>
    </row>
    <row r="6538" ht="12.75">
      <c r="J6538" s="94"/>
    </row>
    <row r="6539" ht="12.75">
      <c r="J6539" s="94"/>
    </row>
    <row r="6540" ht="12.75">
      <c r="J6540" s="94"/>
    </row>
    <row r="6541" ht="12.75">
      <c r="J6541" s="94"/>
    </row>
    <row r="6542" ht="12.75">
      <c r="J6542" s="94"/>
    </row>
    <row r="6543" ht="12.75">
      <c r="J6543" s="94"/>
    </row>
    <row r="6544" ht="12.75">
      <c r="J6544" s="94"/>
    </row>
    <row r="6545" ht="12.75">
      <c r="J6545" s="94"/>
    </row>
    <row r="6546" ht="12.75">
      <c r="J6546" s="94"/>
    </row>
    <row r="6547" ht="12.75">
      <c r="J6547" s="94"/>
    </row>
    <row r="6548" ht="12.75">
      <c r="J6548" s="94"/>
    </row>
    <row r="6549" ht="12.75">
      <c r="J6549" s="94"/>
    </row>
    <row r="6550" ht="12.75">
      <c r="J6550" s="94"/>
    </row>
    <row r="6551" ht="12.75">
      <c r="J6551" s="94"/>
    </row>
    <row r="6552" ht="12.75">
      <c r="J6552" s="94"/>
    </row>
    <row r="6553" ht="12.75">
      <c r="J6553" s="94"/>
    </row>
    <row r="6554" ht="12.75">
      <c r="J6554" s="94"/>
    </row>
    <row r="6555" ht="12.75">
      <c r="J6555" s="94"/>
    </row>
    <row r="6556" ht="12.75">
      <c r="J6556" s="94"/>
    </row>
    <row r="6557" ht="12.75">
      <c r="J6557" s="94"/>
    </row>
    <row r="6558" ht="12.75">
      <c r="J6558" s="94"/>
    </row>
    <row r="6559" ht="12.75">
      <c r="J6559" s="94"/>
    </row>
    <row r="6560" ht="12.75">
      <c r="J6560" s="94"/>
    </row>
    <row r="6561" ht="12.75">
      <c r="J6561" s="94"/>
    </row>
    <row r="6562" ht="12.75">
      <c r="J6562" s="94"/>
    </row>
    <row r="6563" ht="12.75">
      <c r="J6563" s="94"/>
    </row>
    <row r="6564" ht="12.75">
      <c r="J6564" s="94"/>
    </row>
    <row r="6565" ht="12.75">
      <c r="J6565" s="94"/>
    </row>
    <row r="6566" ht="12.75">
      <c r="J6566" s="94"/>
    </row>
    <row r="6567" ht="12.75">
      <c r="J6567" s="94"/>
    </row>
    <row r="6568" ht="12.75">
      <c r="J6568" s="94"/>
    </row>
    <row r="6569" ht="12.75">
      <c r="J6569" s="94"/>
    </row>
    <row r="6570" ht="12.75">
      <c r="J6570" s="94"/>
    </row>
    <row r="6571" ht="12.75">
      <c r="J6571" s="94"/>
    </row>
    <row r="6572" ht="12.75">
      <c r="J6572" s="94"/>
    </row>
    <row r="6573" ht="12.75">
      <c r="J6573" s="94"/>
    </row>
    <row r="6574" ht="12.75">
      <c r="J6574" s="94"/>
    </row>
    <row r="6575" ht="12.75">
      <c r="J6575" s="94"/>
    </row>
    <row r="6576" ht="12.75">
      <c r="J6576" s="94"/>
    </row>
    <row r="6577" ht="12.75">
      <c r="J6577" s="94"/>
    </row>
    <row r="6578" ht="12.75">
      <c r="J6578" s="94"/>
    </row>
    <row r="6579" ht="12.75">
      <c r="J6579" s="94"/>
    </row>
    <row r="6580" ht="12.75">
      <c r="J6580" s="94"/>
    </row>
    <row r="6581" ht="12.75">
      <c r="J6581" s="94"/>
    </row>
    <row r="6582" ht="12.75">
      <c r="J6582" s="94"/>
    </row>
    <row r="6583" ht="12.75">
      <c r="J6583" s="94"/>
    </row>
    <row r="6584" ht="12.75">
      <c r="J6584" s="94"/>
    </row>
    <row r="6585" ht="12.75">
      <c r="J6585" s="94"/>
    </row>
    <row r="6586" ht="12.75">
      <c r="J6586" s="94"/>
    </row>
    <row r="6587" ht="12.75">
      <c r="J6587" s="94"/>
    </row>
    <row r="6588" ht="12.75">
      <c r="J6588" s="94"/>
    </row>
    <row r="6589" ht="12.75">
      <c r="J6589" s="94"/>
    </row>
    <row r="6590" ht="12.75">
      <c r="J6590" s="94"/>
    </row>
    <row r="6591" ht="12.75">
      <c r="J6591" s="94"/>
    </row>
    <row r="6592" ht="12.75">
      <c r="J6592" s="94"/>
    </row>
    <row r="6593" ht="12.75">
      <c r="J6593" s="94"/>
    </row>
    <row r="6594" ht="12.75">
      <c r="J6594" s="94"/>
    </row>
    <row r="6595" ht="12.75">
      <c r="J6595" s="94"/>
    </row>
    <row r="6596" ht="12.75">
      <c r="J6596" s="94"/>
    </row>
    <row r="6597" ht="12.75">
      <c r="J6597" s="94"/>
    </row>
    <row r="6598" ht="12.75">
      <c r="J6598" s="94"/>
    </row>
    <row r="6599" ht="12.75">
      <c r="J6599" s="94"/>
    </row>
    <row r="6600" ht="12.75">
      <c r="J6600" s="94"/>
    </row>
    <row r="6601" ht="12.75">
      <c r="J6601" s="94"/>
    </row>
    <row r="6602" ht="12.75">
      <c r="J6602" s="94"/>
    </row>
    <row r="6603" ht="12.75">
      <c r="J6603" s="94"/>
    </row>
    <row r="6604" ht="12.75">
      <c r="J6604" s="94"/>
    </row>
    <row r="6605" ht="12.75">
      <c r="J6605" s="94"/>
    </row>
    <row r="6606" ht="12.75">
      <c r="J6606" s="94"/>
    </row>
    <row r="6607" ht="12.75">
      <c r="J6607" s="94"/>
    </row>
    <row r="6608" ht="12.75">
      <c r="J6608" s="94"/>
    </row>
    <row r="6609" ht="12.75">
      <c r="J6609" s="94"/>
    </row>
    <row r="6610" ht="12.75">
      <c r="J6610" s="94"/>
    </row>
    <row r="6611" ht="12.75">
      <c r="J6611" s="94"/>
    </row>
    <row r="6612" ht="12.75">
      <c r="J6612" s="94"/>
    </row>
    <row r="6613" ht="12.75">
      <c r="J6613" s="94"/>
    </row>
    <row r="6614" ht="12.75">
      <c r="J6614" s="94"/>
    </row>
    <row r="6615" ht="12.75">
      <c r="J6615" s="94"/>
    </row>
    <row r="6616" ht="12.75">
      <c r="J6616" s="94"/>
    </row>
    <row r="6617" ht="12.75">
      <c r="J6617" s="94"/>
    </row>
    <row r="6618" ht="12.75">
      <c r="J6618" s="94"/>
    </row>
    <row r="6619" ht="12.75">
      <c r="J6619" s="94"/>
    </row>
    <row r="6620" ht="12.75">
      <c r="J6620" s="94"/>
    </row>
    <row r="6621" ht="12.75">
      <c r="J6621" s="94"/>
    </row>
    <row r="6622" ht="12.75">
      <c r="J6622" s="94"/>
    </row>
    <row r="6623" ht="12.75">
      <c r="J6623" s="94"/>
    </row>
    <row r="6624" ht="12.75">
      <c r="J6624" s="94"/>
    </row>
    <row r="6625" ht="12.75">
      <c r="J6625" s="94"/>
    </row>
    <row r="6626" ht="12.75">
      <c r="J6626" s="94"/>
    </row>
    <row r="6627" ht="12.75">
      <c r="J6627" s="94"/>
    </row>
    <row r="6628" ht="12.75">
      <c r="J6628" s="94"/>
    </row>
    <row r="6629" ht="12.75">
      <c r="J6629" s="94"/>
    </row>
    <row r="6630" ht="12.75">
      <c r="J6630" s="94"/>
    </row>
    <row r="6631" ht="12.75">
      <c r="J6631" s="94"/>
    </row>
    <row r="6632" ht="12.75">
      <c r="J6632" s="94"/>
    </row>
    <row r="6633" ht="12.75">
      <c r="J6633" s="94"/>
    </row>
    <row r="6634" ht="12.75">
      <c r="J6634" s="94"/>
    </row>
    <row r="6635" ht="12.75">
      <c r="J6635" s="94"/>
    </row>
    <row r="6636" ht="12.75">
      <c r="J6636" s="94"/>
    </row>
    <row r="6637" ht="12.75">
      <c r="J6637" s="94"/>
    </row>
    <row r="6638" ht="12.75">
      <c r="J6638" s="94"/>
    </row>
    <row r="6639" ht="12.75">
      <c r="J6639" s="94"/>
    </row>
    <row r="6640" ht="12.75">
      <c r="J6640" s="94"/>
    </row>
    <row r="6641" ht="12.75">
      <c r="J6641" s="94"/>
    </row>
    <row r="6642" ht="12.75">
      <c r="J6642" s="94"/>
    </row>
    <row r="6643" ht="12.75">
      <c r="J6643" s="94"/>
    </row>
    <row r="6644" ht="12.75">
      <c r="J6644" s="94"/>
    </row>
    <row r="6645" ht="12.75">
      <c r="J6645" s="94"/>
    </row>
    <row r="6646" ht="12.75">
      <c r="J6646" s="94"/>
    </row>
    <row r="6647" ht="12.75">
      <c r="J6647" s="94"/>
    </row>
    <row r="6648" ht="12.75">
      <c r="J6648" s="94"/>
    </row>
    <row r="6649" ht="12.75">
      <c r="J6649" s="94"/>
    </row>
    <row r="6650" ht="12.75">
      <c r="J6650" s="94"/>
    </row>
    <row r="6651" ht="12.75">
      <c r="J6651" s="94"/>
    </row>
    <row r="6652" ht="12.75">
      <c r="J6652" s="94"/>
    </row>
    <row r="6653" ht="12.75">
      <c r="J6653" s="94"/>
    </row>
    <row r="6654" ht="12.75">
      <c r="J6654" s="94"/>
    </row>
    <row r="6655" ht="12.75">
      <c r="J6655" s="94"/>
    </row>
    <row r="6656" ht="12.75">
      <c r="J6656" s="94"/>
    </row>
    <row r="6657" ht="12.75">
      <c r="J6657" s="94"/>
    </row>
    <row r="6658" ht="12.75">
      <c r="J6658" s="94"/>
    </row>
    <row r="6659" ht="12.75">
      <c r="J6659" s="94"/>
    </row>
    <row r="6660" ht="12.75">
      <c r="J6660" s="94"/>
    </row>
    <row r="6661" ht="12.75">
      <c r="J6661" s="94"/>
    </row>
    <row r="6662" ht="12.75">
      <c r="J6662" s="94"/>
    </row>
    <row r="6663" ht="12.75">
      <c r="J6663" s="94"/>
    </row>
    <row r="6664" ht="12.75">
      <c r="J6664" s="94"/>
    </row>
    <row r="6665" ht="12.75">
      <c r="J6665" s="94"/>
    </row>
    <row r="6666" ht="12.75">
      <c r="J6666" s="94"/>
    </row>
    <row r="6667" ht="12.75">
      <c r="J6667" s="94"/>
    </row>
    <row r="6668" ht="12.75">
      <c r="J6668" s="94"/>
    </row>
    <row r="6669" ht="12.75">
      <c r="J6669" s="94"/>
    </row>
    <row r="6670" ht="12.75">
      <c r="J6670" s="94"/>
    </row>
    <row r="6671" ht="12.75">
      <c r="J6671" s="94"/>
    </row>
    <row r="6672" ht="12.75">
      <c r="J6672" s="94"/>
    </row>
    <row r="6673" ht="12.75">
      <c r="J6673" s="94"/>
    </row>
    <row r="6674" ht="12.75">
      <c r="J6674" s="94"/>
    </row>
    <row r="6675" ht="12.75">
      <c r="J6675" s="94"/>
    </row>
    <row r="6676" ht="12.75">
      <c r="J6676" s="94"/>
    </row>
    <row r="6677" ht="12.75">
      <c r="J6677" s="94"/>
    </row>
    <row r="6678" ht="12.75">
      <c r="J6678" s="94"/>
    </row>
    <row r="6679" ht="12.75">
      <c r="J6679" s="94"/>
    </row>
    <row r="6680" ht="12.75">
      <c r="J6680" s="94"/>
    </row>
    <row r="6681" ht="12.75">
      <c r="J6681" s="94"/>
    </row>
    <row r="6682" ht="12.75">
      <c r="J6682" s="94"/>
    </row>
    <row r="6683" ht="12.75">
      <c r="J6683" s="94"/>
    </row>
    <row r="6684" ht="12.75">
      <c r="J6684" s="94"/>
    </row>
    <row r="6685" ht="12.75">
      <c r="J6685" s="94"/>
    </row>
    <row r="6686" ht="12.75">
      <c r="J6686" s="94"/>
    </row>
    <row r="6687" ht="12.75">
      <c r="J6687" s="94"/>
    </row>
    <row r="6688" ht="12.75">
      <c r="J6688" s="94"/>
    </row>
    <row r="6689" ht="12.75">
      <c r="J6689" s="94"/>
    </row>
    <row r="6690" ht="12.75">
      <c r="J6690" s="94"/>
    </row>
    <row r="6691" ht="12.75">
      <c r="J6691" s="94"/>
    </row>
    <row r="6692" ht="12.75">
      <c r="J6692" s="94"/>
    </row>
    <row r="6693" ht="12.75">
      <c r="J6693" s="94"/>
    </row>
    <row r="6694" ht="12.75">
      <c r="J6694" s="94"/>
    </row>
    <row r="6695" ht="12.75">
      <c r="J6695" s="94"/>
    </row>
    <row r="6696" ht="12.75">
      <c r="J6696" s="94"/>
    </row>
    <row r="6697" ht="12.75">
      <c r="J6697" s="94"/>
    </row>
    <row r="6698" ht="12.75">
      <c r="J6698" s="94"/>
    </row>
    <row r="6699" ht="12.75">
      <c r="J6699" s="94"/>
    </row>
    <row r="6700" ht="12.75">
      <c r="J6700" s="94"/>
    </row>
    <row r="6701" ht="12.75">
      <c r="J6701" s="94"/>
    </row>
    <row r="6702" ht="12.75">
      <c r="J6702" s="94"/>
    </row>
    <row r="6703" ht="12.75">
      <c r="J6703" s="94"/>
    </row>
    <row r="6704" ht="12.75">
      <c r="J6704" s="94"/>
    </row>
    <row r="6705" ht="12.75">
      <c r="J6705" s="94"/>
    </row>
    <row r="6706" ht="12.75">
      <c r="J6706" s="94"/>
    </row>
    <row r="6707" ht="12.75">
      <c r="J6707" s="94"/>
    </row>
    <row r="6708" ht="12.75">
      <c r="J6708" s="94"/>
    </row>
    <row r="6709" ht="12.75">
      <c r="J6709" s="94"/>
    </row>
    <row r="6710" ht="12.75">
      <c r="J6710" s="94"/>
    </row>
    <row r="6711" ht="12.75">
      <c r="J6711" s="94"/>
    </row>
    <row r="6712" ht="12.75">
      <c r="J6712" s="94"/>
    </row>
    <row r="6713" ht="12.75">
      <c r="J6713" s="94"/>
    </row>
    <row r="6714" ht="12.75">
      <c r="J6714" s="94"/>
    </row>
    <row r="6715" ht="12.75">
      <c r="J6715" s="94"/>
    </row>
    <row r="6716" ht="12.75">
      <c r="J6716" s="94"/>
    </row>
    <row r="6717" ht="12.75">
      <c r="J6717" s="94"/>
    </row>
    <row r="6718" ht="12.75">
      <c r="J6718" s="94"/>
    </row>
    <row r="6719" ht="12.75">
      <c r="J6719" s="94"/>
    </row>
    <row r="6720" ht="12.75">
      <c r="J6720" s="94"/>
    </row>
    <row r="6721" ht="12.75">
      <c r="J6721" s="94"/>
    </row>
    <row r="6722" ht="12.75">
      <c r="J6722" s="94"/>
    </row>
    <row r="6723" ht="12.75">
      <c r="J6723" s="94"/>
    </row>
    <row r="6724" ht="12.75">
      <c r="J6724" s="94"/>
    </row>
    <row r="6725" ht="12.75">
      <c r="J6725" s="94"/>
    </row>
    <row r="6726" ht="12.75">
      <c r="J6726" s="94"/>
    </row>
    <row r="6727" ht="12.75">
      <c r="J6727" s="94"/>
    </row>
    <row r="6728" ht="12.75">
      <c r="J6728" s="94"/>
    </row>
    <row r="6729" ht="12.75">
      <c r="J6729" s="94"/>
    </row>
    <row r="6730" ht="12.75">
      <c r="J6730" s="94"/>
    </row>
    <row r="6731" ht="12.75">
      <c r="J6731" s="94"/>
    </row>
    <row r="6732" ht="12.75">
      <c r="J6732" s="94"/>
    </row>
    <row r="6733" ht="12.75">
      <c r="J6733" s="94"/>
    </row>
    <row r="6734" ht="12.75">
      <c r="J6734" s="94"/>
    </row>
    <row r="6735" ht="12.75">
      <c r="J6735" s="94"/>
    </row>
    <row r="6736" ht="12.75">
      <c r="J6736" s="94"/>
    </row>
    <row r="6737" ht="12.75">
      <c r="J6737" s="94"/>
    </row>
    <row r="6738" ht="12.75">
      <c r="J6738" s="94"/>
    </row>
    <row r="6739" ht="12.75">
      <c r="J6739" s="94"/>
    </row>
    <row r="6740" ht="12.75">
      <c r="J6740" s="94"/>
    </row>
    <row r="6741" ht="12.75">
      <c r="J6741" s="94"/>
    </row>
    <row r="6742" ht="12.75">
      <c r="J6742" s="94"/>
    </row>
    <row r="6743" ht="12.75">
      <c r="J6743" s="94"/>
    </row>
    <row r="6744" ht="12.75">
      <c r="J6744" s="94"/>
    </row>
    <row r="6745" ht="12.75">
      <c r="J6745" s="94"/>
    </row>
    <row r="6746" ht="12.75">
      <c r="J6746" s="94"/>
    </row>
    <row r="6747" ht="12.75">
      <c r="J6747" s="94"/>
    </row>
    <row r="6748" ht="12.75">
      <c r="J6748" s="94"/>
    </row>
    <row r="6749" ht="12.75">
      <c r="J6749" s="94"/>
    </row>
    <row r="6750" ht="12.75">
      <c r="J6750" s="94"/>
    </row>
    <row r="6751" ht="12.75">
      <c r="J6751" s="94"/>
    </row>
    <row r="6752" ht="12.75">
      <c r="J6752" s="94"/>
    </row>
    <row r="6753" ht="12.75">
      <c r="J6753" s="94"/>
    </row>
    <row r="6754" ht="12.75">
      <c r="J6754" s="94"/>
    </row>
    <row r="6755" ht="12.75">
      <c r="J6755" s="94"/>
    </row>
    <row r="6756" ht="12.75">
      <c r="J6756" s="94"/>
    </row>
    <row r="6757" ht="12.75">
      <c r="J6757" s="94"/>
    </row>
    <row r="6758" ht="12.75">
      <c r="J6758" s="94"/>
    </row>
    <row r="6759" ht="12.75">
      <c r="J6759" s="94"/>
    </row>
    <row r="6760" ht="12.75">
      <c r="J6760" s="94"/>
    </row>
    <row r="6761" ht="12.75">
      <c r="J6761" s="94"/>
    </row>
    <row r="6762" ht="12.75">
      <c r="J6762" s="94"/>
    </row>
    <row r="6763" ht="12.75">
      <c r="J6763" s="94"/>
    </row>
    <row r="6764" ht="12.75">
      <c r="J6764" s="94"/>
    </row>
    <row r="6765" ht="12.75">
      <c r="J6765" s="94"/>
    </row>
    <row r="6766" ht="12.75">
      <c r="J6766" s="94"/>
    </row>
    <row r="6767" ht="12.75">
      <c r="J6767" s="94"/>
    </row>
    <row r="6768" ht="12.75">
      <c r="J6768" s="94"/>
    </row>
    <row r="6769" ht="12.75">
      <c r="J6769" s="94"/>
    </row>
    <row r="6770" ht="12.75">
      <c r="J6770" s="94"/>
    </row>
    <row r="6771" ht="12.75">
      <c r="J6771" s="94"/>
    </row>
    <row r="6772" ht="12.75">
      <c r="J6772" s="94"/>
    </row>
    <row r="6773" ht="12.75">
      <c r="J6773" s="94"/>
    </row>
    <row r="6774" ht="12.75">
      <c r="J6774" s="94"/>
    </row>
    <row r="6775" ht="12.75">
      <c r="J6775" s="94"/>
    </row>
    <row r="6776" ht="12.75">
      <c r="J6776" s="94"/>
    </row>
    <row r="6777" ht="12.75">
      <c r="J6777" s="94"/>
    </row>
    <row r="6778" ht="12.75">
      <c r="J6778" s="94"/>
    </row>
    <row r="6779" ht="12.75">
      <c r="J6779" s="94"/>
    </row>
    <row r="6780" ht="12.75">
      <c r="J6780" s="94"/>
    </row>
    <row r="6781" ht="12.75">
      <c r="J6781" s="94"/>
    </row>
    <row r="6782" ht="12.75">
      <c r="J6782" s="94"/>
    </row>
    <row r="6783" ht="12.75">
      <c r="J6783" s="94"/>
    </row>
    <row r="6784" ht="12.75">
      <c r="J6784" s="94"/>
    </row>
    <row r="6785" ht="12.75">
      <c r="J6785" s="94"/>
    </row>
    <row r="6786" ht="12.75">
      <c r="J6786" s="94"/>
    </row>
    <row r="6787" ht="12.75">
      <c r="J6787" s="94"/>
    </row>
    <row r="6788" ht="12.75">
      <c r="J6788" s="94"/>
    </row>
    <row r="6789" ht="12.75">
      <c r="J6789" s="94"/>
    </row>
    <row r="6790" ht="12.75">
      <c r="J6790" s="94"/>
    </row>
    <row r="6791" ht="12.75">
      <c r="J6791" s="94"/>
    </row>
    <row r="6792" ht="12.75">
      <c r="J6792" s="94"/>
    </row>
    <row r="6793" ht="12.75">
      <c r="J6793" s="94"/>
    </row>
    <row r="6794" ht="12.75">
      <c r="J6794" s="94"/>
    </row>
    <row r="6795" ht="12.75">
      <c r="J6795" s="94"/>
    </row>
    <row r="6796" ht="12.75">
      <c r="J6796" s="94"/>
    </row>
    <row r="6797" ht="12.75">
      <c r="J6797" s="94"/>
    </row>
    <row r="6798" ht="12.75">
      <c r="J6798" s="94"/>
    </row>
    <row r="6799" ht="12.75">
      <c r="J6799" s="94"/>
    </row>
    <row r="6800" ht="12.75">
      <c r="J6800" s="94"/>
    </row>
    <row r="6801" ht="12.75">
      <c r="J6801" s="94"/>
    </row>
    <row r="6802" ht="12.75">
      <c r="J6802" s="94"/>
    </row>
    <row r="6803" ht="12.75">
      <c r="J6803" s="94"/>
    </row>
    <row r="6804" ht="12.75">
      <c r="J6804" s="94"/>
    </row>
    <row r="6805" ht="12.75">
      <c r="J6805" s="94"/>
    </row>
    <row r="6806" ht="12.75">
      <c r="J6806" s="94"/>
    </row>
    <row r="6807" ht="12.75">
      <c r="J6807" s="94"/>
    </row>
    <row r="6808" ht="12.75">
      <c r="J6808" s="94"/>
    </row>
    <row r="6809" ht="12.75">
      <c r="J6809" s="94"/>
    </row>
    <row r="6810" ht="12.75">
      <c r="J6810" s="94"/>
    </row>
    <row r="6811" ht="12.75">
      <c r="J6811" s="94"/>
    </row>
    <row r="6812" ht="12.75">
      <c r="J6812" s="94"/>
    </row>
    <row r="6813" ht="12.75">
      <c r="J6813" s="94"/>
    </row>
    <row r="6814" ht="12.75">
      <c r="J6814" s="94"/>
    </row>
    <row r="6815" ht="12.75">
      <c r="J6815" s="94"/>
    </row>
    <row r="6816" ht="12.75">
      <c r="J6816" s="94"/>
    </row>
    <row r="6817" ht="12.75">
      <c r="J6817" s="94"/>
    </row>
    <row r="6818" ht="12.75">
      <c r="J6818" s="94"/>
    </row>
    <row r="6819" ht="12.75">
      <c r="J6819" s="94"/>
    </row>
    <row r="6820" ht="12.75">
      <c r="J6820" s="94"/>
    </row>
    <row r="6821" ht="12.75">
      <c r="J6821" s="94"/>
    </row>
    <row r="6822" ht="12.75">
      <c r="J6822" s="94"/>
    </row>
    <row r="6823" ht="12.75">
      <c r="J6823" s="94"/>
    </row>
    <row r="6824" ht="12.75">
      <c r="J6824" s="94"/>
    </row>
    <row r="6825" ht="12.75">
      <c r="J6825" s="94"/>
    </row>
    <row r="6826" ht="12.75">
      <c r="J6826" s="94"/>
    </row>
    <row r="6827" ht="12.75">
      <c r="J6827" s="94"/>
    </row>
    <row r="6828" ht="12.75">
      <c r="J6828" s="94"/>
    </row>
    <row r="6829" ht="12.75">
      <c r="J6829" s="94"/>
    </row>
    <row r="6830" ht="12.75">
      <c r="J6830" s="94"/>
    </row>
    <row r="6831" ht="12.75">
      <c r="J6831" s="94"/>
    </row>
    <row r="6832" ht="12.75">
      <c r="J6832" s="94"/>
    </row>
    <row r="6833" ht="12.75">
      <c r="J6833" s="94"/>
    </row>
    <row r="6834" ht="12.75">
      <c r="J6834" s="94"/>
    </row>
    <row r="6835" ht="12.75">
      <c r="J6835" s="94"/>
    </row>
    <row r="6836" ht="12.75">
      <c r="J6836" s="94"/>
    </row>
    <row r="6837" ht="12.75">
      <c r="J6837" s="94"/>
    </row>
    <row r="6838" ht="12.75">
      <c r="J6838" s="94"/>
    </row>
    <row r="6839" ht="12.75">
      <c r="J6839" s="94"/>
    </row>
    <row r="6840" ht="12.75">
      <c r="J6840" s="94"/>
    </row>
    <row r="6841" ht="12.75">
      <c r="J6841" s="94"/>
    </row>
    <row r="6842" ht="12.75">
      <c r="J6842" s="94"/>
    </row>
    <row r="6843" ht="12.75">
      <c r="J6843" s="94"/>
    </row>
    <row r="6844" ht="12.75">
      <c r="J6844" s="94"/>
    </row>
    <row r="6845" ht="12.75">
      <c r="J6845" s="94"/>
    </row>
    <row r="6846" ht="12.75">
      <c r="J6846" s="94"/>
    </row>
    <row r="6847" ht="12.75">
      <c r="J6847" s="94"/>
    </row>
    <row r="6848" ht="12.75">
      <c r="J6848" s="94"/>
    </row>
    <row r="6849" ht="12.75">
      <c r="J6849" s="94"/>
    </row>
    <row r="6850" ht="12.75">
      <c r="J6850" s="94"/>
    </row>
    <row r="6851" ht="12.75">
      <c r="J6851" s="94"/>
    </row>
    <row r="6852" ht="12.75">
      <c r="J6852" s="94"/>
    </row>
    <row r="6853" ht="12.75">
      <c r="J6853" s="94"/>
    </row>
    <row r="6854" ht="12.75">
      <c r="J6854" s="94"/>
    </row>
    <row r="6855" ht="12.75">
      <c r="J6855" s="94"/>
    </row>
    <row r="6856" ht="12.75">
      <c r="J6856" s="94"/>
    </row>
    <row r="6857" ht="12.75">
      <c r="J6857" s="94"/>
    </row>
    <row r="6858" ht="12.75">
      <c r="J6858" s="94"/>
    </row>
    <row r="6859" ht="12.75">
      <c r="J6859" s="94"/>
    </row>
    <row r="6860" ht="12.75">
      <c r="J6860" s="94"/>
    </row>
    <row r="6861" ht="12.75">
      <c r="J6861" s="94"/>
    </row>
    <row r="6862" ht="12.75">
      <c r="J6862" s="94"/>
    </row>
    <row r="6863" ht="12.75">
      <c r="J6863" s="94"/>
    </row>
    <row r="6864" ht="12.75">
      <c r="J6864" s="94"/>
    </row>
    <row r="6865" ht="12.75">
      <c r="J6865" s="94"/>
    </row>
    <row r="6866" ht="12.75">
      <c r="J6866" s="94"/>
    </row>
    <row r="6867" ht="12.75">
      <c r="J6867" s="94"/>
    </row>
    <row r="6868" ht="12.75">
      <c r="J6868" s="94"/>
    </row>
    <row r="6869" ht="12.75">
      <c r="J6869" s="94"/>
    </row>
    <row r="6870" ht="12.75">
      <c r="J6870" s="94"/>
    </row>
    <row r="6871" ht="12.75">
      <c r="J6871" s="94"/>
    </row>
    <row r="6872" ht="12.75">
      <c r="J6872" s="94"/>
    </row>
    <row r="6873" ht="12.75">
      <c r="J6873" s="94"/>
    </row>
    <row r="6874" ht="12.75">
      <c r="J6874" s="94"/>
    </row>
    <row r="6875" ht="12.75">
      <c r="J6875" s="94"/>
    </row>
    <row r="6876" ht="12.75">
      <c r="J6876" s="94"/>
    </row>
    <row r="6877" ht="12.75">
      <c r="J6877" s="94"/>
    </row>
    <row r="6878" ht="12.75">
      <c r="J6878" s="94"/>
    </row>
    <row r="6879" ht="12.75">
      <c r="J6879" s="94"/>
    </row>
    <row r="6880" ht="12.75">
      <c r="J6880" s="94"/>
    </row>
    <row r="6881" ht="12.75">
      <c r="J6881" s="94"/>
    </row>
    <row r="6882" ht="12.75">
      <c r="J6882" s="94"/>
    </row>
    <row r="6883" ht="12.75">
      <c r="J6883" s="94"/>
    </row>
    <row r="6884" ht="12.75">
      <c r="J6884" s="94"/>
    </row>
    <row r="6885" ht="12.75">
      <c r="J6885" s="94"/>
    </row>
    <row r="6886" ht="12.75">
      <c r="J6886" s="94"/>
    </row>
    <row r="6887" ht="12.75">
      <c r="J6887" s="94"/>
    </row>
    <row r="6888" ht="12.75">
      <c r="J6888" s="94"/>
    </row>
    <row r="6889" ht="12.75">
      <c r="J6889" s="94"/>
    </row>
    <row r="6890" ht="12.75">
      <c r="J6890" s="94"/>
    </row>
    <row r="6891" ht="12.75">
      <c r="J6891" s="94"/>
    </row>
    <row r="6892" ht="12.75">
      <c r="J6892" s="94"/>
    </row>
    <row r="6893" ht="12.75">
      <c r="J6893" s="94"/>
    </row>
    <row r="6894" ht="12.75">
      <c r="J6894" s="94"/>
    </row>
    <row r="6895" ht="12.75">
      <c r="J6895" s="94"/>
    </row>
    <row r="6896" ht="12.75">
      <c r="J6896" s="94"/>
    </row>
    <row r="6897" ht="12.75">
      <c r="J6897" s="94"/>
    </row>
    <row r="6898" ht="12.75">
      <c r="J6898" s="94"/>
    </row>
    <row r="6899" ht="12.75">
      <c r="J6899" s="94"/>
    </row>
    <row r="6900" ht="12.75">
      <c r="J6900" s="94"/>
    </row>
    <row r="6901" ht="12.75">
      <c r="J6901" s="94"/>
    </row>
    <row r="6902" ht="12.75">
      <c r="J6902" s="94"/>
    </row>
    <row r="6903" ht="12.75">
      <c r="J6903" s="94"/>
    </row>
    <row r="6904" ht="12.75">
      <c r="J6904" s="94"/>
    </row>
    <row r="6905" ht="12.75">
      <c r="J6905" s="94"/>
    </row>
    <row r="6906" ht="12.75">
      <c r="J6906" s="94"/>
    </row>
    <row r="6907" ht="12.75">
      <c r="J6907" s="94"/>
    </row>
    <row r="6908" ht="12.75">
      <c r="J6908" s="94"/>
    </row>
    <row r="6909" ht="12.75">
      <c r="J6909" s="94"/>
    </row>
    <row r="6910" ht="12.75">
      <c r="J6910" s="94"/>
    </row>
    <row r="6911" ht="12.75">
      <c r="J6911" s="94"/>
    </row>
    <row r="6912" ht="12.75">
      <c r="J6912" s="94"/>
    </row>
    <row r="6913" ht="12.75">
      <c r="J6913" s="94"/>
    </row>
    <row r="6914" ht="12.75">
      <c r="J6914" s="94"/>
    </row>
    <row r="6915" ht="12.75">
      <c r="J6915" s="94"/>
    </row>
    <row r="6916" ht="12.75">
      <c r="J6916" s="94"/>
    </row>
    <row r="6917" ht="12.75">
      <c r="J6917" s="94"/>
    </row>
    <row r="6918" ht="12.75">
      <c r="J6918" s="94"/>
    </row>
    <row r="6919" ht="12.75">
      <c r="J6919" s="94"/>
    </row>
    <row r="6920" ht="12.75">
      <c r="J6920" s="94"/>
    </row>
    <row r="6921" ht="12.75">
      <c r="J6921" s="94"/>
    </row>
    <row r="6922" ht="12.75">
      <c r="J6922" s="94"/>
    </row>
    <row r="6923" ht="12.75">
      <c r="J6923" s="94"/>
    </row>
    <row r="6924" ht="12.75">
      <c r="J6924" s="94"/>
    </row>
    <row r="6925" ht="12.75">
      <c r="J6925" s="94"/>
    </row>
    <row r="6926" ht="12.75">
      <c r="J6926" s="94"/>
    </row>
    <row r="6927" ht="12.75">
      <c r="J6927" s="94"/>
    </row>
    <row r="6928" ht="12.75">
      <c r="J6928" s="94"/>
    </row>
    <row r="6929" ht="12.75">
      <c r="J6929" s="94"/>
    </row>
    <row r="6930" ht="12.75">
      <c r="J6930" s="94"/>
    </row>
    <row r="6931" ht="12.75">
      <c r="J6931" s="94"/>
    </row>
    <row r="6932" ht="12.75">
      <c r="J6932" s="94"/>
    </row>
    <row r="6933" ht="12.75">
      <c r="J6933" s="94"/>
    </row>
    <row r="6934" ht="12.75">
      <c r="J6934" s="94"/>
    </row>
    <row r="6935" ht="12.75">
      <c r="J6935" s="94"/>
    </row>
    <row r="6936" ht="12.75">
      <c r="J6936" s="94"/>
    </row>
    <row r="6937" ht="12.75">
      <c r="J6937" s="94"/>
    </row>
    <row r="6938" ht="12.75">
      <c r="J6938" s="94"/>
    </row>
    <row r="6939" ht="12.75">
      <c r="J6939" s="94"/>
    </row>
    <row r="6940" ht="12.75">
      <c r="J6940" s="94"/>
    </row>
    <row r="6941" ht="12.75">
      <c r="J6941" s="94"/>
    </row>
    <row r="6942" ht="12.75">
      <c r="J6942" s="94"/>
    </row>
    <row r="6943" ht="12.75">
      <c r="J6943" s="94"/>
    </row>
    <row r="6944" ht="12.75">
      <c r="J6944" s="94"/>
    </row>
    <row r="6945" ht="12.75">
      <c r="J6945" s="94"/>
    </row>
    <row r="6946" ht="12.75">
      <c r="J6946" s="94"/>
    </row>
    <row r="6947" ht="12.75">
      <c r="J6947" s="94"/>
    </row>
    <row r="6948" ht="12.75">
      <c r="J6948" s="94"/>
    </row>
    <row r="6949" ht="12.75">
      <c r="J6949" s="94"/>
    </row>
    <row r="6950" ht="12.75">
      <c r="J6950" s="94"/>
    </row>
    <row r="6951" ht="12.75">
      <c r="J6951" s="94"/>
    </row>
    <row r="6952" ht="12.75">
      <c r="J6952" s="94"/>
    </row>
    <row r="6953" ht="12.75">
      <c r="J6953" s="94"/>
    </row>
    <row r="6954" ht="12.75">
      <c r="J6954" s="94"/>
    </row>
    <row r="6955" ht="12.75">
      <c r="J6955" s="94"/>
    </row>
    <row r="6956" ht="12.75">
      <c r="J6956" s="94"/>
    </row>
    <row r="6957" ht="12.75">
      <c r="J6957" s="94"/>
    </row>
    <row r="6958" ht="12.75">
      <c r="J6958" s="94"/>
    </row>
    <row r="6959" ht="12.75">
      <c r="J6959" s="94"/>
    </row>
    <row r="6960" ht="12.75">
      <c r="J6960" s="94"/>
    </row>
    <row r="6961" ht="12.75">
      <c r="J6961" s="94"/>
    </row>
    <row r="6962" ht="12.75">
      <c r="J6962" s="94"/>
    </row>
    <row r="6963" ht="12.75">
      <c r="J6963" s="94"/>
    </row>
    <row r="6964" ht="12.75">
      <c r="J6964" s="94"/>
    </row>
    <row r="6965" ht="12.75">
      <c r="J6965" s="94"/>
    </row>
    <row r="6966" ht="12.75">
      <c r="J6966" s="94"/>
    </row>
    <row r="6967" ht="12.75">
      <c r="J6967" s="94"/>
    </row>
    <row r="6968" ht="12.75">
      <c r="J6968" s="94"/>
    </row>
    <row r="6969" ht="12.75">
      <c r="J6969" s="94"/>
    </row>
    <row r="6970" ht="12.75">
      <c r="J6970" s="94"/>
    </row>
    <row r="6971" ht="12.75">
      <c r="J6971" s="94"/>
    </row>
    <row r="6972" ht="12.75">
      <c r="J6972" s="94"/>
    </row>
    <row r="6973" ht="12.75">
      <c r="J6973" s="94"/>
    </row>
    <row r="6974" ht="12.75">
      <c r="J6974" s="94"/>
    </row>
    <row r="6975" ht="12.75">
      <c r="J6975" s="94"/>
    </row>
    <row r="6976" ht="12.75">
      <c r="J6976" s="94"/>
    </row>
    <row r="6977" ht="12.75">
      <c r="J6977" s="94"/>
    </row>
    <row r="6978" ht="12.75">
      <c r="J6978" s="94"/>
    </row>
    <row r="6979" ht="12.75">
      <c r="J6979" s="94"/>
    </row>
    <row r="6980" ht="12.75">
      <c r="J6980" s="94"/>
    </row>
    <row r="6981" ht="12.75">
      <c r="J6981" s="94"/>
    </row>
    <row r="6982" ht="12.75">
      <c r="J6982" s="94"/>
    </row>
    <row r="6983" ht="12.75">
      <c r="J6983" s="94"/>
    </row>
    <row r="6984" ht="12.75">
      <c r="J6984" s="94"/>
    </row>
    <row r="6985" ht="12.75">
      <c r="J6985" s="94"/>
    </row>
    <row r="6986" ht="12.75">
      <c r="J6986" s="94"/>
    </row>
    <row r="6987" ht="12.75">
      <c r="J6987" s="94"/>
    </row>
    <row r="6988" ht="12.75">
      <c r="J6988" s="94"/>
    </row>
    <row r="6989" ht="12.75">
      <c r="J6989" s="94"/>
    </row>
    <row r="6990" ht="12.75">
      <c r="J6990" s="94"/>
    </row>
    <row r="6991" ht="12.75">
      <c r="J6991" s="94"/>
    </row>
    <row r="6992" ht="12.75">
      <c r="J6992" s="94"/>
    </row>
    <row r="6993" ht="12.75">
      <c r="J6993" s="94"/>
    </row>
    <row r="6994" ht="12.75">
      <c r="J6994" s="94"/>
    </row>
    <row r="6995" ht="12.75">
      <c r="J6995" s="94"/>
    </row>
    <row r="6996" ht="12.75">
      <c r="J6996" s="94"/>
    </row>
    <row r="6997" ht="12.75">
      <c r="J6997" s="94"/>
    </row>
    <row r="6998" ht="12.75">
      <c r="J6998" s="94"/>
    </row>
    <row r="6999" ht="12.75">
      <c r="J6999" s="94"/>
    </row>
    <row r="7000" ht="12.75">
      <c r="J7000" s="94"/>
    </row>
    <row r="7001" ht="12.75">
      <c r="J7001" s="94"/>
    </row>
    <row r="7002" ht="12.75">
      <c r="J7002" s="94"/>
    </row>
    <row r="7003" ht="12.75">
      <c r="J7003" s="94"/>
    </row>
    <row r="7004" ht="12.75">
      <c r="J7004" s="94"/>
    </row>
    <row r="7005" ht="12.75">
      <c r="J7005" s="94"/>
    </row>
    <row r="7006" ht="12.75">
      <c r="J7006" s="94"/>
    </row>
    <row r="7007" ht="12.75">
      <c r="J7007" s="94"/>
    </row>
    <row r="7008" ht="12.75">
      <c r="J7008" s="94"/>
    </row>
    <row r="7009" ht="12.75">
      <c r="J7009" s="94"/>
    </row>
    <row r="7010" ht="12.75">
      <c r="J7010" s="94"/>
    </row>
    <row r="7011" ht="12.75">
      <c r="J7011" s="94"/>
    </row>
    <row r="7012" ht="12.75">
      <c r="J7012" s="94"/>
    </row>
    <row r="7013" ht="12.75">
      <c r="J7013" s="94"/>
    </row>
    <row r="7014" ht="12.75">
      <c r="J7014" s="94"/>
    </row>
    <row r="7015" ht="12.75">
      <c r="J7015" s="94"/>
    </row>
    <row r="7016" ht="12.75">
      <c r="J7016" s="94"/>
    </row>
    <row r="7017" ht="12.75">
      <c r="J7017" s="94"/>
    </row>
    <row r="7018" ht="12.75">
      <c r="J7018" s="94"/>
    </row>
    <row r="7019" ht="12.75">
      <c r="J7019" s="94"/>
    </row>
    <row r="7020" ht="12.75">
      <c r="J7020" s="94"/>
    </row>
    <row r="7021" ht="12.75">
      <c r="J7021" s="94"/>
    </row>
    <row r="7022" ht="12.75">
      <c r="J7022" s="94"/>
    </row>
    <row r="7023" ht="12.75">
      <c r="J7023" s="94"/>
    </row>
    <row r="7024" ht="12.75">
      <c r="J7024" s="94"/>
    </row>
    <row r="7025" ht="12.75">
      <c r="J7025" s="94"/>
    </row>
    <row r="7026" ht="12.75">
      <c r="J7026" s="94"/>
    </row>
    <row r="7027" ht="12.75">
      <c r="J7027" s="94"/>
    </row>
    <row r="7028" ht="12.75">
      <c r="J7028" s="94"/>
    </row>
    <row r="7029" ht="12.75">
      <c r="J7029" s="94"/>
    </row>
    <row r="7030" ht="12.75">
      <c r="J7030" s="94"/>
    </row>
    <row r="7031" ht="12.75">
      <c r="J7031" s="94"/>
    </row>
    <row r="7032" ht="12.75">
      <c r="J7032" s="94"/>
    </row>
    <row r="7033" ht="12.75">
      <c r="J7033" s="94"/>
    </row>
    <row r="7034" ht="12.75">
      <c r="J7034" s="94"/>
    </row>
    <row r="7035" ht="12.75">
      <c r="J7035" s="94"/>
    </row>
    <row r="7036" ht="12.75">
      <c r="J7036" s="94"/>
    </row>
    <row r="7037" ht="12.75">
      <c r="J7037" s="94"/>
    </row>
    <row r="7038" ht="12.75">
      <c r="J7038" s="94"/>
    </row>
    <row r="7039" ht="12.75">
      <c r="J7039" s="94"/>
    </row>
    <row r="7040" ht="12.75">
      <c r="J7040" s="94"/>
    </row>
    <row r="7041" ht="12.75">
      <c r="J7041" s="94"/>
    </row>
    <row r="7042" ht="12.75">
      <c r="J7042" s="94"/>
    </row>
    <row r="7043" ht="12.75">
      <c r="J7043" s="94"/>
    </row>
    <row r="7044" ht="12.75">
      <c r="J7044" s="94"/>
    </row>
    <row r="7045" ht="12.75">
      <c r="J7045" s="94"/>
    </row>
    <row r="7046" ht="12.75">
      <c r="J7046" s="94"/>
    </row>
    <row r="7047" ht="12.75">
      <c r="J7047" s="94"/>
    </row>
    <row r="7048" ht="12.75">
      <c r="J7048" s="94"/>
    </row>
    <row r="7049" ht="12.75">
      <c r="J7049" s="94"/>
    </row>
    <row r="7050" ht="12.75">
      <c r="J7050" s="94"/>
    </row>
    <row r="7051" ht="12.75">
      <c r="J7051" s="94"/>
    </row>
    <row r="7052" ht="12.75">
      <c r="J7052" s="94"/>
    </row>
    <row r="7053" ht="12.75">
      <c r="J7053" s="94"/>
    </row>
    <row r="7054" ht="12.75">
      <c r="J7054" s="94"/>
    </row>
    <row r="7055" ht="12.75">
      <c r="J7055" s="94"/>
    </row>
    <row r="7056" ht="12.75">
      <c r="J7056" s="94"/>
    </row>
    <row r="7057" ht="12.75">
      <c r="J7057" s="94"/>
    </row>
    <row r="7058" ht="12.75">
      <c r="J7058" s="94"/>
    </row>
    <row r="7059" ht="12.75">
      <c r="J7059" s="94"/>
    </row>
    <row r="7060" ht="12.75">
      <c r="J7060" s="94"/>
    </row>
    <row r="7061" ht="12.75">
      <c r="J7061" s="94"/>
    </row>
    <row r="7062" ht="12.75">
      <c r="J7062" s="94"/>
    </row>
    <row r="7063" ht="12.75">
      <c r="J7063" s="94"/>
    </row>
    <row r="7064" ht="12.75">
      <c r="J7064" s="94"/>
    </row>
    <row r="7065" ht="12.75">
      <c r="J7065" s="94"/>
    </row>
    <row r="7066" ht="12.75">
      <c r="J7066" s="94"/>
    </row>
    <row r="7067" ht="12.75">
      <c r="J7067" s="94"/>
    </row>
    <row r="7068" ht="12.75">
      <c r="J7068" s="94"/>
    </row>
    <row r="7069" ht="12.75">
      <c r="J7069" s="94"/>
    </row>
    <row r="7070" ht="12.75">
      <c r="J7070" s="94"/>
    </row>
    <row r="7071" ht="12.75">
      <c r="J7071" s="94"/>
    </row>
    <row r="7072" ht="12.75">
      <c r="J7072" s="94"/>
    </row>
    <row r="7073" ht="12.75">
      <c r="J7073" s="94"/>
    </row>
    <row r="7074" ht="12.75">
      <c r="J7074" s="94"/>
    </row>
    <row r="7075" ht="12.75">
      <c r="J7075" s="94"/>
    </row>
    <row r="7076" ht="12.75">
      <c r="J7076" s="94"/>
    </row>
    <row r="7077" ht="12.75">
      <c r="J7077" s="94"/>
    </row>
    <row r="7078" ht="12.75">
      <c r="J7078" s="94"/>
    </row>
    <row r="7079" ht="12.75">
      <c r="J7079" s="94"/>
    </row>
    <row r="7080" ht="12.75">
      <c r="J7080" s="94"/>
    </row>
    <row r="7081" ht="12.75">
      <c r="J7081" s="94"/>
    </row>
    <row r="7082" ht="12.75">
      <c r="J7082" s="94"/>
    </row>
    <row r="7083" ht="12.75">
      <c r="J7083" s="94"/>
    </row>
    <row r="7084" ht="12.75">
      <c r="J7084" s="94"/>
    </row>
    <row r="7085" ht="12.75">
      <c r="J7085" s="94"/>
    </row>
    <row r="7086" ht="12.75">
      <c r="J7086" s="94"/>
    </row>
    <row r="7087" ht="12.75">
      <c r="J7087" s="94"/>
    </row>
    <row r="7088" ht="12.75">
      <c r="J7088" s="94"/>
    </row>
    <row r="7089" ht="12.75">
      <c r="J7089" s="94"/>
    </row>
    <row r="7090" ht="12.75">
      <c r="J7090" s="94"/>
    </row>
    <row r="7091" ht="12.75">
      <c r="J7091" s="94"/>
    </row>
    <row r="7092" ht="12.75">
      <c r="J7092" s="94"/>
    </row>
    <row r="7093" ht="12.75">
      <c r="J7093" s="94"/>
    </row>
    <row r="7094" ht="12.75">
      <c r="J7094" s="94"/>
    </row>
    <row r="7095" ht="12.75">
      <c r="J7095" s="94"/>
    </row>
    <row r="7096" ht="12.75">
      <c r="J7096" s="94"/>
    </row>
    <row r="7097" ht="12.75">
      <c r="J7097" s="94"/>
    </row>
    <row r="7098" ht="12.75">
      <c r="J7098" s="94"/>
    </row>
    <row r="7099" ht="12.75">
      <c r="J7099" s="94"/>
    </row>
    <row r="7100" ht="12.75">
      <c r="J7100" s="94"/>
    </row>
    <row r="7101" ht="12.75">
      <c r="J7101" s="94"/>
    </row>
    <row r="7102" ht="12.75">
      <c r="J7102" s="94"/>
    </row>
    <row r="7103" ht="12.75">
      <c r="J7103" s="94"/>
    </row>
    <row r="7104" ht="12.75">
      <c r="J7104" s="94"/>
    </row>
    <row r="7105" ht="12.75">
      <c r="J7105" s="94"/>
    </row>
    <row r="7106" ht="12.75">
      <c r="J7106" s="94"/>
    </row>
    <row r="7107" ht="12.75">
      <c r="J7107" s="94"/>
    </row>
    <row r="7108" ht="12.75">
      <c r="J7108" s="94"/>
    </row>
    <row r="7109" ht="12.75">
      <c r="J7109" s="94"/>
    </row>
    <row r="7110" ht="12.75">
      <c r="J7110" s="94"/>
    </row>
    <row r="7111" ht="12.75">
      <c r="J7111" s="94"/>
    </row>
    <row r="7112" ht="12.75">
      <c r="J7112" s="94"/>
    </row>
    <row r="7113" ht="12.75">
      <c r="J7113" s="94"/>
    </row>
    <row r="7114" ht="12.75">
      <c r="J7114" s="94"/>
    </row>
    <row r="7115" ht="12.75">
      <c r="J7115" s="94"/>
    </row>
    <row r="7116" ht="12.75">
      <c r="J7116" s="94"/>
    </row>
    <row r="7117" ht="12.75">
      <c r="J7117" s="94"/>
    </row>
    <row r="7118" ht="12.75">
      <c r="J7118" s="94"/>
    </row>
    <row r="7119" ht="12.75">
      <c r="J7119" s="94"/>
    </row>
    <row r="7120" ht="12.75">
      <c r="J7120" s="94"/>
    </row>
    <row r="7121" ht="12.75">
      <c r="J7121" s="94"/>
    </row>
    <row r="7122" ht="12.75">
      <c r="J7122" s="94"/>
    </row>
    <row r="7123" ht="12.75">
      <c r="J7123" s="94"/>
    </row>
    <row r="7124" ht="12.75">
      <c r="J7124" s="94"/>
    </row>
    <row r="7125" ht="12.75">
      <c r="J7125" s="94"/>
    </row>
    <row r="7126" ht="12.75">
      <c r="J7126" s="94"/>
    </row>
    <row r="7127" ht="12.75">
      <c r="J7127" s="94"/>
    </row>
    <row r="7128" ht="12.75">
      <c r="J7128" s="94"/>
    </row>
    <row r="7129" ht="12.75">
      <c r="J7129" s="94"/>
    </row>
    <row r="7130" ht="12.75">
      <c r="J7130" s="94"/>
    </row>
    <row r="7131" ht="12.75">
      <c r="J7131" s="94"/>
    </row>
    <row r="7132" ht="12.75">
      <c r="J7132" s="94"/>
    </row>
    <row r="7133" ht="12.75">
      <c r="J7133" s="94"/>
    </row>
    <row r="7134" ht="12.75">
      <c r="J7134" s="94"/>
    </row>
    <row r="7135" ht="12.75">
      <c r="J7135" s="94"/>
    </row>
    <row r="7136" ht="12.75">
      <c r="J7136" s="94"/>
    </row>
    <row r="7137" ht="12.75">
      <c r="J7137" s="94"/>
    </row>
    <row r="7138" ht="12.75">
      <c r="J7138" s="94"/>
    </row>
    <row r="7139" ht="12.75">
      <c r="J7139" s="94"/>
    </row>
    <row r="7140" ht="12.75">
      <c r="J7140" s="94"/>
    </row>
    <row r="7141" ht="12.75">
      <c r="J7141" s="94"/>
    </row>
    <row r="7142" ht="12.75">
      <c r="J7142" s="94"/>
    </row>
    <row r="7143" ht="12.75">
      <c r="J7143" s="94"/>
    </row>
    <row r="7144" ht="12.75">
      <c r="J7144" s="94"/>
    </row>
    <row r="7145" ht="12.75">
      <c r="J7145" s="94"/>
    </row>
    <row r="7146" ht="12.75">
      <c r="J7146" s="94"/>
    </row>
    <row r="7147" ht="12.75">
      <c r="J7147" s="94"/>
    </row>
    <row r="7148" ht="12.75">
      <c r="J7148" s="94"/>
    </row>
    <row r="7149" ht="12.75">
      <c r="J7149" s="94"/>
    </row>
    <row r="7150" ht="12.75">
      <c r="J7150" s="94"/>
    </row>
    <row r="7151" ht="12.75">
      <c r="J7151" s="94"/>
    </row>
    <row r="7152" ht="12.75">
      <c r="J7152" s="94"/>
    </row>
    <row r="7153" ht="12.75">
      <c r="J7153" s="94"/>
    </row>
    <row r="7154" ht="12.75">
      <c r="J7154" s="94"/>
    </row>
    <row r="7155" ht="12.75">
      <c r="J7155" s="94"/>
    </row>
    <row r="7156" ht="12.75">
      <c r="J7156" s="94"/>
    </row>
    <row r="7157" ht="12.75">
      <c r="J7157" s="94"/>
    </row>
    <row r="7158" ht="12.75">
      <c r="J7158" s="94"/>
    </row>
    <row r="7159" ht="12.75">
      <c r="J7159" s="94"/>
    </row>
    <row r="7160" ht="12.75">
      <c r="J7160" s="94"/>
    </row>
    <row r="7161" ht="12.75">
      <c r="J7161" s="94"/>
    </row>
    <row r="7162" ht="12.75">
      <c r="J7162" s="94"/>
    </row>
    <row r="7163" ht="12.75">
      <c r="J7163" s="94"/>
    </row>
    <row r="7164" ht="12.75">
      <c r="J7164" s="94"/>
    </row>
    <row r="7165" ht="12.75">
      <c r="J7165" s="94"/>
    </row>
    <row r="7166" ht="12.75">
      <c r="J7166" s="94"/>
    </row>
    <row r="7167" ht="12.75">
      <c r="J7167" s="94"/>
    </row>
    <row r="7168" ht="12.75">
      <c r="J7168" s="94"/>
    </row>
    <row r="7169" ht="12.75">
      <c r="J7169" s="94"/>
    </row>
    <row r="7170" ht="12.75">
      <c r="J7170" s="94"/>
    </row>
    <row r="7171" ht="12.75">
      <c r="J7171" s="94"/>
    </row>
    <row r="7172" ht="12.75">
      <c r="J7172" s="94"/>
    </row>
    <row r="7173" ht="12.75">
      <c r="J7173" s="94"/>
    </row>
    <row r="7174" ht="12.75">
      <c r="J7174" s="94"/>
    </row>
    <row r="7175" ht="12.75">
      <c r="J7175" s="94"/>
    </row>
    <row r="7176" ht="12.75">
      <c r="J7176" s="94"/>
    </row>
    <row r="7177" ht="12.75">
      <c r="J7177" s="94"/>
    </row>
    <row r="7178" ht="12.75">
      <c r="J7178" s="94"/>
    </row>
    <row r="7179" ht="12.75">
      <c r="J7179" s="94"/>
    </row>
    <row r="7180" ht="12.75">
      <c r="J7180" s="94"/>
    </row>
    <row r="7181" ht="12.75">
      <c r="J7181" s="94"/>
    </row>
    <row r="7182" ht="12.75">
      <c r="J7182" s="94"/>
    </row>
    <row r="7183" ht="12.75">
      <c r="J7183" s="94"/>
    </row>
    <row r="7184" ht="12.75">
      <c r="J7184" s="94"/>
    </row>
    <row r="7185" ht="12.75">
      <c r="J7185" s="94"/>
    </row>
    <row r="7186" ht="12.75">
      <c r="J7186" s="94"/>
    </row>
    <row r="7187" ht="12.75">
      <c r="J7187" s="94"/>
    </row>
    <row r="7188" ht="12.75">
      <c r="J7188" s="94"/>
    </row>
    <row r="7189" ht="12.75">
      <c r="J7189" s="94"/>
    </row>
    <row r="7190" ht="12.75">
      <c r="J7190" s="94"/>
    </row>
    <row r="7191" ht="12.75">
      <c r="J7191" s="94"/>
    </row>
    <row r="7192" ht="12.75">
      <c r="J7192" s="94"/>
    </row>
    <row r="7193" ht="12.75">
      <c r="J7193" s="94"/>
    </row>
    <row r="7194" ht="12.75">
      <c r="J7194" s="94"/>
    </row>
    <row r="7195" ht="12.75">
      <c r="J7195" s="94"/>
    </row>
    <row r="7196" ht="12.75">
      <c r="J7196" s="94"/>
    </row>
    <row r="7197" ht="12.75">
      <c r="J7197" s="94"/>
    </row>
    <row r="7198" ht="12.75">
      <c r="J7198" s="94"/>
    </row>
    <row r="7199" ht="12.75">
      <c r="J7199" s="94"/>
    </row>
    <row r="7200" ht="12.75">
      <c r="J7200" s="94"/>
    </row>
    <row r="7201" ht="12.75">
      <c r="J7201" s="94"/>
    </row>
    <row r="7202" ht="12.75">
      <c r="J7202" s="94"/>
    </row>
    <row r="7203" ht="12.75">
      <c r="J7203" s="94"/>
    </row>
    <row r="7204" ht="12.75">
      <c r="J7204" s="94"/>
    </row>
    <row r="7205" ht="12.75">
      <c r="J7205" s="94"/>
    </row>
    <row r="7206" ht="12.75">
      <c r="J7206" s="94"/>
    </row>
    <row r="7207" ht="12.75">
      <c r="J7207" s="94"/>
    </row>
    <row r="7208" ht="12.75">
      <c r="J7208" s="94"/>
    </row>
    <row r="7209" ht="12.75">
      <c r="J7209" s="94"/>
    </row>
    <row r="7210" ht="12.75">
      <c r="J7210" s="94"/>
    </row>
    <row r="7211" ht="12.75">
      <c r="J7211" s="94"/>
    </row>
    <row r="7212" ht="12.75">
      <c r="J7212" s="94"/>
    </row>
    <row r="7213" ht="12.75">
      <c r="J7213" s="94"/>
    </row>
    <row r="7214" ht="12.75">
      <c r="J7214" s="94"/>
    </row>
    <row r="7215" ht="12.75">
      <c r="J7215" s="94"/>
    </row>
    <row r="7216" ht="12.75">
      <c r="J7216" s="94"/>
    </row>
    <row r="7217" ht="12.75">
      <c r="J7217" s="94"/>
    </row>
    <row r="7218" ht="12.75">
      <c r="J7218" s="94"/>
    </row>
    <row r="7219" ht="12.75">
      <c r="J7219" s="94"/>
    </row>
    <row r="7220" ht="12.75">
      <c r="J7220" s="94"/>
    </row>
    <row r="7221" ht="12.75">
      <c r="J7221" s="94"/>
    </row>
    <row r="7222" ht="12.75">
      <c r="J7222" s="94"/>
    </row>
    <row r="7223" ht="12.75">
      <c r="J7223" s="94"/>
    </row>
    <row r="7224" ht="12.75">
      <c r="J7224" s="94"/>
    </row>
    <row r="7225" ht="12.75">
      <c r="J7225" s="94"/>
    </row>
    <row r="7226" ht="12.75">
      <c r="J7226" s="94"/>
    </row>
    <row r="7227" ht="12.75">
      <c r="J7227" s="94"/>
    </row>
    <row r="7228" ht="12.75">
      <c r="J7228" s="94"/>
    </row>
    <row r="7229" ht="12.75">
      <c r="J7229" s="94"/>
    </row>
    <row r="7230" ht="12.75">
      <c r="J7230" s="94"/>
    </row>
    <row r="7231" ht="12.75">
      <c r="J7231" s="94"/>
    </row>
    <row r="7232" ht="12.75">
      <c r="J7232" s="94"/>
    </row>
    <row r="7233" ht="12.75">
      <c r="J7233" s="94"/>
    </row>
    <row r="7234" ht="12.75">
      <c r="J7234" s="94"/>
    </row>
    <row r="7235" ht="12.75">
      <c r="J7235" s="94"/>
    </row>
    <row r="7236" ht="12.75">
      <c r="J7236" s="94"/>
    </row>
    <row r="7237" ht="12.75">
      <c r="J7237" s="94"/>
    </row>
    <row r="7238" ht="12.75">
      <c r="J7238" s="94"/>
    </row>
    <row r="7239" ht="12.75">
      <c r="J7239" s="94"/>
    </row>
    <row r="7240" ht="12.75">
      <c r="J7240" s="94"/>
    </row>
    <row r="7241" ht="12.75">
      <c r="J7241" s="94"/>
    </row>
    <row r="7242" ht="12.75">
      <c r="J7242" s="94"/>
    </row>
    <row r="7243" ht="12.75">
      <c r="J7243" s="94"/>
    </row>
    <row r="7244" ht="12.75">
      <c r="J7244" s="94"/>
    </row>
    <row r="7245" ht="12.75">
      <c r="J7245" s="94"/>
    </row>
    <row r="7246" ht="12.75">
      <c r="J7246" s="94"/>
    </row>
    <row r="7247" ht="12.75">
      <c r="J7247" s="94"/>
    </row>
    <row r="7248" ht="12.75">
      <c r="J7248" s="94"/>
    </row>
    <row r="7249" ht="12.75">
      <c r="J7249" s="94"/>
    </row>
    <row r="7250" ht="12.75">
      <c r="J7250" s="94"/>
    </row>
    <row r="7251" ht="12.75">
      <c r="J7251" s="94"/>
    </row>
    <row r="7252" ht="12.75">
      <c r="J7252" s="94"/>
    </row>
    <row r="7253" ht="12.75">
      <c r="J7253" s="94"/>
    </row>
    <row r="7254" ht="12.75">
      <c r="J7254" s="94"/>
    </row>
    <row r="7255" ht="12.75">
      <c r="J7255" s="94"/>
    </row>
    <row r="7256" ht="12.75">
      <c r="J7256" s="94"/>
    </row>
    <row r="7257" ht="12.75">
      <c r="J7257" s="94"/>
    </row>
    <row r="7258" ht="12.75">
      <c r="J7258" s="94"/>
    </row>
    <row r="7259" ht="12.75">
      <c r="J7259" s="94"/>
    </row>
    <row r="7260" ht="12.75">
      <c r="J7260" s="94"/>
    </row>
    <row r="7261" ht="12.75">
      <c r="J7261" s="94"/>
    </row>
    <row r="7262" ht="12.75">
      <c r="J7262" s="94"/>
    </row>
    <row r="7263" ht="12.75">
      <c r="J7263" s="94"/>
    </row>
    <row r="7264" ht="12.75">
      <c r="J7264" s="94"/>
    </row>
    <row r="7265" ht="12.75">
      <c r="J7265" s="94"/>
    </row>
    <row r="7266" ht="12.75">
      <c r="J7266" s="94"/>
    </row>
    <row r="7267" ht="12.75">
      <c r="J7267" s="94"/>
    </row>
    <row r="7268" ht="12.75">
      <c r="J7268" s="94"/>
    </row>
    <row r="7269" ht="12.75">
      <c r="J7269" s="94"/>
    </row>
    <row r="7270" ht="12.75">
      <c r="J7270" s="94"/>
    </row>
    <row r="7271" ht="12.75">
      <c r="J7271" s="94"/>
    </row>
    <row r="7272" ht="12.75">
      <c r="J7272" s="94"/>
    </row>
    <row r="7273" ht="12.75">
      <c r="J7273" s="94"/>
    </row>
    <row r="7274" ht="12.75">
      <c r="J7274" s="94"/>
    </row>
    <row r="7275" ht="12.75">
      <c r="J7275" s="94"/>
    </row>
    <row r="7276" ht="12.75">
      <c r="J7276" s="94"/>
    </row>
    <row r="7277" ht="12.75">
      <c r="J7277" s="94"/>
    </row>
    <row r="7278" ht="12.75">
      <c r="J7278" s="94"/>
    </row>
    <row r="7279" ht="12.75">
      <c r="J7279" s="94"/>
    </row>
    <row r="7280" ht="12.75">
      <c r="J7280" s="94"/>
    </row>
    <row r="7281" ht="12.75">
      <c r="J7281" s="94"/>
    </row>
    <row r="7282" ht="12.75">
      <c r="J7282" s="94"/>
    </row>
    <row r="7283" ht="12.75">
      <c r="J7283" s="94"/>
    </row>
    <row r="7284" ht="12.75">
      <c r="J7284" s="94"/>
    </row>
    <row r="7285" ht="12.75">
      <c r="J7285" s="94"/>
    </row>
    <row r="7286" ht="12.75">
      <c r="J7286" s="94"/>
    </row>
    <row r="7287" ht="12.75">
      <c r="J7287" s="94"/>
    </row>
    <row r="7288" ht="12.75">
      <c r="J7288" s="94"/>
    </row>
    <row r="7289" ht="12.75">
      <c r="J7289" s="94"/>
    </row>
    <row r="7290" ht="12.75">
      <c r="J7290" s="94"/>
    </row>
    <row r="7291" ht="12.75">
      <c r="J7291" s="94"/>
    </row>
    <row r="7292" ht="12.75">
      <c r="J7292" s="94"/>
    </row>
    <row r="7293" ht="12.75">
      <c r="J7293" s="94"/>
    </row>
    <row r="7294" ht="12.75">
      <c r="J7294" s="94"/>
    </row>
    <row r="7295" ht="12.75">
      <c r="J7295" s="94"/>
    </row>
    <row r="7296" ht="12.75">
      <c r="J7296" s="94"/>
    </row>
    <row r="7297" ht="12.75">
      <c r="J7297" s="94"/>
    </row>
    <row r="7298" ht="12.75">
      <c r="J7298" s="94"/>
    </row>
    <row r="7299" ht="12.75">
      <c r="J7299" s="94"/>
    </row>
    <row r="7300" ht="12.75">
      <c r="J7300" s="94"/>
    </row>
    <row r="7301" ht="12.75">
      <c r="J7301" s="94"/>
    </row>
    <row r="7302" ht="12.75">
      <c r="J7302" s="94"/>
    </row>
    <row r="7303" ht="12.75">
      <c r="J7303" s="94"/>
    </row>
    <row r="7304" ht="12.75">
      <c r="J7304" s="94"/>
    </row>
    <row r="7305" ht="12.75">
      <c r="J7305" s="94"/>
    </row>
    <row r="7306" ht="12.75">
      <c r="J7306" s="94"/>
    </row>
    <row r="7307" ht="12.75">
      <c r="J7307" s="94"/>
    </row>
    <row r="7308" ht="12.75">
      <c r="J7308" s="94"/>
    </row>
    <row r="7309" ht="12.75">
      <c r="J7309" s="94"/>
    </row>
    <row r="7310" ht="12.75">
      <c r="J7310" s="94"/>
    </row>
    <row r="7311" ht="12.75">
      <c r="J7311" s="94"/>
    </row>
    <row r="7312" ht="12.75">
      <c r="J7312" s="94"/>
    </row>
    <row r="7313" ht="12.75">
      <c r="J7313" s="94"/>
    </row>
    <row r="7314" ht="12.75">
      <c r="J7314" s="94"/>
    </row>
    <row r="7315" ht="12.75">
      <c r="J7315" s="94"/>
    </row>
    <row r="7316" ht="12.75">
      <c r="J7316" s="94"/>
    </row>
    <row r="7317" ht="12.75">
      <c r="J7317" s="94"/>
    </row>
    <row r="7318" ht="12.75">
      <c r="J7318" s="94"/>
    </row>
    <row r="7319" ht="12.75">
      <c r="J7319" s="94"/>
    </row>
    <row r="7320" ht="12.75">
      <c r="J7320" s="94"/>
    </row>
    <row r="7321" ht="12.75">
      <c r="J7321" s="94"/>
    </row>
    <row r="7322" ht="12.75">
      <c r="J7322" s="94"/>
    </row>
    <row r="7323" ht="12.75">
      <c r="J7323" s="94"/>
    </row>
    <row r="7324" ht="12.75">
      <c r="J7324" s="94"/>
    </row>
    <row r="7325" ht="12.75">
      <c r="J7325" s="94"/>
    </row>
    <row r="7326" ht="12.75">
      <c r="J7326" s="94"/>
    </row>
    <row r="7327" ht="12.75">
      <c r="J7327" s="94"/>
    </row>
    <row r="7328" ht="12.75">
      <c r="J7328" s="94"/>
    </row>
    <row r="7329" ht="12.75">
      <c r="J7329" s="94"/>
    </row>
    <row r="7330" ht="12.75">
      <c r="J7330" s="94"/>
    </row>
    <row r="7331" ht="12.75">
      <c r="J7331" s="94"/>
    </row>
    <row r="7332" ht="12.75">
      <c r="J7332" s="94"/>
    </row>
    <row r="7333" ht="12.75">
      <c r="J7333" s="94"/>
    </row>
    <row r="7334" ht="12.75">
      <c r="J7334" s="94"/>
    </row>
    <row r="7335" ht="12.75">
      <c r="J7335" s="94"/>
    </row>
    <row r="7336" ht="12.75">
      <c r="J7336" s="94"/>
    </row>
    <row r="7337" ht="12.75">
      <c r="J7337" s="94"/>
    </row>
    <row r="7338" ht="12.75">
      <c r="J7338" s="94"/>
    </row>
    <row r="7339" ht="12.75">
      <c r="J7339" s="94"/>
    </row>
    <row r="7340" ht="12.75">
      <c r="J7340" s="94"/>
    </row>
    <row r="7341" ht="12.75">
      <c r="J7341" s="94"/>
    </row>
    <row r="7342" ht="12.75">
      <c r="J7342" s="94"/>
    </row>
    <row r="7343" ht="12.75">
      <c r="J7343" s="94"/>
    </row>
    <row r="7344" ht="12.75">
      <c r="J7344" s="94"/>
    </row>
    <row r="7345" ht="12.75">
      <c r="J7345" s="94"/>
    </row>
    <row r="7346" ht="12.75">
      <c r="J7346" s="94"/>
    </row>
    <row r="7347" ht="12.75">
      <c r="J7347" s="94"/>
    </row>
    <row r="7348" ht="12.75">
      <c r="J7348" s="94"/>
    </row>
    <row r="7349" ht="12.75">
      <c r="J7349" s="94"/>
    </row>
    <row r="7350" ht="12.75">
      <c r="J7350" s="94"/>
    </row>
    <row r="7351" ht="12.75">
      <c r="J7351" s="94"/>
    </row>
    <row r="7352" ht="12.75">
      <c r="J7352" s="94"/>
    </row>
    <row r="7353" ht="12.75">
      <c r="J7353" s="94"/>
    </row>
    <row r="7354" ht="12.75">
      <c r="J7354" s="94"/>
    </row>
    <row r="7355" ht="12.75">
      <c r="J7355" s="94"/>
    </row>
    <row r="7356" ht="12.75">
      <c r="J7356" s="94"/>
    </row>
    <row r="7357" ht="12.75">
      <c r="J7357" s="94"/>
    </row>
    <row r="7358" ht="12.75">
      <c r="J7358" s="94"/>
    </row>
    <row r="7359" ht="12.75">
      <c r="J7359" s="94"/>
    </row>
    <row r="7360" ht="12.75">
      <c r="J7360" s="94"/>
    </row>
    <row r="7361" ht="12.75">
      <c r="J7361" s="94"/>
    </row>
    <row r="7362" ht="12.75">
      <c r="J7362" s="94"/>
    </row>
    <row r="7363" ht="12.75">
      <c r="J7363" s="94"/>
    </row>
    <row r="7364" ht="12.75">
      <c r="J7364" s="94"/>
    </row>
    <row r="7365" ht="12.75">
      <c r="J7365" s="94"/>
    </row>
    <row r="7366" ht="12.75">
      <c r="J7366" s="94"/>
    </row>
    <row r="7367" ht="12.75">
      <c r="J7367" s="94"/>
    </row>
    <row r="7368" ht="12.75">
      <c r="J7368" s="94"/>
    </row>
    <row r="7369" ht="12.75">
      <c r="J7369" s="94"/>
    </row>
    <row r="7370" ht="12.75">
      <c r="J7370" s="94"/>
    </row>
    <row r="7371" ht="12.75">
      <c r="J7371" s="94"/>
    </row>
    <row r="7372" ht="12.75">
      <c r="J7372" s="94"/>
    </row>
    <row r="7373" ht="12.75">
      <c r="J7373" s="94"/>
    </row>
    <row r="7374" ht="12.75">
      <c r="J7374" s="94"/>
    </row>
    <row r="7375" ht="12.75">
      <c r="J7375" s="94"/>
    </row>
    <row r="7376" ht="12.75">
      <c r="J7376" s="94"/>
    </row>
    <row r="7377" ht="12.75">
      <c r="J7377" s="94"/>
    </row>
    <row r="7378" ht="12.75">
      <c r="J7378" s="94"/>
    </row>
    <row r="7379" ht="12.75">
      <c r="J7379" s="94"/>
    </row>
    <row r="7380" ht="12.75">
      <c r="J7380" s="94"/>
    </row>
    <row r="7381" ht="12.75">
      <c r="J7381" s="94"/>
    </row>
    <row r="7382" ht="12.75">
      <c r="J7382" s="94"/>
    </row>
    <row r="7383" ht="12.75">
      <c r="J7383" s="94"/>
    </row>
    <row r="7384" ht="12.75">
      <c r="J7384" s="94"/>
    </row>
    <row r="7385" ht="12.75">
      <c r="J7385" s="94"/>
    </row>
    <row r="7386" ht="12.75">
      <c r="J7386" s="94"/>
    </row>
    <row r="7387" ht="12.75">
      <c r="J7387" s="94"/>
    </row>
    <row r="7388" ht="12.75">
      <c r="J7388" s="94"/>
    </row>
    <row r="7389" ht="12.75">
      <c r="J7389" s="94"/>
    </row>
    <row r="7390" ht="12.75">
      <c r="J7390" s="94"/>
    </row>
    <row r="7391" ht="12.75">
      <c r="J7391" s="94"/>
    </row>
    <row r="7392" ht="12.75">
      <c r="J7392" s="94"/>
    </row>
    <row r="7393" ht="12.75">
      <c r="J7393" s="94"/>
    </row>
    <row r="7394" ht="12.75">
      <c r="J7394" s="94"/>
    </row>
    <row r="7395" ht="12.75">
      <c r="J7395" s="94"/>
    </row>
    <row r="7396" ht="12.75">
      <c r="J7396" s="94"/>
    </row>
    <row r="7397" ht="12.75">
      <c r="J7397" s="94"/>
    </row>
    <row r="7398" ht="12.75">
      <c r="J7398" s="94"/>
    </row>
    <row r="7399" ht="12.75">
      <c r="J7399" s="94"/>
    </row>
    <row r="7400" ht="12.75">
      <c r="J7400" s="94"/>
    </row>
    <row r="7401" ht="12.75">
      <c r="J7401" s="94"/>
    </row>
    <row r="7402" ht="12.75">
      <c r="J7402" s="94"/>
    </row>
    <row r="7403" ht="12.75">
      <c r="J7403" s="94"/>
    </row>
    <row r="7404" ht="12.75">
      <c r="J7404" s="94"/>
    </row>
    <row r="7405" ht="12.75">
      <c r="J7405" s="94"/>
    </row>
    <row r="7406" ht="12.75">
      <c r="J7406" s="94"/>
    </row>
    <row r="7407" ht="12.75">
      <c r="J7407" s="94"/>
    </row>
    <row r="7408" ht="12.75">
      <c r="J7408" s="94"/>
    </row>
    <row r="7409" ht="12.75">
      <c r="J7409" s="94"/>
    </row>
    <row r="7410" ht="12.75">
      <c r="J7410" s="94"/>
    </row>
    <row r="7411" ht="12.75">
      <c r="J7411" s="94"/>
    </row>
    <row r="7412" ht="12.75">
      <c r="J7412" s="94"/>
    </row>
    <row r="7413" ht="12.75">
      <c r="J7413" s="94"/>
    </row>
    <row r="7414" ht="12.75">
      <c r="J7414" s="94"/>
    </row>
    <row r="7415" ht="12.75">
      <c r="J7415" s="94"/>
    </row>
    <row r="7416" ht="12.75">
      <c r="J7416" s="94"/>
    </row>
    <row r="7417" ht="12.75">
      <c r="J7417" s="94"/>
    </row>
    <row r="7418" ht="12.75">
      <c r="J7418" s="94"/>
    </row>
    <row r="7419" ht="12.75">
      <c r="J7419" s="94"/>
    </row>
    <row r="7420" ht="12.75">
      <c r="J7420" s="94"/>
    </row>
    <row r="7421" ht="12.75">
      <c r="J7421" s="94"/>
    </row>
    <row r="7422" ht="12.75">
      <c r="J7422" s="94"/>
    </row>
    <row r="7423" ht="12.75">
      <c r="J7423" s="94"/>
    </row>
    <row r="7424" ht="12.75">
      <c r="J7424" s="94"/>
    </row>
    <row r="7425" ht="12.75">
      <c r="J7425" s="94"/>
    </row>
    <row r="7426" ht="12.75">
      <c r="J7426" s="94"/>
    </row>
    <row r="7427" ht="12.75">
      <c r="J7427" s="94"/>
    </row>
    <row r="7428" ht="12.75">
      <c r="J7428" s="94"/>
    </row>
    <row r="7429" ht="12.75">
      <c r="J7429" s="94"/>
    </row>
    <row r="7430" ht="12.75">
      <c r="J7430" s="94"/>
    </row>
    <row r="7431" ht="12.75">
      <c r="J7431" s="94"/>
    </row>
    <row r="7432" ht="12.75">
      <c r="J7432" s="94"/>
    </row>
    <row r="7433" ht="12.75">
      <c r="J7433" s="94"/>
    </row>
    <row r="7434" ht="12.75">
      <c r="J7434" s="94"/>
    </row>
    <row r="7435" ht="12.75">
      <c r="J7435" s="94"/>
    </row>
    <row r="7436" ht="12.75">
      <c r="J7436" s="94"/>
    </row>
    <row r="7437" ht="12.75">
      <c r="J7437" s="94"/>
    </row>
    <row r="7438" ht="12.75">
      <c r="J7438" s="94"/>
    </row>
    <row r="7439" ht="12.75">
      <c r="J7439" s="94"/>
    </row>
    <row r="7440" ht="12.75">
      <c r="J7440" s="94"/>
    </row>
    <row r="7441" ht="12.75">
      <c r="J7441" s="94"/>
    </row>
    <row r="7442" ht="12.75">
      <c r="J7442" s="94"/>
    </row>
    <row r="7443" ht="12.75">
      <c r="J7443" s="94"/>
    </row>
    <row r="7444" ht="12.75">
      <c r="J7444" s="94"/>
    </row>
    <row r="7445" ht="12.75">
      <c r="J7445" s="94"/>
    </row>
    <row r="7446" ht="12.75">
      <c r="J7446" s="94"/>
    </row>
    <row r="7447" ht="12.75">
      <c r="J7447" s="94"/>
    </row>
    <row r="7448" ht="12.75">
      <c r="J7448" s="94"/>
    </row>
    <row r="7449" ht="12.75">
      <c r="J7449" s="94"/>
    </row>
    <row r="7450" ht="12.75">
      <c r="J7450" s="94"/>
    </row>
    <row r="7451" ht="12.75">
      <c r="J7451" s="94"/>
    </row>
    <row r="7452" ht="12.75">
      <c r="J7452" s="94"/>
    </row>
    <row r="7453" ht="12.75">
      <c r="J7453" s="94"/>
    </row>
    <row r="7454" ht="12.75">
      <c r="J7454" s="94"/>
    </row>
    <row r="7455" ht="12.75">
      <c r="J7455" s="94"/>
    </row>
    <row r="7456" ht="12.75">
      <c r="J7456" s="94"/>
    </row>
    <row r="7457" ht="12.75">
      <c r="J7457" s="94"/>
    </row>
    <row r="7458" ht="12.75">
      <c r="J7458" s="94"/>
    </row>
    <row r="7459" ht="12.75">
      <c r="J7459" s="94"/>
    </row>
    <row r="7460" ht="12.75">
      <c r="J7460" s="94"/>
    </row>
    <row r="7461" ht="12.75">
      <c r="J7461" s="94"/>
    </row>
    <row r="7462" ht="12.75">
      <c r="J7462" s="94"/>
    </row>
    <row r="7463" ht="12.75">
      <c r="J7463" s="94"/>
    </row>
    <row r="7464" ht="12.75">
      <c r="J7464" s="94"/>
    </row>
    <row r="7465" ht="12.75">
      <c r="J7465" s="94"/>
    </row>
    <row r="7466" ht="12.75">
      <c r="J7466" s="94"/>
    </row>
    <row r="7467" ht="12.75">
      <c r="J7467" s="94"/>
    </row>
    <row r="7468" ht="12.75">
      <c r="J7468" s="94"/>
    </row>
    <row r="7469" ht="12.75">
      <c r="J7469" s="94"/>
    </row>
    <row r="7470" ht="12.75">
      <c r="J7470" s="94"/>
    </row>
    <row r="7471" ht="12.75">
      <c r="J7471" s="94"/>
    </row>
    <row r="7472" ht="12.75">
      <c r="J7472" s="94"/>
    </row>
    <row r="7473" ht="12.75">
      <c r="J7473" s="94"/>
    </row>
    <row r="7474" ht="12.75">
      <c r="J7474" s="94"/>
    </row>
    <row r="7475" ht="12.75">
      <c r="J7475" s="94"/>
    </row>
    <row r="7476" ht="12.75">
      <c r="J7476" s="94"/>
    </row>
    <row r="7477" ht="12.75">
      <c r="J7477" s="94"/>
    </row>
    <row r="7478" ht="12.75">
      <c r="J7478" s="94"/>
    </row>
    <row r="7479" ht="12.75">
      <c r="J7479" s="94"/>
    </row>
    <row r="7480" ht="12.75">
      <c r="J7480" s="94"/>
    </row>
    <row r="7481" ht="12.75">
      <c r="J7481" s="94"/>
    </row>
    <row r="7482" ht="12.75">
      <c r="J7482" s="94"/>
    </row>
    <row r="7483" ht="12.75">
      <c r="J7483" s="94"/>
    </row>
    <row r="7484" ht="12.75">
      <c r="J7484" s="94"/>
    </row>
    <row r="7485" ht="12.75">
      <c r="J7485" s="94"/>
    </row>
    <row r="7486" ht="12.75">
      <c r="J7486" s="94"/>
    </row>
    <row r="7487" ht="12.75">
      <c r="J7487" s="94"/>
    </row>
    <row r="7488" ht="12.75">
      <c r="J7488" s="94"/>
    </row>
    <row r="7489" ht="12.75">
      <c r="J7489" s="94"/>
    </row>
    <row r="7490" ht="12.75">
      <c r="J7490" s="94"/>
    </row>
    <row r="7491" ht="12.75">
      <c r="J7491" s="94"/>
    </row>
    <row r="7492" ht="12.75">
      <c r="J7492" s="94"/>
    </row>
    <row r="7493" ht="12.75">
      <c r="J7493" s="94"/>
    </row>
    <row r="7494" ht="12.75">
      <c r="J7494" s="94"/>
    </row>
    <row r="7495" ht="12.75">
      <c r="J7495" s="94"/>
    </row>
    <row r="7496" ht="12.75">
      <c r="J7496" s="94"/>
    </row>
    <row r="7497" ht="12.75">
      <c r="J7497" s="94"/>
    </row>
    <row r="7498" ht="12.75">
      <c r="J7498" s="94"/>
    </row>
    <row r="7499" ht="12.75">
      <c r="J7499" s="94"/>
    </row>
    <row r="7500" ht="12.75">
      <c r="J7500" s="94"/>
    </row>
    <row r="7501" ht="12.75">
      <c r="J7501" s="94"/>
    </row>
    <row r="7502" ht="12.75">
      <c r="J7502" s="94"/>
    </row>
    <row r="7503" ht="12.75">
      <c r="J7503" s="94"/>
    </row>
    <row r="7504" ht="12.75">
      <c r="J7504" s="94"/>
    </row>
    <row r="7505" ht="12.75">
      <c r="J7505" s="94"/>
    </row>
    <row r="7506" ht="12.75">
      <c r="J7506" s="94"/>
    </row>
    <row r="7507" ht="12.75">
      <c r="J7507" s="94"/>
    </row>
    <row r="7508" ht="12.75">
      <c r="J7508" s="94"/>
    </row>
    <row r="7509" ht="12.75">
      <c r="J7509" s="94"/>
    </row>
    <row r="7510" ht="12.75">
      <c r="J7510" s="94"/>
    </row>
    <row r="7511" ht="12.75">
      <c r="J7511" s="94"/>
    </row>
    <row r="7512" ht="12.75">
      <c r="J7512" s="94"/>
    </row>
    <row r="7513" ht="12.75">
      <c r="J7513" s="94"/>
    </row>
    <row r="7514" ht="12.75">
      <c r="J7514" s="94"/>
    </row>
    <row r="7515" ht="12.75">
      <c r="J7515" s="94"/>
    </row>
    <row r="7516" ht="12.75">
      <c r="J7516" s="94"/>
    </row>
    <row r="7517" ht="12.75">
      <c r="J7517" s="94"/>
    </row>
    <row r="7518" ht="12.75">
      <c r="J7518" s="94"/>
    </row>
    <row r="7519" ht="12.75">
      <c r="J7519" s="94"/>
    </row>
    <row r="7520" ht="12.75">
      <c r="J7520" s="94"/>
    </row>
    <row r="7521" ht="12.75">
      <c r="J7521" s="94"/>
    </row>
    <row r="7522" ht="12.75">
      <c r="J7522" s="94"/>
    </row>
    <row r="7523" ht="12.75">
      <c r="J7523" s="94"/>
    </row>
    <row r="7524" ht="12.75">
      <c r="J7524" s="94"/>
    </row>
    <row r="7525" ht="12.75">
      <c r="J7525" s="94"/>
    </row>
    <row r="7526" ht="12.75">
      <c r="J7526" s="94"/>
    </row>
    <row r="7527" ht="12.75">
      <c r="J7527" s="94"/>
    </row>
    <row r="7528" ht="12.75">
      <c r="J7528" s="94"/>
    </row>
    <row r="7529" ht="12.75">
      <c r="J7529" s="94"/>
    </row>
    <row r="7530" ht="12.75">
      <c r="J7530" s="94"/>
    </row>
    <row r="7531" ht="12.75">
      <c r="J7531" s="94"/>
    </row>
    <row r="7532" ht="12.75">
      <c r="J7532" s="94"/>
    </row>
    <row r="7533" ht="12.75">
      <c r="J7533" s="94"/>
    </row>
    <row r="7534" ht="12.75">
      <c r="J7534" s="94"/>
    </row>
    <row r="7535" ht="12.75">
      <c r="J7535" s="94"/>
    </row>
    <row r="7536" ht="12.75">
      <c r="J7536" s="94"/>
    </row>
    <row r="7537" ht="12.75">
      <c r="J7537" s="94"/>
    </row>
    <row r="7538" ht="12.75">
      <c r="J7538" s="94"/>
    </row>
    <row r="7539" ht="12.75">
      <c r="J7539" s="94"/>
    </row>
    <row r="7540" ht="12.75">
      <c r="J7540" s="94"/>
    </row>
    <row r="7541" ht="12.75">
      <c r="J7541" s="94"/>
    </row>
    <row r="7542" ht="12.75">
      <c r="J7542" s="94"/>
    </row>
    <row r="7543" ht="12.75">
      <c r="J7543" s="94"/>
    </row>
    <row r="7544" ht="12.75">
      <c r="J7544" s="94"/>
    </row>
    <row r="7545" ht="12.75">
      <c r="J7545" s="94"/>
    </row>
    <row r="7546" ht="12.75">
      <c r="J7546" s="94"/>
    </row>
    <row r="7547" ht="12.75">
      <c r="J7547" s="94"/>
    </row>
    <row r="7548" ht="12.75">
      <c r="J7548" s="94"/>
    </row>
    <row r="7549" ht="12.75">
      <c r="J7549" s="94"/>
    </row>
    <row r="7550" ht="12.75">
      <c r="J7550" s="94"/>
    </row>
    <row r="7551" ht="12.75">
      <c r="J7551" s="94"/>
    </row>
    <row r="7552" ht="12.75">
      <c r="J7552" s="94"/>
    </row>
    <row r="7553" ht="12.75">
      <c r="J7553" s="94"/>
    </row>
    <row r="7554" ht="12.75">
      <c r="J7554" s="94"/>
    </row>
    <row r="7555" ht="12.75">
      <c r="J7555" s="94"/>
    </row>
    <row r="7556" ht="12.75">
      <c r="J7556" s="94"/>
    </row>
    <row r="7557" ht="12.75">
      <c r="J7557" s="94"/>
    </row>
    <row r="7558" ht="12.75">
      <c r="J7558" s="94"/>
    </row>
    <row r="7559" ht="12.75">
      <c r="J7559" s="94"/>
    </row>
    <row r="7560" ht="12.75">
      <c r="J7560" s="94"/>
    </row>
    <row r="7561" ht="12.75">
      <c r="J7561" s="94"/>
    </row>
    <row r="7562" ht="12.75">
      <c r="J7562" s="94"/>
    </row>
    <row r="7563" ht="12.75">
      <c r="J7563" s="94"/>
    </row>
    <row r="7564" ht="12.75">
      <c r="J7564" s="94"/>
    </row>
    <row r="7565" ht="12.75">
      <c r="J7565" s="94"/>
    </row>
    <row r="7566" ht="12.75">
      <c r="J7566" s="94"/>
    </row>
    <row r="7567" ht="12.75">
      <c r="J7567" s="94"/>
    </row>
    <row r="7568" ht="12.75">
      <c r="J7568" s="94"/>
    </row>
    <row r="7569" ht="12.75">
      <c r="J7569" s="94"/>
    </row>
    <row r="7570" ht="12.75">
      <c r="J7570" s="94"/>
    </row>
    <row r="7571" ht="12.75">
      <c r="J7571" s="94"/>
    </row>
    <row r="7572" ht="12.75">
      <c r="J7572" s="94"/>
    </row>
    <row r="7573" ht="12.75">
      <c r="J7573" s="94"/>
    </row>
    <row r="7574" ht="12.75">
      <c r="J7574" s="94"/>
    </row>
    <row r="7575" ht="12.75">
      <c r="J7575" s="94"/>
    </row>
    <row r="7576" ht="12.75">
      <c r="J7576" s="94"/>
    </row>
    <row r="7577" ht="12.75">
      <c r="J7577" s="94"/>
    </row>
    <row r="7578" ht="12.75">
      <c r="J7578" s="94"/>
    </row>
    <row r="7579" ht="12.75">
      <c r="J7579" s="94"/>
    </row>
    <row r="7580" ht="12.75">
      <c r="J7580" s="94"/>
    </row>
    <row r="7581" ht="12.75">
      <c r="J7581" s="94"/>
    </row>
    <row r="7582" ht="12.75">
      <c r="J7582" s="94"/>
    </row>
    <row r="7583" ht="12.75">
      <c r="J7583" s="94"/>
    </row>
    <row r="7584" ht="12.75">
      <c r="J7584" s="94"/>
    </row>
    <row r="7585" ht="12.75">
      <c r="J7585" s="94"/>
    </row>
    <row r="7586" ht="12.75">
      <c r="J7586" s="94"/>
    </row>
    <row r="7587" ht="12.75">
      <c r="J7587" s="94"/>
    </row>
    <row r="7588" ht="12.75">
      <c r="J7588" s="94"/>
    </row>
    <row r="7589" ht="12.75">
      <c r="J7589" s="94"/>
    </row>
    <row r="7590" ht="12.75">
      <c r="J7590" s="94"/>
    </row>
    <row r="7591" ht="12.75">
      <c r="J7591" s="94"/>
    </row>
    <row r="7592" ht="12.75">
      <c r="J7592" s="94"/>
    </row>
    <row r="7593" ht="12.75">
      <c r="J7593" s="94"/>
    </row>
    <row r="7594" ht="12.75">
      <c r="J7594" s="94"/>
    </row>
    <row r="7595" ht="12.75">
      <c r="J7595" s="94"/>
    </row>
    <row r="7596" ht="12.75">
      <c r="J7596" s="94"/>
    </row>
    <row r="7597" ht="12.75">
      <c r="J7597" s="94"/>
    </row>
    <row r="7598" ht="12.75">
      <c r="J7598" s="94"/>
    </row>
    <row r="7599" ht="12.75">
      <c r="J7599" s="94"/>
    </row>
    <row r="7600" ht="12.75">
      <c r="J7600" s="94"/>
    </row>
    <row r="7601" ht="12.75">
      <c r="J7601" s="94"/>
    </row>
    <row r="7602" ht="12.75">
      <c r="J7602" s="94"/>
    </row>
    <row r="7603" ht="12.75">
      <c r="J7603" s="94"/>
    </row>
    <row r="7604" ht="12.75">
      <c r="J7604" s="94"/>
    </row>
    <row r="7605" ht="12.75">
      <c r="J7605" s="94"/>
    </row>
    <row r="7606" ht="12.75">
      <c r="J7606" s="94"/>
    </row>
    <row r="7607" ht="12.75">
      <c r="J7607" s="94"/>
    </row>
    <row r="7608" ht="12.75">
      <c r="J7608" s="94"/>
    </row>
    <row r="7609" ht="12.75">
      <c r="J7609" s="94"/>
    </row>
    <row r="7610" ht="12.75">
      <c r="J7610" s="94"/>
    </row>
    <row r="7611" ht="12.75">
      <c r="J7611" s="94"/>
    </row>
    <row r="7612" ht="12.75">
      <c r="J7612" s="94"/>
    </row>
    <row r="7613" ht="12.75">
      <c r="J7613" s="94"/>
    </row>
    <row r="7614" ht="12.75">
      <c r="J7614" s="94"/>
    </row>
    <row r="7615" ht="12.75">
      <c r="J7615" s="94"/>
    </row>
    <row r="7616" ht="12.75">
      <c r="J7616" s="94"/>
    </row>
    <row r="7617" ht="12.75">
      <c r="J7617" s="94"/>
    </row>
    <row r="7618" ht="12.75">
      <c r="J7618" s="94"/>
    </row>
    <row r="7619" ht="12.75">
      <c r="J7619" s="94"/>
    </row>
    <row r="7620" ht="12.75">
      <c r="J7620" s="94"/>
    </row>
    <row r="7621" ht="12.75">
      <c r="J7621" s="94"/>
    </row>
    <row r="7622" ht="12.75">
      <c r="J7622" s="94"/>
    </row>
    <row r="7623" ht="12.75">
      <c r="J7623" s="94"/>
    </row>
    <row r="7624" ht="12.75">
      <c r="J7624" s="94"/>
    </row>
    <row r="7625" ht="12.75">
      <c r="J7625" s="94"/>
    </row>
    <row r="7626" ht="12.75">
      <c r="J7626" s="94"/>
    </row>
    <row r="7627" ht="12.75">
      <c r="J7627" s="94"/>
    </row>
    <row r="7628" ht="12.75">
      <c r="J7628" s="94"/>
    </row>
    <row r="7629" ht="12.75">
      <c r="J7629" s="94"/>
    </row>
    <row r="7630" ht="12.75">
      <c r="J7630" s="94"/>
    </row>
    <row r="7631" ht="12.75">
      <c r="J7631" s="94"/>
    </row>
    <row r="7632" ht="12.75">
      <c r="J7632" s="94"/>
    </row>
    <row r="7633" ht="12.75">
      <c r="J7633" s="94"/>
    </row>
    <row r="7634" ht="12.75">
      <c r="J7634" s="94"/>
    </row>
    <row r="7635" ht="12.75">
      <c r="J7635" s="94"/>
    </row>
    <row r="7636" ht="12.75">
      <c r="J7636" s="94"/>
    </row>
    <row r="7637" ht="12.75">
      <c r="J7637" s="94"/>
    </row>
    <row r="7638" ht="12.75">
      <c r="J7638" s="94"/>
    </row>
    <row r="7639" ht="12.75">
      <c r="J7639" s="94"/>
    </row>
    <row r="7640" ht="12.75">
      <c r="J7640" s="94"/>
    </row>
    <row r="7641" ht="12.75">
      <c r="J7641" s="94"/>
    </row>
    <row r="7642" ht="12.75">
      <c r="J7642" s="94"/>
    </row>
    <row r="7643" ht="12.75">
      <c r="J7643" s="94"/>
    </row>
    <row r="7644" ht="12.75">
      <c r="J7644" s="94"/>
    </row>
    <row r="7645" ht="12.75">
      <c r="J7645" s="94"/>
    </row>
    <row r="7646" ht="12.75">
      <c r="J7646" s="94"/>
    </row>
    <row r="7647" ht="12.75">
      <c r="J7647" s="94"/>
    </row>
    <row r="7648" ht="12.75">
      <c r="J7648" s="94"/>
    </row>
    <row r="7649" ht="12.75">
      <c r="J7649" s="94"/>
    </row>
    <row r="7650" ht="12.75">
      <c r="J7650" s="94"/>
    </row>
    <row r="7651" ht="12.75">
      <c r="J7651" s="94"/>
    </row>
    <row r="7652" ht="12.75">
      <c r="J7652" s="94"/>
    </row>
    <row r="7653" ht="12.75">
      <c r="J7653" s="94"/>
    </row>
    <row r="7654" ht="12.75">
      <c r="J7654" s="94"/>
    </row>
    <row r="7655" ht="12.75">
      <c r="J7655" s="94"/>
    </row>
    <row r="7656" ht="12.75">
      <c r="J7656" s="94"/>
    </row>
    <row r="7657" ht="12.75">
      <c r="J7657" s="94"/>
    </row>
    <row r="7658" ht="12.75">
      <c r="J7658" s="94"/>
    </row>
    <row r="7659" ht="12.75">
      <c r="J7659" s="94"/>
    </row>
    <row r="7660" ht="12.75">
      <c r="J7660" s="94"/>
    </row>
    <row r="7661" ht="12.75">
      <c r="J7661" s="94"/>
    </row>
    <row r="7662" ht="12.75">
      <c r="J7662" s="94"/>
    </row>
    <row r="7663" ht="12.75">
      <c r="J7663" s="94"/>
    </row>
    <row r="7664" ht="12.75">
      <c r="J7664" s="94"/>
    </row>
    <row r="7665" ht="12.75">
      <c r="J7665" s="94"/>
    </row>
    <row r="7666" ht="12.75">
      <c r="J7666" s="94"/>
    </row>
    <row r="7667" ht="12.75">
      <c r="J7667" s="94"/>
    </row>
    <row r="7668" ht="12.75">
      <c r="J7668" s="94"/>
    </row>
    <row r="7669" ht="12.75">
      <c r="J7669" s="94"/>
    </row>
    <row r="7670" ht="12.75">
      <c r="J7670" s="94"/>
    </row>
    <row r="7671" ht="12.75">
      <c r="J7671" s="94"/>
    </row>
    <row r="7672" ht="12.75">
      <c r="J7672" s="94"/>
    </row>
    <row r="7673" ht="12.75">
      <c r="J7673" s="94"/>
    </row>
    <row r="7674" ht="12.75">
      <c r="J7674" s="94"/>
    </row>
    <row r="7675" ht="12.75">
      <c r="J7675" s="94"/>
    </row>
    <row r="7676" ht="12.75">
      <c r="J7676" s="94"/>
    </row>
    <row r="7677" ht="12.75">
      <c r="J7677" s="94"/>
    </row>
    <row r="7678" ht="12.75">
      <c r="J7678" s="94"/>
    </row>
    <row r="7679" ht="12.75">
      <c r="J7679" s="94"/>
    </row>
    <row r="7680" ht="12.75">
      <c r="J7680" s="94"/>
    </row>
    <row r="7681" ht="12.75">
      <c r="J7681" s="94"/>
    </row>
    <row r="7682" ht="12.75">
      <c r="J7682" s="94"/>
    </row>
    <row r="7683" ht="12.75">
      <c r="J7683" s="94"/>
    </row>
    <row r="7684" ht="12.75">
      <c r="J7684" s="94"/>
    </row>
    <row r="7685" ht="12.75">
      <c r="J7685" s="94"/>
    </row>
    <row r="7686" ht="12.75">
      <c r="J7686" s="94"/>
    </row>
    <row r="7687" ht="12.75">
      <c r="J7687" s="94"/>
    </row>
    <row r="7688" ht="12.75">
      <c r="J7688" s="94"/>
    </row>
    <row r="7689" ht="12.75">
      <c r="J7689" s="94"/>
    </row>
    <row r="7690" ht="12.75">
      <c r="J7690" s="94"/>
    </row>
    <row r="7691" ht="12.75">
      <c r="J7691" s="94"/>
    </row>
    <row r="7692" ht="12.75">
      <c r="J7692" s="94"/>
    </row>
    <row r="7693" ht="12.75">
      <c r="J7693" s="94"/>
    </row>
    <row r="7694" ht="12.75">
      <c r="J7694" s="94"/>
    </row>
    <row r="7695" ht="12.75">
      <c r="J7695" s="94"/>
    </row>
    <row r="7696" ht="12.75">
      <c r="J7696" s="94"/>
    </row>
    <row r="7697" ht="12.75">
      <c r="J7697" s="94"/>
    </row>
    <row r="7698" ht="12.75">
      <c r="J7698" s="94"/>
    </row>
    <row r="7699" ht="12.75">
      <c r="J7699" s="94"/>
    </row>
    <row r="7700" ht="12.75">
      <c r="J7700" s="94"/>
    </row>
    <row r="7701" ht="12.75">
      <c r="J7701" s="94"/>
    </row>
    <row r="7702" ht="12.75">
      <c r="J7702" s="94"/>
    </row>
    <row r="7703" ht="12.75">
      <c r="J7703" s="94"/>
    </row>
    <row r="7704" ht="12.75">
      <c r="J7704" s="94"/>
    </row>
    <row r="7705" ht="12.75">
      <c r="J7705" s="94"/>
    </row>
    <row r="7706" ht="12.75">
      <c r="J7706" s="94"/>
    </row>
    <row r="7707" ht="12.75">
      <c r="J7707" s="94"/>
    </row>
    <row r="7708" ht="12.75">
      <c r="J7708" s="94"/>
    </row>
    <row r="7709" ht="12.75">
      <c r="J7709" s="94"/>
    </row>
    <row r="7710" ht="12.75">
      <c r="J7710" s="94"/>
    </row>
    <row r="7711" ht="12.75">
      <c r="J7711" s="94"/>
    </row>
    <row r="7712" ht="12.75">
      <c r="J7712" s="94"/>
    </row>
    <row r="7713" ht="12.75">
      <c r="J7713" s="94"/>
    </row>
    <row r="7714" ht="12.75">
      <c r="J7714" s="94"/>
    </row>
    <row r="7715" ht="12.75">
      <c r="J7715" s="94"/>
    </row>
    <row r="7716" ht="12.75">
      <c r="J7716" s="94"/>
    </row>
    <row r="7717" ht="12.75">
      <c r="J7717" s="94"/>
    </row>
    <row r="7718" ht="12.75">
      <c r="J7718" s="94"/>
    </row>
    <row r="7719" ht="12.75">
      <c r="J7719" s="94"/>
    </row>
    <row r="7720" ht="12.75">
      <c r="J7720" s="94"/>
    </row>
    <row r="7721" ht="12.75">
      <c r="J7721" s="94"/>
    </row>
    <row r="7722" ht="12.75">
      <c r="J7722" s="94"/>
    </row>
    <row r="7723" ht="12.75">
      <c r="J7723" s="94"/>
    </row>
    <row r="7724" ht="12.75">
      <c r="J7724" s="94"/>
    </row>
    <row r="7725" ht="12.75">
      <c r="J7725" s="94"/>
    </row>
    <row r="7726" ht="12.75">
      <c r="J7726" s="94"/>
    </row>
    <row r="7727" ht="12.75">
      <c r="J7727" s="94"/>
    </row>
    <row r="7728" ht="12.75">
      <c r="J7728" s="94"/>
    </row>
    <row r="7729" ht="12.75">
      <c r="J7729" s="94"/>
    </row>
    <row r="7730" ht="12.75">
      <c r="J7730" s="94"/>
    </row>
    <row r="7731" ht="12.75">
      <c r="J7731" s="94"/>
    </row>
    <row r="7732" ht="12.75">
      <c r="J7732" s="94"/>
    </row>
    <row r="7733" ht="12.75">
      <c r="J7733" s="94"/>
    </row>
    <row r="7734" ht="12.75">
      <c r="J7734" s="94"/>
    </row>
    <row r="7735" ht="12.75">
      <c r="J7735" s="94"/>
    </row>
    <row r="7736" ht="12.75">
      <c r="J7736" s="94"/>
    </row>
    <row r="7737" ht="12.75">
      <c r="J7737" s="94"/>
    </row>
    <row r="7738" ht="12.75">
      <c r="J7738" s="94"/>
    </row>
    <row r="7739" ht="12.75">
      <c r="J7739" s="94"/>
    </row>
    <row r="7740" ht="12.75">
      <c r="J7740" s="94"/>
    </row>
    <row r="7741" ht="12.75">
      <c r="J7741" s="94"/>
    </row>
    <row r="7742" ht="12.75">
      <c r="J7742" s="94"/>
    </row>
    <row r="7743" ht="12.75">
      <c r="J7743" s="94"/>
    </row>
    <row r="7744" ht="12.75">
      <c r="J7744" s="94"/>
    </row>
    <row r="7745" ht="12.75">
      <c r="J7745" s="94"/>
    </row>
    <row r="7746" ht="12.75">
      <c r="J7746" s="94"/>
    </row>
    <row r="7747" ht="12.75">
      <c r="J7747" s="94"/>
    </row>
    <row r="7748" ht="12.75">
      <c r="J7748" s="94"/>
    </row>
    <row r="7749" ht="12.75">
      <c r="J7749" s="94"/>
    </row>
    <row r="7750" ht="12.75">
      <c r="J7750" s="94"/>
    </row>
    <row r="7751" ht="12.75">
      <c r="J7751" s="94"/>
    </row>
    <row r="7752" ht="12.75">
      <c r="J7752" s="94"/>
    </row>
    <row r="7753" ht="12.75">
      <c r="J7753" s="94"/>
    </row>
    <row r="7754" ht="12.75">
      <c r="J7754" s="94"/>
    </row>
    <row r="7755" ht="12.75">
      <c r="J7755" s="94"/>
    </row>
    <row r="7756" ht="12.75">
      <c r="J7756" s="94"/>
    </row>
    <row r="7757" ht="12.75">
      <c r="J7757" s="94"/>
    </row>
    <row r="7758" ht="12.75">
      <c r="J7758" s="94"/>
    </row>
    <row r="7759" ht="12.75">
      <c r="J7759" s="94"/>
    </row>
    <row r="7760" ht="12.75">
      <c r="J7760" s="94"/>
    </row>
    <row r="7761" ht="12.75">
      <c r="J7761" s="94"/>
    </row>
    <row r="7762" ht="12.75">
      <c r="J7762" s="94"/>
    </row>
    <row r="7763" ht="12.75">
      <c r="J7763" s="94"/>
    </row>
    <row r="7764" ht="12.75">
      <c r="J7764" s="94"/>
    </row>
    <row r="7765" ht="12.75">
      <c r="J7765" s="94"/>
    </row>
    <row r="7766" ht="12.75">
      <c r="J7766" s="94"/>
    </row>
    <row r="7767" ht="12.75">
      <c r="J7767" s="94"/>
    </row>
    <row r="7768" ht="12.75">
      <c r="J7768" s="94"/>
    </row>
    <row r="7769" ht="12.75">
      <c r="J7769" s="94"/>
    </row>
    <row r="7770" ht="12.75">
      <c r="J7770" s="94"/>
    </row>
    <row r="7771" ht="12.75">
      <c r="J7771" s="94"/>
    </row>
    <row r="7772" ht="12.75">
      <c r="J7772" s="94"/>
    </row>
    <row r="7773" ht="12.75">
      <c r="J7773" s="94"/>
    </row>
    <row r="7774" ht="12.75">
      <c r="J7774" s="94"/>
    </row>
    <row r="7775" ht="12.75">
      <c r="J7775" s="94"/>
    </row>
    <row r="7776" ht="12.75">
      <c r="J7776" s="94"/>
    </row>
    <row r="7777" ht="12.75">
      <c r="J7777" s="94"/>
    </row>
    <row r="7778" ht="12.75">
      <c r="J7778" s="94"/>
    </row>
    <row r="7779" ht="12.75">
      <c r="J7779" s="94"/>
    </row>
    <row r="7780" ht="12.75">
      <c r="J7780" s="94"/>
    </row>
    <row r="7781" ht="12.75">
      <c r="J7781" s="94"/>
    </row>
    <row r="7782" ht="12.75">
      <c r="J7782" s="94"/>
    </row>
    <row r="7783" ht="12.75">
      <c r="J7783" s="94"/>
    </row>
    <row r="7784" ht="12.75">
      <c r="J7784" s="94"/>
    </row>
    <row r="7785" ht="12.75">
      <c r="J7785" s="94"/>
    </row>
    <row r="7786" ht="12.75">
      <c r="J7786" s="94"/>
    </row>
    <row r="7787" ht="12.75">
      <c r="J7787" s="94"/>
    </row>
    <row r="7788" ht="12.75">
      <c r="J7788" s="94"/>
    </row>
    <row r="7789" ht="12.75">
      <c r="J7789" s="94"/>
    </row>
    <row r="7790" ht="12.75">
      <c r="J7790" s="94"/>
    </row>
    <row r="7791" ht="12.75">
      <c r="J7791" s="94"/>
    </row>
    <row r="7792" ht="12.75">
      <c r="J7792" s="94"/>
    </row>
    <row r="7793" ht="12.75">
      <c r="J7793" s="94"/>
    </row>
    <row r="7794" ht="12.75">
      <c r="J7794" s="94"/>
    </row>
    <row r="7795" ht="12.75">
      <c r="J7795" s="94"/>
    </row>
    <row r="7796" ht="12.75">
      <c r="J7796" s="94"/>
    </row>
    <row r="7797" ht="12.75">
      <c r="J7797" s="94"/>
    </row>
    <row r="7798" ht="12.75">
      <c r="J7798" s="94"/>
    </row>
    <row r="7799" ht="12.75">
      <c r="J7799" s="94"/>
    </row>
    <row r="7800" ht="12.75">
      <c r="J7800" s="94"/>
    </row>
    <row r="7801" ht="12.75">
      <c r="J7801" s="94"/>
    </row>
    <row r="7802" ht="12.75">
      <c r="J7802" s="94"/>
    </row>
    <row r="7803" ht="12.75">
      <c r="J7803" s="94"/>
    </row>
    <row r="7804" ht="12.75">
      <c r="J7804" s="94"/>
    </row>
    <row r="7805" ht="12.75">
      <c r="J7805" s="94"/>
    </row>
    <row r="7806" ht="12.75">
      <c r="J7806" s="94"/>
    </row>
    <row r="7807" ht="12.75">
      <c r="J7807" s="94"/>
    </row>
    <row r="7808" ht="12.75">
      <c r="J7808" s="94"/>
    </row>
    <row r="7809" ht="12.75">
      <c r="J7809" s="94"/>
    </row>
    <row r="7810" ht="12.75">
      <c r="J7810" s="94"/>
    </row>
    <row r="7811" ht="12.75">
      <c r="J7811" s="94"/>
    </row>
    <row r="7812" ht="12.75">
      <c r="J7812" s="94"/>
    </row>
    <row r="7813" ht="12.75">
      <c r="J7813" s="94"/>
    </row>
    <row r="7814" ht="12.75">
      <c r="J7814" s="94"/>
    </row>
    <row r="7815" ht="12.75">
      <c r="J7815" s="94"/>
    </row>
    <row r="7816" ht="12.75">
      <c r="J7816" s="94"/>
    </row>
    <row r="7817" ht="12.75">
      <c r="J7817" s="94"/>
    </row>
    <row r="7818" ht="12.75">
      <c r="J7818" s="94"/>
    </row>
    <row r="7819" ht="12.75">
      <c r="J7819" s="94"/>
    </row>
    <row r="7820" ht="12.75">
      <c r="J7820" s="94"/>
    </row>
    <row r="7821" ht="12.75">
      <c r="J7821" s="94"/>
    </row>
    <row r="7822" ht="12.75">
      <c r="J7822" s="94"/>
    </row>
    <row r="7823" ht="12.75">
      <c r="J7823" s="94"/>
    </row>
    <row r="7824" ht="12.75">
      <c r="J7824" s="94"/>
    </row>
    <row r="7825" ht="12.75">
      <c r="J7825" s="94"/>
    </row>
    <row r="7826" ht="12.75">
      <c r="J7826" s="94"/>
    </row>
    <row r="7827" ht="12.75">
      <c r="J7827" s="94"/>
    </row>
    <row r="7828" ht="12.75">
      <c r="J7828" s="94"/>
    </row>
    <row r="7829" ht="12.75">
      <c r="J7829" s="94"/>
    </row>
    <row r="7830" ht="12.75">
      <c r="J7830" s="94"/>
    </row>
    <row r="7831" ht="12.75">
      <c r="J7831" s="94"/>
    </row>
    <row r="7832" ht="12.75">
      <c r="J7832" s="94"/>
    </row>
    <row r="7833" ht="12.75">
      <c r="J7833" s="94"/>
    </row>
    <row r="7834" ht="12.75">
      <c r="J7834" s="94"/>
    </row>
    <row r="7835" ht="12.75">
      <c r="J7835" s="94"/>
    </row>
    <row r="7836" ht="12.75">
      <c r="J7836" s="94"/>
    </row>
    <row r="7837" ht="12.75">
      <c r="J7837" s="94"/>
    </row>
    <row r="7838" ht="12.75">
      <c r="J7838" s="94"/>
    </row>
    <row r="7839" ht="12.75">
      <c r="J7839" s="94"/>
    </row>
    <row r="7840" ht="12.75">
      <c r="J7840" s="94"/>
    </row>
    <row r="7841" ht="12.75">
      <c r="J7841" s="94"/>
    </row>
    <row r="7842" ht="12.75">
      <c r="J7842" s="94"/>
    </row>
    <row r="7843" ht="12.75">
      <c r="J7843" s="94"/>
    </row>
    <row r="7844" ht="12.75">
      <c r="J7844" s="94"/>
    </row>
    <row r="7845" ht="12.75">
      <c r="J7845" s="94"/>
    </row>
    <row r="7846" ht="12.75">
      <c r="J7846" s="94"/>
    </row>
    <row r="7847" ht="12.75">
      <c r="J7847" s="94"/>
    </row>
    <row r="7848" ht="12.75">
      <c r="J7848" s="94"/>
    </row>
    <row r="7849" ht="12.75">
      <c r="J7849" s="94"/>
    </row>
    <row r="7850" ht="12.75">
      <c r="J7850" s="94"/>
    </row>
    <row r="7851" ht="12.75">
      <c r="J7851" s="94"/>
    </row>
    <row r="7852" ht="12.75">
      <c r="J7852" s="94"/>
    </row>
    <row r="7853" ht="12.75">
      <c r="J7853" s="94"/>
    </row>
    <row r="7854" ht="12.75">
      <c r="J7854" s="94"/>
    </row>
    <row r="7855" ht="12.75">
      <c r="J7855" s="94"/>
    </row>
    <row r="7856" ht="12.75">
      <c r="J7856" s="94"/>
    </row>
    <row r="7857" ht="12.75">
      <c r="J7857" s="94"/>
    </row>
    <row r="7858" ht="12.75">
      <c r="J7858" s="94"/>
    </row>
    <row r="7859" ht="12.75">
      <c r="J7859" s="94"/>
    </row>
    <row r="7860" ht="12.75">
      <c r="J7860" s="94"/>
    </row>
    <row r="7861" ht="12.75">
      <c r="J7861" s="94"/>
    </row>
    <row r="7862" ht="12.75">
      <c r="J7862" s="94"/>
    </row>
    <row r="7863" ht="12.75">
      <c r="J7863" s="94"/>
    </row>
    <row r="7864" ht="12.75">
      <c r="J7864" s="94"/>
    </row>
    <row r="7865" ht="12.75">
      <c r="J7865" s="94"/>
    </row>
    <row r="7866" ht="12.75">
      <c r="J7866" s="94"/>
    </row>
    <row r="7867" ht="12.75">
      <c r="J7867" s="94"/>
    </row>
    <row r="7868" ht="12.75">
      <c r="J7868" s="94"/>
    </row>
    <row r="7869" ht="12.75">
      <c r="J7869" s="94"/>
    </row>
    <row r="7870" ht="12.75">
      <c r="J7870" s="94"/>
    </row>
    <row r="7871" ht="12.75">
      <c r="J7871" s="94"/>
    </row>
    <row r="7872" ht="12.75">
      <c r="J7872" s="94"/>
    </row>
    <row r="7873" ht="12.75">
      <c r="J7873" s="94"/>
    </row>
    <row r="7874" ht="12.75">
      <c r="J7874" s="94"/>
    </row>
    <row r="7875" ht="12.75">
      <c r="J7875" s="94"/>
    </row>
    <row r="7876" ht="12.75">
      <c r="J7876" s="94"/>
    </row>
    <row r="7877" ht="12.75">
      <c r="J7877" s="94"/>
    </row>
    <row r="7878" ht="12.75">
      <c r="J7878" s="94"/>
    </row>
    <row r="7879" ht="12.75">
      <c r="J7879" s="94"/>
    </row>
    <row r="7880" ht="12.75">
      <c r="J7880" s="94"/>
    </row>
    <row r="7881" ht="12.75">
      <c r="J7881" s="94"/>
    </row>
    <row r="7882" ht="12.75">
      <c r="J7882" s="94"/>
    </row>
    <row r="7883" ht="12.75">
      <c r="J7883" s="94"/>
    </row>
    <row r="7884" ht="12.75">
      <c r="J7884" s="94"/>
    </row>
    <row r="7885" ht="12.75">
      <c r="J7885" s="94"/>
    </row>
    <row r="7886" ht="12.75">
      <c r="J7886" s="94"/>
    </row>
    <row r="7887" ht="12.75">
      <c r="J7887" s="94"/>
    </row>
    <row r="7888" ht="12.75">
      <c r="J7888" s="94"/>
    </row>
    <row r="7889" ht="12.75">
      <c r="J7889" s="94"/>
    </row>
    <row r="7890" ht="12.75">
      <c r="J7890" s="94"/>
    </row>
    <row r="7891" ht="12.75">
      <c r="J7891" s="94"/>
    </row>
    <row r="7892" ht="12.75">
      <c r="J7892" s="94"/>
    </row>
    <row r="7893" ht="12.75">
      <c r="J7893" s="94"/>
    </row>
    <row r="7894" ht="12.75">
      <c r="J7894" s="94"/>
    </row>
    <row r="7895" ht="12.75">
      <c r="J7895" s="94"/>
    </row>
    <row r="7896" ht="12.75">
      <c r="J7896" s="94"/>
    </row>
    <row r="7897" ht="12.75">
      <c r="J7897" s="94"/>
    </row>
    <row r="7898" ht="12.75">
      <c r="J7898" s="94"/>
    </row>
    <row r="7899" ht="12.75">
      <c r="J7899" s="94"/>
    </row>
    <row r="7900" ht="12.75">
      <c r="J7900" s="94"/>
    </row>
    <row r="7901" ht="12.75">
      <c r="J7901" s="94"/>
    </row>
    <row r="7902" ht="12.75">
      <c r="J7902" s="94"/>
    </row>
    <row r="7903" ht="12.75">
      <c r="J7903" s="94"/>
    </row>
    <row r="7904" ht="12.75">
      <c r="J7904" s="94"/>
    </row>
    <row r="7905" ht="12.75">
      <c r="J7905" s="94"/>
    </row>
    <row r="7906" ht="12.75">
      <c r="J7906" s="94"/>
    </row>
    <row r="7907" ht="12.75">
      <c r="J7907" s="94"/>
    </row>
    <row r="7908" ht="12.75">
      <c r="J7908" s="94"/>
    </row>
    <row r="7909" ht="12.75">
      <c r="J7909" s="94"/>
    </row>
    <row r="7910" ht="12.75">
      <c r="J7910" s="94"/>
    </row>
    <row r="7911" ht="12.75">
      <c r="J7911" s="94"/>
    </row>
    <row r="7912" ht="12.75">
      <c r="J7912" s="94"/>
    </row>
    <row r="7913" ht="12.75">
      <c r="J7913" s="94"/>
    </row>
    <row r="7914" ht="12.75">
      <c r="J7914" s="94"/>
    </row>
    <row r="7915" ht="12.75">
      <c r="J7915" s="94"/>
    </row>
    <row r="7916" ht="12.75">
      <c r="J7916" s="94"/>
    </row>
    <row r="7917" ht="12.75">
      <c r="J7917" s="94"/>
    </row>
    <row r="7918" ht="12.75">
      <c r="J7918" s="94"/>
    </row>
    <row r="7919" ht="12.75">
      <c r="J7919" s="94"/>
    </row>
    <row r="7920" ht="12.75">
      <c r="J7920" s="94"/>
    </row>
    <row r="7921" ht="12.75">
      <c r="J7921" s="94"/>
    </row>
    <row r="7922" ht="12.75">
      <c r="J7922" s="94"/>
    </row>
    <row r="7923" ht="12.75">
      <c r="J7923" s="94"/>
    </row>
    <row r="7924" ht="12.75">
      <c r="J7924" s="94"/>
    </row>
    <row r="7925" ht="12.75">
      <c r="J7925" s="94"/>
    </row>
    <row r="7926" ht="12.75">
      <c r="J7926" s="94"/>
    </row>
    <row r="7927" ht="12.75">
      <c r="J7927" s="94"/>
    </row>
    <row r="7928" ht="12.75">
      <c r="J7928" s="94"/>
    </row>
    <row r="7929" ht="12.75">
      <c r="J7929" s="94"/>
    </row>
    <row r="7930" ht="12.75">
      <c r="J7930" s="94"/>
    </row>
    <row r="7931" ht="12.75">
      <c r="J7931" s="94"/>
    </row>
    <row r="7932" ht="12.75">
      <c r="J7932" s="94"/>
    </row>
    <row r="7933" ht="12.75">
      <c r="J7933" s="94"/>
    </row>
    <row r="7934" ht="12.75">
      <c r="J7934" s="94"/>
    </row>
    <row r="7935" ht="12.75">
      <c r="J7935" s="94"/>
    </row>
    <row r="7936" ht="12.75">
      <c r="J7936" s="94"/>
    </row>
    <row r="7937" ht="12.75">
      <c r="J7937" s="94"/>
    </row>
    <row r="7938" ht="12.75">
      <c r="J7938" s="94"/>
    </row>
    <row r="7939" ht="12.75">
      <c r="J7939" s="94"/>
    </row>
    <row r="7940" ht="12.75">
      <c r="J7940" s="94"/>
    </row>
    <row r="7941" ht="12.75">
      <c r="J7941" s="94"/>
    </row>
    <row r="7942" ht="12.75">
      <c r="J7942" s="94"/>
    </row>
    <row r="7943" ht="12.75">
      <c r="J7943" s="94"/>
    </row>
    <row r="7944" ht="12.75">
      <c r="J7944" s="94"/>
    </row>
    <row r="7945" ht="12.75">
      <c r="J7945" s="94"/>
    </row>
    <row r="7946" ht="12.75">
      <c r="J7946" s="94"/>
    </row>
    <row r="7947" ht="12.75">
      <c r="J7947" s="94"/>
    </row>
    <row r="7948" ht="12.75">
      <c r="J7948" s="94"/>
    </row>
    <row r="7949" ht="12.75">
      <c r="J7949" s="94"/>
    </row>
    <row r="7950" ht="12.75">
      <c r="J7950" s="94"/>
    </row>
    <row r="7951" ht="12.75">
      <c r="J7951" s="94"/>
    </row>
    <row r="7952" ht="12.75">
      <c r="J7952" s="94"/>
    </row>
    <row r="7953" ht="12.75">
      <c r="J7953" s="94"/>
    </row>
    <row r="7954" ht="12.75">
      <c r="J7954" s="94"/>
    </row>
    <row r="7955" ht="12.75">
      <c r="J7955" s="94"/>
    </row>
    <row r="7956" ht="12.75">
      <c r="J7956" s="94"/>
    </row>
    <row r="7957" ht="12.75">
      <c r="J7957" s="94"/>
    </row>
    <row r="7958" ht="12.75">
      <c r="J7958" s="94"/>
    </row>
    <row r="7959" ht="12.75">
      <c r="J7959" s="94"/>
    </row>
    <row r="7960" ht="12.75">
      <c r="J7960" s="94"/>
    </row>
    <row r="7961" ht="12.75">
      <c r="J7961" s="94"/>
    </row>
    <row r="7962" ht="12.75">
      <c r="J7962" s="94"/>
    </row>
    <row r="7963" ht="12.75">
      <c r="J7963" s="94"/>
    </row>
    <row r="7964" ht="12.75">
      <c r="J7964" s="94"/>
    </row>
    <row r="7965" ht="12.75">
      <c r="J7965" s="94"/>
    </row>
    <row r="7966" ht="12.75">
      <c r="J7966" s="94"/>
    </row>
    <row r="7967" ht="12.75">
      <c r="J7967" s="94"/>
    </row>
    <row r="7968" ht="12.75">
      <c r="J7968" s="94"/>
    </row>
    <row r="7969" ht="12.75">
      <c r="J7969" s="94"/>
    </row>
    <row r="7970" ht="12.75">
      <c r="J7970" s="94"/>
    </row>
    <row r="7971" ht="12.75">
      <c r="J7971" s="94"/>
    </row>
    <row r="7972" ht="12.75">
      <c r="J7972" s="94"/>
    </row>
    <row r="7973" ht="12.75">
      <c r="J7973" s="94"/>
    </row>
    <row r="7974" ht="12.75">
      <c r="J7974" s="94"/>
    </row>
    <row r="7975" ht="12.75">
      <c r="J7975" s="94"/>
    </row>
    <row r="7976" ht="12.75">
      <c r="J7976" s="94"/>
    </row>
    <row r="7977" ht="12.75">
      <c r="J7977" s="94"/>
    </row>
    <row r="7978" ht="12.75">
      <c r="J7978" s="94"/>
    </row>
    <row r="7979" ht="12.75">
      <c r="J7979" s="94"/>
    </row>
    <row r="7980" ht="12.75">
      <c r="J7980" s="94"/>
    </row>
    <row r="7981" ht="12.75">
      <c r="J7981" s="94"/>
    </row>
    <row r="7982" ht="12.75">
      <c r="J7982" s="94"/>
    </row>
    <row r="7983" ht="12.75">
      <c r="J7983" s="94"/>
    </row>
    <row r="7984" ht="12.75">
      <c r="J7984" s="94"/>
    </row>
    <row r="7985" ht="12.75">
      <c r="J7985" s="94"/>
    </row>
    <row r="7986" ht="12.75">
      <c r="J7986" s="94"/>
    </row>
    <row r="7987" ht="12.75">
      <c r="J7987" s="94"/>
    </row>
    <row r="7988" ht="12.75">
      <c r="J7988" s="94"/>
    </row>
    <row r="7989" ht="12.75">
      <c r="J7989" s="94"/>
    </row>
    <row r="7990" ht="12.75">
      <c r="J7990" s="94"/>
    </row>
    <row r="7991" ht="12.75">
      <c r="J7991" s="94"/>
    </row>
    <row r="7992" ht="12.75">
      <c r="J7992" s="94"/>
    </row>
    <row r="7993" ht="12.75">
      <c r="J7993" s="94"/>
    </row>
    <row r="7994" ht="12.75">
      <c r="J7994" s="94"/>
    </row>
    <row r="7995" ht="12.75">
      <c r="J7995" s="94"/>
    </row>
    <row r="7996" ht="12.75">
      <c r="J7996" s="94"/>
    </row>
    <row r="7997" ht="12.75">
      <c r="J7997" s="94"/>
    </row>
    <row r="7998" ht="12.75">
      <c r="J7998" s="94"/>
    </row>
    <row r="7999" ht="12.75">
      <c r="J7999" s="94"/>
    </row>
    <row r="8000" ht="12.75">
      <c r="J8000" s="94"/>
    </row>
    <row r="8001" ht="12.75">
      <c r="J8001" s="94"/>
    </row>
    <row r="8002" ht="12.75">
      <c r="J8002" s="94"/>
    </row>
    <row r="8003" ht="12.75">
      <c r="J8003" s="94"/>
    </row>
    <row r="8004" ht="12.75">
      <c r="J8004" s="94"/>
    </row>
    <row r="8005" ht="12.75">
      <c r="J8005" s="94"/>
    </row>
    <row r="8006" ht="12.75">
      <c r="J8006" s="94"/>
    </row>
    <row r="8007" ht="12.75">
      <c r="J8007" s="94"/>
    </row>
    <row r="8008" ht="12.75">
      <c r="J8008" s="94"/>
    </row>
    <row r="8009" ht="12.75">
      <c r="J8009" s="94"/>
    </row>
    <row r="8010" ht="12.75">
      <c r="J8010" s="94"/>
    </row>
    <row r="8011" ht="12.75">
      <c r="J8011" s="94"/>
    </row>
    <row r="8012" ht="12.75">
      <c r="J8012" s="94"/>
    </row>
    <row r="8013" ht="12.75">
      <c r="J8013" s="94"/>
    </row>
    <row r="8014" ht="12.75">
      <c r="J8014" s="94"/>
    </row>
    <row r="8015" ht="12.75">
      <c r="J8015" s="94"/>
    </row>
    <row r="8016" ht="12.75">
      <c r="J8016" s="94"/>
    </row>
    <row r="8017" ht="12.75">
      <c r="J8017" s="94"/>
    </row>
    <row r="8018" ht="12.75">
      <c r="J8018" s="94"/>
    </row>
    <row r="8019" ht="12.75">
      <c r="J8019" s="94"/>
    </row>
    <row r="8020" ht="12.75">
      <c r="J8020" s="94"/>
    </row>
    <row r="8021" ht="12.75">
      <c r="J8021" s="94"/>
    </row>
    <row r="8022" ht="12.75">
      <c r="J8022" s="94"/>
    </row>
    <row r="8023" ht="12.75">
      <c r="J8023" s="94"/>
    </row>
    <row r="8024" ht="12.75">
      <c r="J8024" s="94"/>
    </row>
    <row r="8025" ht="12.75">
      <c r="J8025" s="94"/>
    </row>
    <row r="8026" ht="12.75">
      <c r="J8026" s="94"/>
    </row>
    <row r="8027" ht="12.75">
      <c r="J8027" s="94"/>
    </row>
    <row r="8028" ht="12.75">
      <c r="J8028" s="94"/>
    </row>
    <row r="8029" ht="12.75">
      <c r="J8029" s="94"/>
    </row>
    <row r="8030" ht="12.75">
      <c r="J8030" s="94"/>
    </row>
    <row r="8031" ht="12.75">
      <c r="J8031" s="94"/>
    </row>
    <row r="8032" ht="12.75">
      <c r="J8032" s="94"/>
    </row>
    <row r="8033" ht="12.75">
      <c r="J8033" s="94"/>
    </row>
    <row r="8034" ht="12.75">
      <c r="J8034" s="94"/>
    </row>
    <row r="8035" ht="12.75">
      <c r="J8035" s="94"/>
    </row>
    <row r="8036" ht="12.75">
      <c r="J8036" s="94"/>
    </row>
    <row r="8037" ht="12.75">
      <c r="J8037" s="94"/>
    </row>
    <row r="8038" ht="12.75">
      <c r="J8038" s="94"/>
    </row>
    <row r="8039" ht="12.75">
      <c r="J8039" s="94"/>
    </row>
    <row r="8040" ht="12.75">
      <c r="J8040" s="94"/>
    </row>
    <row r="8041" ht="12.75">
      <c r="J8041" s="94"/>
    </row>
    <row r="8042" ht="12.75">
      <c r="J8042" s="94"/>
    </row>
    <row r="8043" ht="12.75">
      <c r="J8043" s="94"/>
    </row>
    <row r="8044" ht="12.75">
      <c r="J8044" s="94"/>
    </row>
    <row r="8045" ht="12.75">
      <c r="J8045" s="94"/>
    </row>
    <row r="8046" ht="12.75">
      <c r="J8046" s="94"/>
    </row>
    <row r="8047" ht="12.75">
      <c r="J8047" s="94"/>
    </row>
    <row r="8048" ht="12.75">
      <c r="J8048" s="94"/>
    </row>
    <row r="8049" ht="12.75">
      <c r="J8049" s="94"/>
    </row>
    <row r="8050" ht="12.75">
      <c r="J8050" s="94"/>
    </row>
    <row r="8051" ht="12.75">
      <c r="J8051" s="94"/>
    </row>
    <row r="8052" ht="12.75">
      <c r="J8052" s="94"/>
    </row>
    <row r="8053" ht="12.75">
      <c r="J8053" s="94"/>
    </row>
    <row r="8054" ht="12.75">
      <c r="J8054" s="94"/>
    </row>
    <row r="8055" ht="12.75">
      <c r="J8055" s="94"/>
    </row>
    <row r="8056" ht="12.75">
      <c r="J8056" s="94"/>
    </row>
    <row r="8057" ht="12.75">
      <c r="J8057" s="94"/>
    </row>
    <row r="8058" ht="12.75">
      <c r="J8058" s="94"/>
    </row>
    <row r="8059" ht="12.75">
      <c r="J8059" s="94"/>
    </row>
    <row r="8060" ht="12.75">
      <c r="J8060" s="94"/>
    </row>
    <row r="8061" ht="12.75">
      <c r="J8061" s="94"/>
    </row>
    <row r="8062" ht="12.75">
      <c r="J8062" s="94"/>
    </row>
    <row r="8063" ht="12.75">
      <c r="J8063" s="94"/>
    </row>
    <row r="8064" ht="12.75">
      <c r="J8064" s="94"/>
    </row>
    <row r="8065" ht="12.75">
      <c r="J8065" s="94"/>
    </row>
    <row r="8066" ht="12.75">
      <c r="J8066" s="94"/>
    </row>
    <row r="8067" ht="12.75">
      <c r="J8067" s="94"/>
    </row>
    <row r="8068" ht="12.75">
      <c r="J8068" s="94"/>
    </row>
    <row r="8069" ht="12.75">
      <c r="J8069" s="94"/>
    </row>
    <row r="8070" ht="12.75">
      <c r="J8070" s="94"/>
    </row>
    <row r="8071" ht="12.75">
      <c r="J8071" s="94"/>
    </row>
    <row r="8072" ht="12.75">
      <c r="J8072" s="94"/>
    </row>
    <row r="8073" ht="12.75">
      <c r="J8073" s="94"/>
    </row>
    <row r="8074" ht="12.75">
      <c r="J8074" s="94"/>
    </row>
    <row r="8075" ht="12.75">
      <c r="J8075" s="94"/>
    </row>
    <row r="8076" ht="12.75">
      <c r="J8076" s="94"/>
    </row>
    <row r="8077" ht="12.75">
      <c r="J8077" s="94"/>
    </row>
    <row r="8078" ht="12.75">
      <c r="J8078" s="94"/>
    </row>
    <row r="8079" ht="12.75">
      <c r="J8079" s="94"/>
    </row>
    <row r="8080" ht="12.75">
      <c r="J8080" s="94"/>
    </row>
    <row r="8081" ht="12.75">
      <c r="J8081" s="94"/>
    </row>
    <row r="8082" ht="12.75">
      <c r="J8082" s="94"/>
    </row>
    <row r="8083" ht="12.75">
      <c r="J8083" s="94"/>
    </row>
    <row r="8084" ht="12.75">
      <c r="J8084" s="94"/>
    </row>
    <row r="8085" ht="12.75">
      <c r="J8085" s="94"/>
    </row>
    <row r="8086" ht="12.75">
      <c r="J8086" s="94"/>
    </row>
    <row r="8087" ht="12.75">
      <c r="J8087" s="94"/>
    </row>
    <row r="8088" ht="12.75">
      <c r="J8088" s="94"/>
    </row>
    <row r="8089" ht="12.75">
      <c r="J8089" s="94"/>
    </row>
    <row r="8090" ht="12.75">
      <c r="J8090" s="94"/>
    </row>
    <row r="8091" ht="12.75">
      <c r="J8091" s="94"/>
    </row>
    <row r="8092" ht="12.75">
      <c r="J8092" s="94"/>
    </row>
    <row r="8093" ht="12.75">
      <c r="J8093" s="94"/>
    </row>
    <row r="8094" ht="12.75">
      <c r="J8094" s="94"/>
    </row>
    <row r="8095" ht="12.75">
      <c r="J8095" s="94"/>
    </row>
    <row r="8096" ht="12.75">
      <c r="J8096" s="94"/>
    </row>
    <row r="8097" ht="12.75">
      <c r="J8097" s="94"/>
    </row>
    <row r="8098" ht="12.75">
      <c r="J8098" s="94"/>
    </row>
    <row r="8099" ht="12.75">
      <c r="J8099" s="94"/>
    </row>
    <row r="8100" ht="12.75">
      <c r="J8100" s="94"/>
    </row>
    <row r="8101" ht="12.75">
      <c r="J8101" s="94"/>
    </row>
    <row r="8102" ht="12.75">
      <c r="J8102" s="94"/>
    </row>
    <row r="8103" ht="12.75">
      <c r="J8103" s="94"/>
    </row>
    <row r="8104" ht="12.75">
      <c r="J8104" s="94"/>
    </row>
    <row r="8105" ht="12.75">
      <c r="J8105" s="94"/>
    </row>
    <row r="8106" ht="12.75">
      <c r="J8106" s="94"/>
    </row>
    <row r="8107" ht="12.75">
      <c r="J8107" s="94"/>
    </row>
    <row r="8108" ht="12.75">
      <c r="J8108" s="94"/>
    </row>
    <row r="8109" ht="12.75">
      <c r="J8109" s="94"/>
    </row>
    <row r="8110" ht="12.75">
      <c r="J8110" s="94"/>
    </row>
    <row r="8111" ht="12.75">
      <c r="J8111" s="94"/>
    </row>
    <row r="8112" ht="12.75">
      <c r="J8112" s="94"/>
    </row>
    <row r="8113" ht="12.75">
      <c r="J8113" s="94"/>
    </row>
    <row r="8114" ht="12.75">
      <c r="J8114" s="94"/>
    </row>
    <row r="8115" ht="12.75">
      <c r="J8115" s="94"/>
    </row>
    <row r="8116" ht="12.75">
      <c r="J8116" s="94"/>
    </row>
    <row r="8117" ht="12.75">
      <c r="J8117" s="94"/>
    </row>
    <row r="8118" ht="12.75">
      <c r="J8118" s="94"/>
    </row>
    <row r="8119" ht="12.75">
      <c r="J8119" s="94"/>
    </row>
    <row r="8120" ht="12.75">
      <c r="J8120" s="94"/>
    </row>
    <row r="8121" ht="12.75">
      <c r="J8121" s="94"/>
    </row>
    <row r="8122" ht="12.75">
      <c r="J8122" s="94"/>
    </row>
    <row r="8123" ht="12.75">
      <c r="J8123" s="94"/>
    </row>
    <row r="8124" ht="12.75">
      <c r="J8124" s="94"/>
    </row>
    <row r="8125" ht="12.75">
      <c r="J8125" s="94"/>
    </row>
    <row r="8126" ht="12.75">
      <c r="J8126" s="94"/>
    </row>
    <row r="8127" ht="12.75">
      <c r="J8127" s="94"/>
    </row>
    <row r="8128" ht="12.75">
      <c r="J8128" s="94"/>
    </row>
    <row r="8129" ht="12.75">
      <c r="J8129" s="94"/>
    </row>
    <row r="8130" ht="12.75">
      <c r="J8130" s="94"/>
    </row>
    <row r="8131" ht="12.75">
      <c r="J8131" s="94"/>
    </row>
    <row r="8132" ht="12.75">
      <c r="J8132" s="94"/>
    </row>
    <row r="8133" ht="12.75">
      <c r="J8133" s="94"/>
    </row>
    <row r="8134" ht="12.75">
      <c r="J8134" s="94"/>
    </row>
    <row r="8135" ht="12.75">
      <c r="J8135" s="94"/>
    </row>
    <row r="8136" ht="12.75">
      <c r="J8136" s="94"/>
    </row>
    <row r="8137" ht="12.75">
      <c r="J8137" s="94"/>
    </row>
    <row r="8138" ht="12.75">
      <c r="J8138" s="94"/>
    </row>
    <row r="8139" ht="12.75">
      <c r="J8139" s="94"/>
    </row>
    <row r="8140" ht="12.75">
      <c r="J8140" s="94"/>
    </row>
    <row r="8141" ht="12.75">
      <c r="J8141" s="94"/>
    </row>
    <row r="8142" ht="12.75">
      <c r="J8142" s="94"/>
    </row>
    <row r="8143" ht="12.75">
      <c r="J8143" s="94"/>
    </row>
    <row r="8144" ht="12.75">
      <c r="J8144" s="94"/>
    </row>
    <row r="8145" ht="12.75">
      <c r="J8145" s="94"/>
    </row>
    <row r="8146" ht="12.75">
      <c r="J8146" s="94"/>
    </row>
    <row r="8147" ht="12.75">
      <c r="J8147" s="94"/>
    </row>
    <row r="8148" ht="12.75">
      <c r="J8148" s="94"/>
    </row>
    <row r="8149" ht="12.75">
      <c r="J8149" s="94"/>
    </row>
    <row r="8150" ht="12.75">
      <c r="J8150" s="94"/>
    </row>
    <row r="8151" ht="12.75">
      <c r="J8151" s="94"/>
    </row>
    <row r="8152" ht="12.75">
      <c r="J8152" s="94"/>
    </row>
    <row r="8153" ht="12.75">
      <c r="J8153" s="94"/>
    </row>
    <row r="8154" ht="12.75">
      <c r="J8154" s="94"/>
    </row>
    <row r="8155" ht="12.75">
      <c r="J8155" s="94"/>
    </row>
    <row r="8156" ht="12.75">
      <c r="J8156" s="94"/>
    </row>
    <row r="8157" ht="12.75">
      <c r="J8157" s="94"/>
    </row>
    <row r="8158" ht="12.75">
      <c r="J8158" s="94"/>
    </row>
    <row r="8159" ht="12.75">
      <c r="J8159" s="94"/>
    </row>
    <row r="8160" ht="12.75">
      <c r="J8160" s="94"/>
    </row>
    <row r="8161" ht="12.75">
      <c r="J8161" s="94"/>
    </row>
    <row r="8162" ht="12.75">
      <c r="J8162" s="94"/>
    </row>
    <row r="8163" ht="12.75">
      <c r="J8163" s="94"/>
    </row>
    <row r="8164" ht="12.75">
      <c r="J8164" s="94"/>
    </row>
    <row r="8165" ht="12.75">
      <c r="J8165" s="94"/>
    </row>
    <row r="8166" ht="12.75">
      <c r="J8166" s="94"/>
    </row>
    <row r="8167" ht="12.75">
      <c r="J8167" s="94"/>
    </row>
    <row r="8168" ht="12.75">
      <c r="J8168" s="94"/>
    </row>
    <row r="8169" ht="12.75">
      <c r="J8169" s="94"/>
    </row>
    <row r="8170" ht="12.75">
      <c r="J8170" s="94"/>
    </row>
    <row r="8171" ht="12.75">
      <c r="J8171" s="94"/>
    </row>
    <row r="8172" ht="12.75">
      <c r="J8172" s="94"/>
    </row>
    <row r="8173" ht="12.75">
      <c r="J8173" s="94"/>
    </row>
    <row r="8174" ht="12.75">
      <c r="J8174" s="94"/>
    </row>
    <row r="8175" ht="12.75">
      <c r="J8175" s="94"/>
    </row>
    <row r="8176" ht="12.75">
      <c r="J8176" s="94"/>
    </row>
    <row r="8177" ht="12.75">
      <c r="J8177" s="94"/>
    </row>
    <row r="8178" ht="12.75">
      <c r="J8178" s="94"/>
    </row>
    <row r="8179" ht="12.75">
      <c r="J8179" s="94"/>
    </row>
    <row r="8180" ht="12.75">
      <c r="J8180" s="94"/>
    </row>
    <row r="8181" ht="12.75">
      <c r="J8181" s="94"/>
    </row>
    <row r="8182" ht="12.75">
      <c r="J8182" s="94"/>
    </row>
    <row r="8183" ht="12.75">
      <c r="J8183" s="94"/>
    </row>
    <row r="8184" ht="12.75">
      <c r="J8184" s="94"/>
    </row>
    <row r="8185" ht="12.75">
      <c r="J8185" s="94"/>
    </row>
    <row r="8186" ht="12.75">
      <c r="J8186" s="94"/>
    </row>
    <row r="8187" ht="12.75">
      <c r="J8187" s="94"/>
    </row>
    <row r="8188" ht="12.75">
      <c r="J8188" s="94"/>
    </row>
    <row r="8189" ht="12.75">
      <c r="J8189" s="94"/>
    </row>
    <row r="8190" ht="12.75">
      <c r="J8190" s="94"/>
    </row>
    <row r="8191" ht="12.75">
      <c r="J8191" s="94"/>
    </row>
    <row r="8192" ht="12.75">
      <c r="J8192" s="94"/>
    </row>
    <row r="8193" ht="12.75">
      <c r="J8193" s="94"/>
    </row>
    <row r="8194" ht="12.75">
      <c r="J8194" s="94"/>
    </row>
    <row r="8195" ht="12.75">
      <c r="J8195" s="94"/>
    </row>
    <row r="8196" ht="12.75">
      <c r="J8196" s="94"/>
    </row>
    <row r="8197" ht="12.75">
      <c r="J8197" s="94"/>
    </row>
    <row r="8198" ht="12.75">
      <c r="J8198" s="94"/>
    </row>
    <row r="8199" ht="12.75">
      <c r="J8199" s="94"/>
    </row>
    <row r="8200" ht="12.75">
      <c r="J8200" s="94"/>
    </row>
    <row r="8201" ht="12.75">
      <c r="J8201" s="94"/>
    </row>
    <row r="8202" ht="12.75">
      <c r="J8202" s="94"/>
    </row>
    <row r="8203" ht="12.75">
      <c r="J8203" s="94"/>
    </row>
    <row r="8204" ht="12.75">
      <c r="J8204" s="94"/>
    </row>
    <row r="8205" ht="12.75">
      <c r="J8205" s="94"/>
    </row>
    <row r="8206" ht="12.75">
      <c r="J8206" s="94"/>
    </row>
    <row r="8207" ht="12.75">
      <c r="J8207" s="94"/>
    </row>
    <row r="8208" ht="12.75">
      <c r="J8208" s="94"/>
    </row>
    <row r="8209" ht="12.75">
      <c r="J8209" s="94"/>
    </row>
    <row r="8210" ht="12.75">
      <c r="J8210" s="94"/>
    </row>
    <row r="8211" ht="12.75">
      <c r="J8211" s="94"/>
    </row>
    <row r="8212" ht="12.75">
      <c r="J8212" s="94"/>
    </row>
    <row r="8213" ht="12.75">
      <c r="J8213" s="94"/>
    </row>
    <row r="8214" ht="12.75">
      <c r="J8214" s="94"/>
    </row>
    <row r="8215" ht="12.75">
      <c r="J8215" s="94"/>
    </row>
    <row r="8216" ht="12.75">
      <c r="J8216" s="94"/>
    </row>
    <row r="8217" ht="12.75">
      <c r="J8217" s="94"/>
    </row>
    <row r="8218" ht="12.75">
      <c r="J8218" s="94"/>
    </row>
    <row r="8219" ht="12.75">
      <c r="J8219" s="94"/>
    </row>
    <row r="8220" ht="12.75">
      <c r="J8220" s="94"/>
    </row>
    <row r="8221" ht="12.75">
      <c r="J8221" s="94"/>
    </row>
    <row r="8222" ht="12.75">
      <c r="J8222" s="94"/>
    </row>
    <row r="8223" ht="12.75">
      <c r="J8223" s="94"/>
    </row>
    <row r="8224" ht="12.75">
      <c r="J8224" s="94"/>
    </row>
    <row r="8225" ht="12.75">
      <c r="J8225" s="94"/>
    </row>
    <row r="8226" ht="12.75">
      <c r="J8226" s="94"/>
    </row>
    <row r="8227" ht="12.75">
      <c r="J8227" s="94"/>
    </row>
    <row r="8228" ht="12.75">
      <c r="J8228" s="94"/>
    </row>
    <row r="8229" ht="12.75">
      <c r="J8229" s="94"/>
    </row>
    <row r="8230" ht="12.75">
      <c r="J8230" s="94"/>
    </row>
    <row r="8231" ht="12.75">
      <c r="J8231" s="94"/>
    </row>
    <row r="8232" ht="12.75">
      <c r="J8232" s="94"/>
    </row>
    <row r="8233" ht="12.75">
      <c r="J8233" s="94"/>
    </row>
    <row r="8234" ht="12.75">
      <c r="J8234" s="94"/>
    </row>
    <row r="8235" ht="12.75">
      <c r="J8235" s="94"/>
    </row>
    <row r="8236" ht="12.75">
      <c r="J8236" s="94"/>
    </row>
    <row r="8237" ht="12.75">
      <c r="J8237" s="94"/>
    </row>
    <row r="8238" ht="12.75">
      <c r="J8238" s="94"/>
    </row>
    <row r="8239" ht="12.75">
      <c r="J8239" s="94"/>
    </row>
    <row r="8240" ht="12.75">
      <c r="J8240" s="94"/>
    </row>
    <row r="8241" ht="12.75">
      <c r="J8241" s="94"/>
    </row>
    <row r="8242" ht="12.75">
      <c r="J8242" s="94"/>
    </row>
    <row r="8243" ht="12.75">
      <c r="J8243" s="94"/>
    </row>
    <row r="8244" ht="12.75">
      <c r="J8244" s="94"/>
    </row>
    <row r="8245" ht="12.75">
      <c r="J8245" s="94"/>
    </row>
    <row r="8246" ht="12.75">
      <c r="J8246" s="94"/>
    </row>
    <row r="8247" ht="12.75">
      <c r="J8247" s="94"/>
    </row>
    <row r="8248" ht="12.75">
      <c r="J8248" s="94"/>
    </row>
    <row r="8249" ht="12.75">
      <c r="J8249" s="94"/>
    </row>
    <row r="8250" ht="12.75">
      <c r="J8250" s="94"/>
    </row>
    <row r="8251" ht="12.75">
      <c r="J8251" s="94"/>
    </row>
    <row r="8252" ht="12.75">
      <c r="J8252" s="94"/>
    </row>
    <row r="8253" ht="12.75">
      <c r="J8253" s="94"/>
    </row>
    <row r="8254" ht="12.75">
      <c r="J8254" s="94"/>
    </row>
    <row r="8255" ht="12.75">
      <c r="J8255" s="94"/>
    </row>
    <row r="8256" ht="12.75">
      <c r="J8256" s="94"/>
    </row>
    <row r="8257" ht="12.75">
      <c r="J8257" s="94"/>
    </row>
    <row r="8258" ht="12.75">
      <c r="J8258" s="94"/>
    </row>
    <row r="8259" ht="12.75">
      <c r="J8259" s="94"/>
    </row>
    <row r="8260" ht="12.75">
      <c r="J8260" s="94"/>
    </row>
    <row r="8261" ht="12.75">
      <c r="J8261" s="94"/>
    </row>
    <row r="8262" ht="12.75">
      <c r="J8262" s="94"/>
    </row>
    <row r="8263" ht="12.75">
      <c r="J8263" s="94"/>
    </row>
    <row r="8264" ht="12.75">
      <c r="J8264" s="94"/>
    </row>
    <row r="8265" ht="12.75">
      <c r="J8265" s="94"/>
    </row>
    <row r="8266" ht="12.75">
      <c r="J8266" s="94"/>
    </row>
    <row r="8267" ht="12.75">
      <c r="J8267" s="94"/>
    </row>
    <row r="8268" ht="12.75">
      <c r="J8268" s="94"/>
    </row>
    <row r="8269" ht="12.75">
      <c r="J8269" s="94"/>
    </row>
    <row r="8270" ht="12.75">
      <c r="J8270" s="94"/>
    </row>
    <row r="8271" ht="12.75">
      <c r="J8271" s="94"/>
    </row>
    <row r="8272" ht="12.75">
      <c r="J8272" s="94"/>
    </row>
    <row r="8273" ht="12.75">
      <c r="J8273" s="94"/>
    </row>
    <row r="8274" ht="12.75">
      <c r="J8274" s="94"/>
    </row>
    <row r="8275" ht="12.75">
      <c r="J8275" s="94"/>
    </row>
    <row r="8276" ht="12.75">
      <c r="J8276" s="94"/>
    </row>
    <row r="8277" ht="12.75">
      <c r="J8277" s="94"/>
    </row>
    <row r="8278" ht="12.75">
      <c r="J8278" s="94"/>
    </row>
    <row r="8279" ht="12.75">
      <c r="J8279" s="94"/>
    </row>
    <row r="8280" ht="12.75">
      <c r="J8280" s="94"/>
    </row>
    <row r="8281" ht="12.75">
      <c r="J8281" s="94"/>
    </row>
    <row r="8282" ht="12.75">
      <c r="J8282" s="94"/>
    </row>
    <row r="8283" ht="12.75">
      <c r="J8283" s="94"/>
    </row>
    <row r="8284" ht="12.75">
      <c r="J8284" s="94"/>
    </row>
    <row r="8285" ht="12.75">
      <c r="J8285" s="94"/>
    </row>
    <row r="8286" ht="12.75">
      <c r="J8286" s="94"/>
    </row>
    <row r="8287" ht="12.75">
      <c r="J8287" s="94"/>
    </row>
    <row r="8288" ht="12.75">
      <c r="J8288" s="94"/>
    </row>
    <row r="8289" ht="12.75">
      <c r="J8289" s="94"/>
    </row>
    <row r="8290" ht="12.75">
      <c r="J8290" s="94"/>
    </row>
    <row r="8291" ht="12.75">
      <c r="J8291" s="94"/>
    </row>
    <row r="8292" ht="12.75">
      <c r="J8292" s="94"/>
    </row>
    <row r="8293" ht="12.75">
      <c r="J8293" s="94"/>
    </row>
    <row r="8294" ht="12.75">
      <c r="J8294" s="94"/>
    </row>
    <row r="8295" ht="12.75">
      <c r="J8295" s="94"/>
    </row>
    <row r="8296" ht="12.75">
      <c r="J8296" s="94"/>
    </row>
    <row r="8297" ht="12.75">
      <c r="J8297" s="94"/>
    </row>
    <row r="8298" ht="12.75">
      <c r="J8298" s="94"/>
    </row>
    <row r="8299" ht="12.75">
      <c r="J8299" s="94"/>
    </row>
    <row r="8300" ht="12.75">
      <c r="J8300" s="94"/>
    </row>
    <row r="8301" ht="12.75">
      <c r="J8301" s="94"/>
    </row>
    <row r="8302" ht="12.75">
      <c r="J8302" s="94"/>
    </row>
    <row r="8303" ht="12.75">
      <c r="J8303" s="94"/>
    </row>
    <row r="8304" ht="12.75">
      <c r="J8304" s="94"/>
    </row>
    <row r="8305" ht="12.75">
      <c r="J8305" s="94"/>
    </row>
    <row r="8306" ht="12.75">
      <c r="J8306" s="94"/>
    </row>
    <row r="8307" ht="12.75">
      <c r="J8307" s="94"/>
    </row>
    <row r="8308" ht="12.75">
      <c r="J8308" s="94"/>
    </row>
    <row r="8309" ht="12.75">
      <c r="J8309" s="94"/>
    </row>
    <row r="8310" ht="12.75">
      <c r="J8310" s="94"/>
    </row>
    <row r="8311" ht="12.75">
      <c r="J8311" s="94"/>
    </row>
    <row r="8312" ht="12.75">
      <c r="J8312" s="94"/>
    </row>
    <row r="8313" ht="12.75">
      <c r="J8313" s="94"/>
    </row>
    <row r="8314" ht="12.75">
      <c r="J8314" s="94"/>
    </row>
    <row r="8315" ht="12.75">
      <c r="J8315" s="94"/>
    </row>
    <row r="8316" ht="12.75">
      <c r="J8316" s="94"/>
    </row>
    <row r="8317" ht="12.75">
      <c r="J8317" s="94"/>
    </row>
    <row r="8318" ht="12.75">
      <c r="J8318" s="94"/>
    </row>
    <row r="8319" ht="12.75">
      <c r="J8319" s="94"/>
    </row>
    <row r="8320" ht="12.75">
      <c r="J8320" s="94"/>
    </row>
    <row r="8321" ht="12.75">
      <c r="J8321" s="94"/>
    </row>
    <row r="8322" ht="12.75">
      <c r="J8322" s="94"/>
    </row>
    <row r="8323" ht="12.75">
      <c r="J8323" s="94"/>
    </row>
    <row r="8324" ht="12.75">
      <c r="J8324" s="94"/>
    </row>
    <row r="8325" ht="12.75">
      <c r="J8325" s="94"/>
    </row>
    <row r="8326" ht="12.75">
      <c r="J8326" s="94"/>
    </row>
    <row r="8327" ht="12.75">
      <c r="J8327" s="94"/>
    </row>
    <row r="8328" ht="12.75">
      <c r="J8328" s="94"/>
    </row>
    <row r="8329" ht="12.75">
      <c r="J8329" s="94"/>
    </row>
    <row r="8330" ht="12.75">
      <c r="J8330" s="94"/>
    </row>
    <row r="8331" ht="12.75">
      <c r="J8331" s="94"/>
    </row>
    <row r="8332" ht="12.75">
      <c r="J8332" s="94"/>
    </row>
    <row r="8333" ht="12.75">
      <c r="J8333" s="94"/>
    </row>
    <row r="8334" ht="12.75">
      <c r="J8334" s="94"/>
    </row>
    <row r="8335" ht="12.75">
      <c r="J8335" s="94"/>
    </row>
    <row r="8336" ht="12.75">
      <c r="J8336" s="94"/>
    </row>
    <row r="8337" ht="12.75">
      <c r="J8337" s="94"/>
    </row>
    <row r="8338" ht="12.75">
      <c r="J8338" s="94"/>
    </row>
    <row r="8339" ht="12.75">
      <c r="J8339" s="94"/>
    </row>
    <row r="8340" ht="12.75">
      <c r="J8340" s="94"/>
    </row>
    <row r="8341" ht="12.75">
      <c r="J8341" s="94"/>
    </row>
    <row r="8342" ht="12.75">
      <c r="J8342" s="94"/>
    </row>
    <row r="8343" ht="12.75">
      <c r="J8343" s="94"/>
    </row>
    <row r="8344" ht="12.75">
      <c r="J8344" s="94"/>
    </row>
    <row r="8345" ht="12.75">
      <c r="J8345" s="94"/>
    </row>
    <row r="8346" ht="12.75">
      <c r="J8346" s="94"/>
    </row>
    <row r="8347" ht="12.75">
      <c r="J8347" s="94"/>
    </row>
    <row r="8348" ht="12.75">
      <c r="J8348" s="94"/>
    </row>
    <row r="8349" ht="12.75">
      <c r="J8349" s="94"/>
    </row>
    <row r="8350" ht="12.75">
      <c r="J8350" s="94"/>
    </row>
    <row r="8351" ht="12.75">
      <c r="J8351" s="94"/>
    </row>
    <row r="8352" ht="12.75">
      <c r="J8352" s="94"/>
    </row>
    <row r="8353" ht="12.75">
      <c r="J8353" s="94"/>
    </row>
    <row r="8354" ht="12.75">
      <c r="J8354" s="94"/>
    </row>
    <row r="8355" ht="12.75">
      <c r="J8355" s="94"/>
    </row>
    <row r="8356" ht="12.75">
      <c r="J8356" s="94"/>
    </row>
    <row r="8357" ht="12.75">
      <c r="J8357" s="94"/>
    </row>
    <row r="8358" ht="12.75">
      <c r="J8358" s="94"/>
    </row>
    <row r="8359" ht="12.75">
      <c r="J8359" s="94"/>
    </row>
    <row r="8360" ht="12.75">
      <c r="J8360" s="94"/>
    </row>
    <row r="8361" ht="12.75">
      <c r="J8361" s="94"/>
    </row>
    <row r="8362" ht="12.75">
      <c r="J8362" s="94"/>
    </row>
    <row r="8363" ht="12.75">
      <c r="J8363" s="94"/>
    </row>
    <row r="8364" ht="12.75">
      <c r="J8364" s="94"/>
    </row>
    <row r="8365" ht="12.75">
      <c r="J8365" s="94"/>
    </row>
    <row r="8366" ht="12.75">
      <c r="J8366" s="94"/>
    </row>
    <row r="8367" ht="12.75">
      <c r="J8367" s="94"/>
    </row>
    <row r="8368" ht="12.75">
      <c r="J8368" s="94"/>
    </row>
    <row r="8369" ht="12.75">
      <c r="J8369" s="94"/>
    </row>
    <row r="8370" ht="12.75">
      <c r="J8370" s="94"/>
    </row>
    <row r="8371" ht="12.75">
      <c r="J8371" s="94"/>
    </row>
    <row r="8372" ht="12.75">
      <c r="J8372" s="94"/>
    </row>
    <row r="8373" ht="12.75">
      <c r="J8373" s="94"/>
    </row>
    <row r="8374" ht="12.75">
      <c r="J8374" s="94"/>
    </row>
    <row r="8375" ht="12.75">
      <c r="J8375" s="94"/>
    </row>
    <row r="8376" ht="12.75">
      <c r="J8376" s="94"/>
    </row>
    <row r="8377" ht="12.75">
      <c r="J8377" s="94"/>
    </row>
    <row r="8378" ht="12.75">
      <c r="J8378" s="94"/>
    </row>
    <row r="8379" ht="12.75">
      <c r="J8379" s="94"/>
    </row>
    <row r="8380" ht="12.75">
      <c r="J8380" s="94"/>
    </row>
    <row r="8381" ht="12.75">
      <c r="J8381" s="94"/>
    </row>
    <row r="8382" ht="12.75">
      <c r="J8382" s="94"/>
    </row>
    <row r="8383" ht="12.75">
      <c r="J8383" s="94"/>
    </row>
    <row r="8384" ht="12.75">
      <c r="J8384" s="94"/>
    </row>
    <row r="8385" ht="12.75">
      <c r="J8385" s="94"/>
    </row>
    <row r="8386" ht="12.75">
      <c r="J8386" s="94"/>
    </row>
    <row r="8387" ht="12.75">
      <c r="J8387" s="94"/>
    </row>
    <row r="8388" ht="12.75">
      <c r="J8388" s="94"/>
    </row>
    <row r="8389" ht="12.75">
      <c r="J8389" s="94"/>
    </row>
    <row r="8390" ht="12.75">
      <c r="J8390" s="94"/>
    </row>
    <row r="8391" ht="12.75">
      <c r="J8391" s="94"/>
    </row>
    <row r="8392" ht="12.75">
      <c r="J8392" s="94"/>
    </row>
    <row r="8393" ht="12.75">
      <c r="J8393" s="94"/>
    </row>
    <row r="8394" ht="12.75">
      <c r="J8394" s="94"/>
    </row>
    <row r="8395" ht="12.75">
      <c r="J8395" s="94"/>
    </row>
    <row r="8396" ht="12.75">
      <c r="J8396" s="94"/>
    </row>
    <row r="8397" ht="12.75">
      <c r="J8397" s="94"/>
    </row>
    <row r="8398" ht="12.75">
      <c r="J8398" s="94"/>
    </row>
    <row r="8399" ht="12.75">
      <c r="J8399" s="94"/>
    </row>
    <row r="8400" ht="12.75">
      <c r="J8400" s="94"/>
    </row>
    <row r="8401" ht="12.75">
      <c r="J8401" s="94"/>
    </row>
    <row r="8402" ht="12.75">
      <c r="J8402" s="94"/>
    </row>
    <row r="8403" ht="12.75">
      <c r="J8403" s="94"/>
    </row>
    <row r="8404" ht="12.75">
      <c r="J8404" s="94"/>
    </row>
    <row r="8405" ht="12.75">
      <c r="J8405" s="94"/>
    </row>
    <row r="8406" ht="12.75">
      <c r="J8406" s="94"/>
    </row>
    <row r="8407" ht="12.75">
      <c r="J8407" s="94"/>
    </row>
    <row r="8408" ht="12.75">
      <c r="J8408" s="94"/>
    </row>
    <row r="8409" ht="12.75">
      <c r="J8409" s="94"/>
    </row>
    <row r="8410" ht="12.75">
      <c r="J8410" s="94"/>
    </row>
    <row r="8411" ht="12.75">
      <c r="J8411" s="94"/>
    </row>
    <row r="8412" ht="12.75">
      <c r="J8412" s="94"/>
    </row>
    <row r="8413" ht="12.75">
      <c r="J8413" s="94"/>
    </row>
    <row r="8414" ht="12.75">
      <c r="J8414" s="94"/>
    </row>
    <row r="8415" ht="12.75">
      <c r="J8415" s="94"/>
    </row>
    <row r="8416" ht="12.75">
      <c r="J8416" s="94"/>
    </row>
    <row r="8417" ht="12.75">
      <c r="J8417" s="94"/>
    </row>
    <row r="8418" ht="12.75">
      <c r="J8418" s="94"/>
    </row>
    <row r="8419" ht="12.75">
      <c r="J8419" s="94"/>
    </row>
    <row r="8420" ht="12.75">
      <c r="J8420" s="94"/>
    </row>
    <row r="8421" ht="12.75">
      <c r="J8421" s="94"/>
    </row>
    <row r="8422" ht="12.75">
      <c r="J8422" s="94"/>
    </row>
    <row r="8423" ht="12.75">
      <c r="J8423" s="94"/>
    </row>
    <row r="8424" ht="12.75">
      <c r="J8424" s="94"/>
    </row>
    <row r="8425" ht="12.75">
      <c r="J8425" s="94"/>
    </row>
    <row r="8426" ht="12.75">
      <c r="J8426" s="94"/>
    </row>
    <row r="8427" ht="12.75">
      <c r="J8427" s="94"/>
    </row>
    <row r="8428" ht="12.75">
      <c r="J8428" s="94"/>
    </row>
    <row r="8429" ht="12.75">
      <c r="J8429" s="94"/>
    </row>
    <row r="8430" ht="12.75">
      <c r="J8430" s="94"/>
    </row>
    <row r="8431" ht="12.75">
      <c r="J8431" s="94"/>
    </row>
    <row r="8432" ht="12.75">
      <c r="J8432" s="94"/>
    </row>
    <row r="8433" ht="12.75">
      <c r="J8433" s="94"/>
    </row>
    <row r="8434" ht="12.75">
      <c r="J8434" s="94"/>
    </row>
    <row r="8435" ht="12.75">
      <c r="J8435" s="94"/>
    </row>
    <row r="8436" ht="12.75">
      <c r="J8436" s="94"/>
    </row>
    <row r="8437" ht="12.75">
      <c r="J8437" s="94"/>
    </row>
    <row r="8438" ht="12.75">
      <c r="J8438" s="94"/>
    </row>
    <row r="8439" ht="12.75">
      <c r="J8439" s="94"/>
    </row>
    <row r="8440" ht="12.75">
      <c r="J8440" s="94"/>
    </row>
    <row r="8441" ht="12.75">
      <c r="J8441" s="94"/>
    </row>
    <row r="8442" ht="12.75">
      <c r="J8442" s="94"/>
    </row>
    <row r="8443" ht="12.75">
      <c r="J8443" s="94"/>
    </row>
    <row r="8444" ht="12.75">
      <c r="J8444" s="94"/>
    </row>
    <row r="8445" ht="12.75">
      <c r="J8445" s="94"/>
    </row>
    <row r="8446" ht="12.75">
      <c r="J8446" s="94"/>
    </row>
    <row r="8447" ht="12.75">
      <c r="J8447" s="94"/>
    </row>
    <row r="8448" ht="12.75">
      <c r="J8448" s="94"/>
    </row>
    <row r="8449" ht="12.75">
      <c r="J8449" s="94"/>
    </row>
    <row r="8450" ht="12.75">
      <c r="J8450" s="94"/>
    </row>
    <row r="8451" ht="12.75">
      <c r="J8451" s="94"/>
    </row>
    <row r="8452" ht="12.75">
      <c r="J8452" s="94"/>
    </row>
    <row r="8453" ht="12.75">
      <c r="J8453" s="94"/>
    </row>
    <row r="8454" ht="12.75">
      <c r="J8454" s="94"/>
    </row>
    <row r="8455" ht="12.75">
      <c r="J8455" s="94"/>
    </row>
    <row r="8456" ht="12.75">
      <c r="J8456" s="94"/>
    </row>
    <row r="8457" ht="12.75">
      <c r="J8457" s="94"/>
    </row>
    <row r="8458" ht="12.75">
      <c r="J8458" s="94"/>
    </row>
    <row r="8459" ht="12.75">
      <c r="J8459" s="94"/>
    </row>
    <row r="8460" ht="12.75">
      <c r="J8460" s="94"/>
    </row>
    <row r="8461" ht="12.75">
      <c r="J8461" s="94"/>
    </row>
    <row r="8462" ht="12.75">
      <c r="J8462" s="94"/>
    </row>
    <row r="8463" ht="12.75">
      <c r="J8463" s="94"/>
    </row>
    <row r="8464" ht="12.75">
      <c r="J8464" s="94"/>
    </row>
    <row r="8465" ht="12.75">
      <c r="J8465" s="94"/>
    </row>
    <row r="8466" ht="12.75">
      <c r="J8466" s="94"/>
    </row>
    <row r="8467" ht="12.75">
      <c r="J8467" s="94"/>
    </row>
    <row r="8468" ht="12.75">
      <c r="J8468" s="94"/>
    </row>
    <row r="8469" ht="12.75">
      <c r="J8469" s="94"/>
    </row>
    <row r="8470" ht="12.75">
      <c r="J8470" s="94"/>
    </row>
    <row r="8471" ht="12.75">
      <c r="J8471" s="94"/>
    </row>
    <row r="8472" ht="12.75">
      <c r="J8472" s="94"/>
    </row>
    <row r="8473" ht="12.75">
      <c r="J8473" s="94"/>
    </row>
    <row r="8474" ht="12.75">
      <c r="J8474" s="94"/>
    </row>
    <row r="8475" ht="12.75">
      <c r="J8475" s="94"/>
    </row>
    <row r="8476" ht="12.75">
      <c r="J8476" s="94"/>
    </row>
    <row r="8477" ht="12.75">
      <c r="J8477" s="94"/>
    </row>
    <row r="8478" ht="12.75">
      <c r="J8478" s="94"/>
    </row>
    <row r="8479" ht="12.75">
      <c r="J8479" s="94"/>
    </row>
    <row r="8480" ht="12.75">
      <c r="J8480" s="94"/>
    </row>
    <row r="8481" ht="12.75">
      <c r="J8481" s="94"/>
    </row>
    <row r="8482" ht="12.75">
      <c r="J8482" s="94"/>
    </row>
    <row r="8483" ht="12.75">
      <c r="J8483" s="94"/>
    </row>
    <row r="8484" ht="12.75">
      <c r="J8484" s="94"/>
    </row>
    <row r="8485" ht="12.75">
      <c r="J8485" s="94"/>
    </row>
    <row r="8486" ht="12.75">
      <c r="J8486" s="94"/>
    </row>
    <row r="8487" ht="12.75">
      <c r="J8487" s="94"/>
    </row>
    <row r="8488" ht="12.75">
      <c r="J8488" s="94"/>
    </row>
    <row r="8489" ht="12.75">
      <c r="J8489" s="94"/>
    </row>
    <row r="8490" ht="12.75">
      <c r="J8490" s="94"/>
    </row>
    <row r="8491" ht="12.75">
      <c r="J8491" s="94"/>
    </row>
    <row r="8492" ht="12.75">
      <c r="J8492" s="94"/>
    </row>
    <row r="8493" ht="12.75">
      <c r="J8493" s="94"/>
    </row>
    <row r="8494" ht="12.75">
      <c r="J8494" s="94"/>
    </row>
    <row r="8495" ht="12.75">
      <c r="J8495" s="94"/>
    </row>
    <row r="8496" ht="12.75">
      <c r="J8496" s="94"/>
    </row>
    <row r="8497" ht="12.75">
      <c r="J8497" s="94"/>
    </row>
    <row r="8498" ht="12.75">
      <c r="J8498" s="94"/>
    </row>
    <row r="8499" ht="12.75">
      <c r="J8499" s="94"/>
    </row>
    <row r="8500" ht="12.75">
      <c r="J8500" s="94"/>
    </row>
    <row r="8501" ht="12.75">
      <c r="J8501" s="94"/>
    </row>
    <row r="8502" ht="12.75">
      <c r="J8502" s="94"/>
    </row>
    <row r="8503" ht="12.75">
      <c r="J8503" s="94"/>
    </row>
    <row r="8504" ht="12.75">
      <c r="J8504" s="94"/>
    </row>
    <row r="8505" ht="12.75">
      <c r="J8505" s="94"/>
    </row>
    <row r="8506" ht="12.75">
      <c r="J8506" s="94"/>
    </row>
    <row r="8507" ht="12.75">
      <c r="J8507" s="94"/>
    </row>
    <row r="8508" ht="12.75">
      <c r="J8508" s="94"/>
    </row>
    <row r="8509" ht="12.75">
      <c r="J8509" s="94"/>
    </row>
    <row r="8510" ht="12.75">
      <c r="J8510" s="94"/>
    </row>
    <row r="8511" ht="12.75">
      <c r="J8511" s="94"/>
    </row>
    <row r="8512" ht="12.75">
      <c r="J8512" s="94"/>
    </row>
    <row r="8513" ht="12.75">
      <c r="J8513" s="94"/>
    </row>
    <row r="8514" ht="12.75">
      <c r="J8514" s="94"/>
    </row>
    <row r="8515" ht="12.75">
      <c r="J8515" s="94"/>
    </row>
    <row r="8516" ht="12.75">
      <c r="J8516" s="94"/>
    </row>
    <row r="8517" ht="12.75">
      <c r="J8517" s="94"/>
    </row>
    <row r="8518" ht="12.75">
      <c r="J8518" s="94"/>
    </row>
    <row r="8519" ht="12.75">
      <c r="J8519" s="94"/>
    </row>
    <row r="8520" ht="12.75">
      <c r="J8520" s="94"/>
    </row>
    <row r="8521" ht="12.75">
      <c r="J8521" s="94"/>
    </row>
    <row r="8522" ht="12.75">
      <c r="J8522" s="94"/>
    </row>
    <row r="8523" ht="12.75">
      <c r="J8523" s="94"/>
    </row>
    <row r="8524" ht="12.75">
      <c r="J8524" s="94"/>
    </row>
    <row r="8525" ht="12.75">
      <c r="J8525" s="94"/>
    </row>
    <row r="8526" ht="12.75">
      <c r="J8526" s="94"/>
    </row>
    <row r="8527" ht="12.75">
      <c r="J8527" s="94"/>
    </row>
    <row r="8528" ht="12.75">
      <c r="J8528" s="94"/>
    </row>
    <row r="8529" ht="12.75">
      <c r="J8529" s="94"/>
    </row>
    <row r="8530" ht="12.75">
      <c r="J8530" s="94"/>
    </row>
    <row r="8531" ht="12.75">
      <c r="J8531" s="94"/>
    </row>
    <row r="8532" ht="12.75">
      <c r="J8532" s="94"/>
    </row>
    <row r="8533" ht="12.75">
      <c r="J8533" s="94"/>
    </row>
    <row r="8534" ht="12.75">
      <c r="J8534" s="94"/>
    </row>
    <row r="8535" ht="12.75">
      <c r="J8535" s="94"/>
    </row>
    <row r="8536" ht="12.75">
      <c r="J8536" s="94"/>
    </row>
    <row r="8537" ht="12.75">
      <c r="J8537" s="94"/>
    </row>
    <row r="8538" ht="12.75">
      <c r="J8538" s="94"/>
    </row>
    <row r="8539" ht="12.75">
      <c r="J8539" s="94"/>
    </row>
    <row r="8540" ht="12.75">
      <c r="J8540" s="94"/>
    </row>
    <row r="8541" ht="12.75">
      <c r="J8541" s="94"/>
    </row>
    <row r="8542" ht="12.75">
      <c r="J8542" s="94"/>
    </row>
    <row r="8543" ht="12.75">
      <c r="J8543" s="94"/>
    </row>
    <row r="8544" ht="12.75">
      <c r="J8544" s="94"/>
    </row>
    <row r="8545" ht="12.75">
      <c r="J8545" s="94"/>
    </row>
    <row r="8546" ht="12.75">
      <c r="J8546" s="94"/>
    </row>
    <row r="8547" ht="12.75">
      <c r="J8547" s="94"/>
    </row>
    <row r="8548" ht="12.75">
      <c r="J8548" s="94"/>
    </row>
    <row r="8549" ht="12.75">
      <c r="J8549" s="94"/>
    </row>
    <row r="8550" ht="12.75">
      <c r="J8550" s="94"/>
    </row>
    <row r="8551" ht="12.75">
      <c r="J8551" s="94"/>
    </row>
    <row r="8552" ht="12.75">
      <c r="J8552" s="94"/>
    </row>
    <row r="8553" ht="12.75">
      <c r="J8553" s="94"/>
    </row>
    <row r="8554" ht="12.75">
      <c r="J8554" s="94"/>
    </row>
    <row r="8555" ht="12.75">
      <c r="J8555" s="94"/>
    </row>
    <row r="8556" ht="12.75">
      <c r="J8556" s="94"/>
    </row>
    <row r="8557" ht="12.75">
      <c r="J8557" s="94"/>
    </row>
    <row r="8558" ht="12.75">
      <c r="J8558" s="94"/>
    </row>
  </sheetData>
  <printOptions/>
  <pageMargins left="0" right="0" top="0.984251968503937" bottom="0.984251968503937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4"/>
  <sheetViews>
    <sheetView zoomScale="75" zoomScaleNormal="75" workbookViewId="0" topLeftCell="A1">
      <selection activeCell="F2" sqref="F2"/>
    </sheetView>
  </sheetViews>
  <sheetFormatPr defaultColWidth="9.00390625" defaultRowHeight="12.75"/>
  <cols>
    <col min="1" max="1" width="5.875" style="0" customWidth="1"/>
    <col min="2" max="2" width="8.125" style="0" customWidth="1"/>
    <col min="3" max="3" width="6.75390625" style="0" customWidth="1"/>
    <col min="4" max="4" width="26.75390625" style="0" customWidth="1"/>
    <col min="5" max="5" width="10.75390625" style="0" customWidth="1"/>
    <col min="6" max="6" width="10.375" style="0" customWidth="1"/>
    <col min="7" max="7" width="10.25390625" style="0" customWidth="1"/>
    <col min="8" max="8" width="12.00390625" style="0" customWidth="1"/>
  </cols>
  <sheetData>
    <row r="1" spans="1:8" ht="12.75">
      <c r="A1" s="1"/>
      <c r="B1" s="1"/>
      <c r="C1" s="1"/>
      <c r="D1" s="1"/>
      <c r="E1" s="2"/>
      <c r="F1" s="217" t="s">
        <v>213</v>
      </c>
      <c r="G1" s="217"/>
      <c r="H1" s="218"/>
    </row>
    <row r="2" spans="1:8" ht="12.75">
      <c r="A2" s="1"/>
      <c r="B2" s="1"/>
      <c r="C2" s="1"/>
      <c r="D2" s="1"/>
      <c r="E2" s="2"/>
      <c r="F2" s="217" t="s">
        <v>361</v>
      </c>
      <c r="G2" s="217"/>
      <c r="H2" s="218"/>
    </row>
    <row r="3" spans="1:8" ht="12.75">
      <c r="A3" s="1"/>
      <c r="B3" s="1"/>
      <c r="C3" s="1"/>
      <c r="D3" s="1"/>
      <c r="E3" s="2"/>
      <c r="F3" s="217" t="s">
        <v>220</v>
      </c>
      <c r="G3" s="217"/>
      <c r="H3" s="218"/>
    </row>
    <row r="4" spans="1:8" ht="12.75">
      <c r="A4" s="1"/>
      <c r="B4" s="1"/>
      <c r="C4" s="1"/>
      <c r="D4" s="1"/>
      <c r="E4" s="2"/>
      <c r="F4" s="217" t="s">
        <v>221</v>
      </c>
      <c r="G4" s="217"/>
      <c r="H4" s="218"/>
    </row>
    <row r="5" spans="1:8" ht="12.75">
      <c r="A5" s="1"/>
      <c r="B5" s="1"/>
      <c r="C5" s="1"/>
      <c r="D5" s="1"/>
      <c r="E5" s="2"/>
      <c r="F5" s="2"/>
      <c r="G5" s="2"/>
      <c r="H5" s="2"/>
    </row>
    <row r="6" spans="1:8" ht="12.75">
      <c r="A6" s="1"/>
      <c r="B6" s="1"/>
      <c r="C6" s="1"/>
      <c r="D6" s="1"/>
      <c r="E6" s="2"/>
      <c r="F6" s="2"/>
      <c r="G6" s="2"/>
      <c r="H6" s="2"/>
    </row>
    <row r="7" spans="1:8" ht="18">
      <c r="A7" s="1"/>
      <c r="B7" s="1"/>
      <c r="C7" s="1"/>
      <c r="D7" s="5" t="s">
        <v>219</v>
      </c>
      <c r="E7" s="2"/>
      <c r="F7" s="2"/>
      <c r="G7" s="2"/>
      <c r="H7" s="2"/>
    </row>
    <row r="8" spans="1:8" ht="20.25">
      <c r="A8" s="4"/>
      <c r="B8" s="4"/>
      <c r="C8" s="4"/>
      <c r="D8" s="5" t="s">
        <v>360</v>
      </c>
      <c r="E8" s="8"/>
      <c r="F8" s="8"/>
      <c r="G8" s="8"/>
      <c r="H8" s="8"/>
    </row>
    <row r="9" spans="1:8" ht="21" thickBot="1">
      <c r="A9" s="4"/>
      <c r="B9" s="4"/>
      <c r="C9" s="4"/>
      <c r="D9" s="5"/>
      <c r="E9" s="8"/>
      <c r="F9" s="8"/>
      <c r="G9" s="8"/>
      <c r="H9" s="8"/>
    </row>
    <row r="10" spans="1:8" ht="39" thickBot="1">
      <c r="A10" s="175" t="s">
        <v>2</v>
      </c>
      <c r="B10" s="176" t="s">
        <v>3</v>
      </c>
      <c r="C10" s="176" t="s">
        <v>4</v>
      </c>
      <c r="D10" s="176" t="s">
        <v>5</v>
      </c>
      <c r="E10" s="203" t="s">
        <v>190</v>
      </c>
      <c r="F10" s="177" t="s">
        <v>217</v>
      </c>
      <c r="G10" s="177" t="s">
        <v>218</v>
      </c>
      <c r="H10" s="174" t="s">
        <v>216</v>
      </c>
    </row>
    <row r="11" spans="1:8" ht="13.5" thickBot="1">
      <c r="A11" s="181">
        <v>1</v>
      </c>
      <c r="B11" s="182">
        <v>2</v>
      </c>
      <c r="C11" s="183" t="s">
        <v>10</v>
      </c>
      <c r="D11" s="184" t="s">
        <v>11</v>
      </c>
      <c r="E11" s="185">
        <v>5</v>
      </c>
      <c r="F11" s="186">
        <v>6</v>
      </c>
      <c r="G11" s="186">
        <v>7</v>
      </c>
      <c r="H11" s="187">
        <v>8</v>
      </c>
    </row>
    <row r="12" spans="1:8" ht="25.5">
      <c r="A12" s="127" t="s">
        <v>12</v>
      </c>
      <c r="B12" s="178" t="s">
        <v>13</v>
      </c>
      <c r="C12" s="178" t="s">
        <v>15</v>
      </c>
      <c r="D12" s="179" t="s">
        <v>174</v>
      </c>
      <c r="E12" s="180">
        <v>6265500</v>
      </c>
      <c r="F12" s="151">
        <v>140000</v>
      </c>
      <c r="G12" s="137"/>
      <c r="H12" s="135">
        <f>E12+F12-G12</f>
        <v>6405500</v>
      </c>
    </row>
    <row r="13" spans="1:8" ht="26.25" thickBot="1">
      <c r="A13" s="168"/>
      <c r="B13" s="142" t="s">
        <v>13</v>
      </c>
      <c r="C13" s="141"/>
      <c r="D13" s="143" t="s">
        <v>14</v>
      </c>
      <c r="E13" s="146">
        <v>6265500</v>
      </c>
      <c r="F13" s="147">
        <v>140000</v>
      </c>
      <c r="G13" s="130"/>
      <c r="H13" s="148">
        <f>E13+F13-G13</f>
        <v>6405500</v>
      </c>
    </row>
    <row r="14" spans="1:8" ht="15.75" thickBot="1">
      <c r="A14" s="144" t="s">
        <v>12</v>
      </c>
      <c r="B14" s="152"/>
      <c r="C14" s="152"/>
      <c r="D14" s="145" t="s">
        <v>22</v>
      </c>
      <c r="E14" s="153">
        <v>6265500</v>
      </c>
      <c r="F14" s="153">
        <v>140000</v>
      </c>
      <c r="G14" s="154"/>
      <c r="H14" s="155">
        <f>E14+F14-G14</f>
        <v>6405500</v>
      </c>
    </row>
    <row r="15" spans="1:8" ht="25.5">
      <c r="A15" s="169">
        <v>600</v>
      </c>
      <c r="B15" s="149">
        <v>60016</v>
      </c>
      <c r="C15" s="150">
        <v>4210</v>
      </c>
      <c r="D15" s="114" t="s">
        <v>176</v>
      </c>
      <c r="E15" s="134">
        <v>70000</v>
      </c>
      <c r="F15" s="151"/>
      <c r="G15" s="137">
        <v>20000</v>
      </c>
      <c r="H15" s="135">
        <f>E15+F15-G15</f>
        <v>50000</v>
      </c>
    </row>
    <row r="16" spans="1:8" ht="12.75">
      <c r="A16" s="170"/>
      <c r="B16" s="54"/>
      <c r="C16" s="116">
        <v>4270</v>
      </c>
      <c r="D16" s="115" t="s">
        <v>177</v>
      </c>
      <c r="E16" s="34">
        <v>190000</v>
      </c>
      <c r="F16" s="57">
        <v>20000</v>
      </c>
      <c r="G16" s="57"/>
      <c r="H16" s="135">
        <f>SUM(E16+F16-I16)</f>
        <v>210000</v>
      </c>
    </row>
    <row r="17" spans="1:8" ht="13.5" thickBot="1">
      <c r="A17" s="171" t="s">
        <v>23</v>
      </c>
      <c r="B17" s="142" t="s">
        <v>30</v>
      </c>
      <c r="C17" s="141"/>
      <c r="D17" s="143" t="s">
        <v>31</v>
      </c>
      <c r="E17" s="130">
        <v>260000</v>
      </c>
      <c r="F17" s="130">
        <v>20000</v>
      </c>
      <c r="G17" s="130">
        <v>20000</v>
      </c>
      <c r="H17" s="131">
        <v>260000</v>
      </c>
    </row>
    <row r="18" spans="1:8" ht="15.75" thickBot="1">
      <c r="A18" s="144" t="s">
        <v>23</v>
      </c>
      <c r="B18" s="198"/>
      <c r="C18" s="198"/>
      <c r="D18" s="145" t="s">
        <v>33</v>
      </c>
      <c r="E18" s="199">
        <v>260000</v>
      </c>
      <c r="F18" s="199">
        <v>20000</v>
      </c>
      <c r="G18" s="199">
        <v>20000</v>
      </c>
      <c r="H18" s="188">
        <v>260000</v>
      </c>
    </row>
    <row r="19" spans="1:8" ht="38.25">
      <c r="A19" s="204" t="s">
        <v>34</v>
      </c>
      <c r="B19" s="200" t="s">
        <v>37</v>
      </c>
      <c r="C19" s="121" t="s">
        <v>196</v>
      </c>
      <c r="D19" s="103" t="s">
        <v>226</v>
      </c>
      <c r="E19" s="104">
        <v>100000</v>
      </c>
      <c r="F19" s="105"/>
      <c r="G19" s="202">
        <v>10000</v>
      </c>
      <c r="H19" s="205">
        <f>E19+F19-G19</f>
        <v>90000</v>
      </c>
    </row>
    <row r="20" spans="1:8" ht="39">
      <c r="A20" s="206"/>
      <c r="B20" s="74"/>
      <c r="C20" s="201" t="s">
        <v>39</v>
      </c>
      <c r="D20" s="179" t="s">
        <v>179</v>
      </c>
      <c r="E20" s="189"/>
      <c r="F20" s="190">
        <v>10000</v>
      </c>
      <c r="G20" s="189"/>
      <c r="H20" s="205">
        <f>E20+F20-G20</f>
        <v>10000</v>
      </c>
    </row>
    <row r="21" spans="1:8" ht="25.5">
      <c r="A21" s="207" t="s">
        <v>34</v>
      </c>
      <c r="B21" s="45" t="s">
        <v>37</v>
      </c>
      <c r="C21" s="37"/>
      <c r="D21" s="123" t="s">
        <v>38</v>
      </c>
      <c r="E21" s="192">
        <f>SUM(E19:E20)</f>
        <v>100000</v>
      </c>
      <c r="F21" s="192">
        <f>SUM(F19:F20)</f>
        <v>10000</v>
      </c>
      <c r="G21" s="192">
        <f>SUM(G19:G20)</f>
        <v>10000</v>
      </c>
      <c r="H21" s="208">
        <f>SUM(H19:H20)</f>
        <v>100000</v>
      </c>
    </row>
    <row r="22" spans="1:8" ht="30">
      <c r="A22" s="209" t="s">
        <v>34</v>
      </c>
      <c r="B22" s="40"/>
      <c r="C22" s="40"/>
      <c r="D22" s="124" t="s">
        <v>41</v>
      </c>
      <c r="E22" s="126">
        <f>E21</f>
        <v>100000</v>
      </c>
      <c r="F22" s="126">
        <f>F21</f>
        <v>10000</v>
      </c>
      <c r="G22" s="126">
        <f>G21</f>
        <v>10000</v>
      </c>
      <c r="H22" s="210">
        <f>H21</f>
        <v>100000</v>
      </c>
    </row>
    <row r="23" spans="1:8" ht="25.5">
      <c r="A23" s="167" t="s">
        <v>52</v>
      </c>
      <c r="B23" s="50" t="s">
        <v>59</v>
      </c>
      <c r="C23" s="116">
        <v>4010</v>
      </c>
      <c r="D23" s="117" t="s">
        <v>181</v>
      </c>
      <c r="E23" s="34">
        <v>1720561</v>
      </c>
      <c r="F23" s="34"/>
      <c r="G23" s="190">
        <v>4000</v>
      </c>
      <c r="H23" s="205">
        <f>E23+F23-G23</f>
        <v>1716561</v>
      </c>
    </row>
    <row r="24" spans="1:8" ht="14.25">
      <c r="A24" s="167"/>
      <c r="B24" s="45" t="s">
        <v>59</v>
      </c>
      <c r="C24" s="52"/>
      <c r="D24" s="123" t="s">
        <v>60</v>
      </c>
      <c r="E24" s="39">
        <v>1720561</v>
      </c>
      <c r="F24" s="82"/>
      <c r="G24" s="192">
        <v>4000</v>
      </c>
      <c r="H24" s="208">
        <f>E24+F24-G24</f>
        <v>1716561</v>
      </c>
    </row>
    <row r="25" spans="1:8" ht="29.25">
      <c r="A25" s="211" t="s">
        <v>52</v>
      </c>
      <c r="B25" s="74" t="s">
        <v>173</v>
      </c>
      <c r="C25" s="74" t="s">
        <v>198</v>
      </c>
      <c r="D25" s="191" t="s">
        <v>176</v>
      </c>
      <c r="E25" s="189"/>
      <c r="F25" s="195">
        <v>4000</v>
      </c>
      <c r="G25" s="195"/>
      <c r="H25" s="212">
        <v>4000</v>
      </c>
    </row>
    <row r="26" spans="1:8" ht="15">
      <c r="A26" s="213"/>
      <c r="B26" s="194" t="s">
        <v>173</v>
      </c>
      <c r="C26" s="50"/>
      <c r="D26" s="193" t="s">
        <v>225</v>
      </c>
      <c r="E26" s="192"/>
      <c r="F26" s="196">
        <v>4000</v>
      </c>
      <c r="G26" s="196"/>
      <c r="H26" s="214">
        <v>4000</v>
      </c>
    </row>
    <row r="27" spans="1:8" ht="15">
      <c r="A27" s="215" t="s">
        <v>52</v>
      </c>
      <c r="B27" s="125"/>
      <c r="C27" s="197"/>
      <c r="D27" s="124" t="s">
        <v>65</v>
      </c>
      <c r="E27" s="126">
        <f>E24+E26</f>
        <v>1720561</v>
      </c>
      <c r="F27" s="126">
        <f>F24+F26</f>
        <v>4000</v>
      </c>
      <c r="G27" s="126">
        <f>G24+G26</f>
        <v>4000</v>
      </c>
      <c r="H27" s="210">
        <f>H24+H26</f>
        <v>1720561</v>
      </c>
    </row>
    <row r="28" spans="1:8" ht="25.5">
      <c r="A28" s="127" t="s">
        <v>87</v>
      </c>
      <c r="B28" s="136" t="s">
        <v>88</v>
      </c>
      <c r="C28" s="132" t="s">
        <v>90</v>
      </c>
      <c r="D28" s="133" t="s">
        <v>91</v>
      </c>
      <c r="E28" s="134">
        <v>566630</v>
      </c>
      <c r="F28" s="24">
        <v>339</v>
      </c>
      <c r="G28" s="24"/>
      <c r="H28" s="128">
        <f>SUM(E28+F28-I28)</f>
        <v>566969</v>
      </c>
    </row>
    <row r="29" spans="1:8" ht="25.5">
      <c r="A29" s="129"/>
      <c r="B29" s="45" t="s">
        <v>88</v>
      </c>
      <c r="C29" s="37"/>
      <c r="D29" s="38" t="s">
        <v>89</v>
      </c>
      <c r="E29" s="34">
        <v>566630</v>
      </c>
      <c r="F29" s="24">
        <v>339</v>
      </c>
      <c r="G29" s="24"/>
      <c r="H29" s="128">
        <f>SUM(E29+F29-I29)</f>
        <v>566969</v>
      </c>
    </row>
    <row r="30" spans="1:8" ht="12.75">
      <c r="A30" s="172" t="s">
        <v>87</v>
      </c>
      <c r="B30" s="51" t="s">
        <v>92</v>
      </c>
      <c r="C30" s="32" t="s">
        <v>94</v>
      </c>
      <c r="D30" s="33" t="s">
        <v>222</v>
      </c>
      <c r="E30" s="34">
        <f>E31</f>
        <v>200000</v>
      </c>
      <c r="F30" s="34"/>
      <c r="G30" s="134">
        <v>140000</v>
      </c>
      <c r="H30" s="135">
        <v>60000</v>
      </c>
    </row>
    <row r="31" spans="1:8" ht="12.75">
      <c r="A31" s="167" t="s">
        <v>1</v>
      </c>
      <c r="B31" s="45" t="s">
        <v>92</v>
      </c>
      <c r="C31" s="37"/>
      <c r="D31" s="38" t="s">
        <v>93</v>
      </c>
      <c r="E31" s="34">
        <v>200000</v>
      </c>
      <c r="F31" s="34"/>
      <c r="G31" s="24">
        <v>140000</v>
      </c>
      <c r="H31" s="128">
        <v>60000</v>
      </c>
    </row>
    <row r="32" spans="1:8" ht="30.75" thickBot="1">
      <c r="A32" s="173" t="s">
        <v>87</v>
      </c>
      <c r="B32" s="156"/>
      <c r="C32" s="156"/>
      <c r="D32" s="157" t="s">
        <v>95</v>
      </c>
      <c r="E32" s="158">
        <f>E28+E30</f>
        <v>766630</v>
      </c>
      <c r="F32" s="158">
        <f>F28+F30</f>
        <v>339</v>
      </c>
      <c r="G32" s="160">
        <v>140000</v>
      </c>
      <c r="H32" s="159">
        <f>E32+F32-G32</f>
        <v>626969</v>
      </c>
    </row>
    <row r="33" spans="1:8" ht="15.75" thickBot="1">
      <c r="A33" s="162"/>
      <c r="B33" s="163"/>
      <c r="C33" s="163"/>
      <c r="D33" s="164" t="s">
        <v>223</v>
      </c>
      <c r="E33" s="165">
        <f>E14+E18+E22+E27+E32</f>
        <v>9112691</v>
      </c>
      <c r="F33" s="165">
        <f>F14+F18+F22+F27+F32</f>
        <v>174339</v>
      </c>
      <c r="G33" s="165">
        <f>G14+G18+G22+G27+G32</f>
        <v>174000</v>
      </c>
      <c r="H33" s="216">
        <f>H14+H18+H22+H27+H32</f>
        <v>9113030</v>
      </c>
    </row>
    <row r="34" spans="1:8" ht="15.75" thickBot="1">
      <c r="A34" s="138"/>
      <c r="B34" s="139"/>
      <c r="C34" s="139"/>
      <c r="D34" s="166" t="s">
        <v>224</v>
      </c>
      <c r="E34" s="139"/>
      <c r="F34" s="161">
        <v>339</v>
      </c>
      <c r="G34" s="139"/>
      <c r="H34" s="140"/>
    </row>
  </sheetData>
  <printOptions/>
  <pageMargins left="0.7874015748031497" right="0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513"/>
  <sheetViews>
    <sheetView tabSelected="1" workbookViewId="0" topLeftCell="A1">
      <selection activeCell="D41" sqref="D41"/>
    </sheetView>
  </sheetViews>
  <sheetFormatPr defaultColWidth="9.00390625" defaultRowHeight="12.75"/>
  <cols>
    <col min="1" max="1" width="4.375" style="1" customWidth="1"/>
    <col min="2" max="2" width="6.00390625" style="1" customWidth="1"/>
    <col min="3" max="3" width="5.00390625" style="1" customWidth="1"/>
    <col min="4" max="4" width="26.375" style="1" customWidth="1"/>
    <col min="5" max="5" width="10.625" style="2" customWidth="1"/>
    <col min="6" max="6" width="11.875" style="2" customWidth="1"/>
    <col min="7" max="7" width="13.125" style="2" customWidth="1"/>
    <col min="8" max="8" width="11.00390625" style="2" hidden="1" customWidth="1"/>
    <col min="9" max="9" width="10.00390625" style="2" hidden="1" customWidth="1"/>
    <col min="10" max="10" width="11.125" style="0" hidden="1" customWidth="1"/>
    <col min="11" max="11" width="15.375" style="0" hidden="1" customWidth="1"/>
    <col min="12" max="12" width="12.25390625" style="0" hidden="1" customWidth="1"/>
    <col min="13" max="13" width="11.00390625" style="0" hidden="1" customWidth="1"/>
    <col min="14" max="14" width="11.125" style="0" hidden="1" customWidth="1"/>
    <col min="15" max="15" width="0" style="0" hidden="1" customWidth="1"/>
    <col min="16" max="16" width="11.625" style="0" hidden="1" customWidth="1"/>
    <col min="17" max="17" width="10.875" style="0" customWidth="1"/>
  </cols>
  <sheetData>
    <row r="1" spans="8:13" ht="12.75">
      <c r="H1" s="217"/>
      <c r="I1" s="218"/>
      <c r="J1" s="218"/>
      <c r="M1" s="217" t="s">
        <v>358</v>
      </c>
    </row>
    <row r="2" spans="7:17" ht="12.75">
      <c r="G2" s="218" t="s">
        <v>372</v>
      </c>
      <c r="H2" s="217"/>
      <c r="I2" s="218"/>
      <c r="J2" s="218"/>
      <c r="M2" s="217" t="s">
        <v>359</v>
      </c>
      <c r="Q2" s="218"/>
    </row>
    <row r="3" spans="7:13" ht="12.75">
      <c r="G3" s="217" t="s">
        <v>458</v>
      </c>
      <c r="H3" s="217"/>
      <c r="I3" s="218"/>
      <c r="J3" s="218"/>
      <c r="M3" s="217" t="s">
        <v>231</v>
      </c>
    </row>
    <row r="4" spans="4:13" ht="12.75">
      <c r="D4" s="661"/>
      <c r="G4" s="218" t="s">
        <v>220</v>
      </c>
      <c r="H4" s="217"/>
      <c r="I4" s="218"/>
      <c r="J4" s="218"/>
      <c r="M4" s="217" t="s">
        <v>357</v>
      </c>
    </row>
    <row r="5" spans="4:7" ht="12.75">
      <c r="D5" s="661"/>
      <c r="G5" s="217" t="s">
        <v>459</v>
      </c>
    </row>
    <row r="6" spans="4:18" ht="15.75">
      <c r="D6" s="107"/>
      <c r="E6" s="451"/>
      <c r="F6" s="451"/>
      <c r="G6" s="451"/>
      <c r="H6" s="451"/>
      <c r="I6" s="451"/>
      <c r="J6" s="452"/>
      <c r="K6" s="452"/>
      <c r="L6" s="452"/>
      <c r="M6" s="452"/>
      <c r="N6" s="452"/>
      <c r="O6" s="452"/>
      <c r="P6" s="452"/>
      <c r="Q6" s="452"/>
      <c r="R6" s="452"/>
    </row>
    <row r="7" spans="4:18" s="4" customFormat="1" ht="20.25">
      <c r="D7" s="107" t="s">
        <v>377</v>
      </c>
      <c r="E7" s="451"/>
      <c r="F7" s="451"/>
      <c r="G7" s="451"/>
      <c r="H7" s="451"/>
      <c r="I7" s="451"/>
      <c r="J7" s="452"/>
      <c r="K7" s="452"/>
      <c r="L7" s="452"/>
      <c r="M7" s="452"/>
      <c r="N7" s="452"/>
      <c r="O7" s="452"/>
      <c r="P7" s="452"/>
      <c r="Q7" s="452"/>
      <c r="R7" s="452"/>
    </row>
    <row r="8" spans="4:9" s="4" customFormat="1" ht="21" thickBot="1">
      <c r="D8" s="5"/>
      <c r="E8" s="8"/>
      <c r="F8" s="8"/>
      <c r="G8" s="8"/>
      <c r="H8" s="8"/>
      <c r="I8" s="8"/>
    </row>
    <row r="9" spans="1:19" ht="66" customHeight="1" thickBot="1">
      <c r="A9" s="291" t="s">
        <v>2</v>
      </c>
      <c r="B9" s="292" t="s">
        <v>3</v>
      </c>
      <c r="C9" s="292" t="s">
        <v>4</v>
      </c>
      <c r="D9" s="330" t="s">
        <v>5</v>
      </c>
      <c r="E9" s="398" t="s">
        <v>435</v>
      </c>
      <c r="F9" s="506" t="s">
        <v>362</v>
      </c>
      <c r="G9" s="506" t="s">
        <v>363</v>
      </c>
      <c r="H9" s="293" t="s">
        <v>60</v>
      </c>
      <c r="I9" s="323" t="s">
        <v>297</v>
      </c>
      <c r="J9" s="294" t="s">
        <v>298</v>
      </c>
      <c r="K9" s="372" t="s">
        <v>321</v>
      </c>
      <c r="L9" s="324" t="s">
        <v>324</v>
      </c>
      <c r="M9" s="325" t="s">
        <v>299</v>
      </c>
      <c r="N9" s="326" t="s">
        <v>301</v>
      </c>
      <c r="O9" s="327" t="s">
        <v>300</v>
      </c>
      <c r="P9" s="328" t="s">
        <v>351</v>
      </c>
      <c r="Q9" s="526" t="s">
        <v>444</v>
      </c>
      <c r="S9" t="s">
        <v>0</v>
      </c>
    </row>
    <row r="10" spans="1:17" ht="13.5" thickBot="1">
      <c r="A10" s="181">
        <v>1</v>
      </c>
      <c r="B10" s="182">
        <v>2</v>
      </c>
      <c r="C10" s="183" t="s">
        <v>10</v>
      </c>
      <c r="D10" s="331" t="s">
        <v>11</v>
      </c>
      <c r="E10" s="399">
        <v>5</v>
      </c>
      <c r="F10" s="507">
        <v>6</v>
      </c>
      <c r="G10" s="507">
        <v>7</v>
      </c>
      <c r="H10" s="185">
        <v>8</v>
      </c>
      <c r="I10" s="186">
        <v>9</v>
      </c>
      <c r="J10" s="252">
        <v>10</v>
      </c>
      <c r="K10" s="373">
        <v>11</v>
      </c>
      <c r="L10" s="329">
        <v>12</v>
      </c>
      <c r="M10" s="228">
        <v>13</v>
      </c>
      <c r="N10" s="228">
        <v>14</v>
      </c>
      <c r="O10" s="228">
        <v>13</v>
      </c>
      <c r="P10" s="314">
        <v>15</v>
      </c>
      <c r="Q10" s="314">
        <v>8</v>
      </c>
    </row>
    <row r="11" spans="1:17" s="26" customFormat="1" ht="25.5">
      <c r="A11" s="21" t="s">
        <v>12</v>
      </c>
      <c r="B11" s="240" t="s">
        <v>13</v>
      </c>
      <c r="C11" s="21"/>
      <c r="D11" s="472" t="s">
        <v>14</v>
      </c>
      <c r="E11" s="220">
        <f aca="true" t="shared" si="0" ref="E11:Q11">E12+E25+E27</f>
        <v>5101453</v>
      </c>
      <c r="F11" s="220">
        <f t="shared" si="0"/>
        <v>50000</v>
      </c>
      <c r="G11" s="220">
        <f t="shared" si="0"/>
        <v>0</v>
      </c>
      <c r="H11" s="220">
        <f t="shared" si="0"/>
        <v>23309054</v>
      </c>
      <c r="I11" s="220">
        <f t="shared" si="0"/>
        <v>0</v>
      </c>
      <c r="J11" s="220">
        <f t="shared" si="0"/>
        <v>0</v>
      </c>
      <c r="K11" s="220">
        <f t="shared" si="0"/>
        <v>0</v>
      </c>
      <c r="L11" s="220">
        <f t="shared" si="0"/>
        <v>0</v>
      </c>
      <c r="M11" s="220">
        <f t="shared" si="0"/>
        <v>0</v>
      </c>
      <c r="N11" s="220">
        <f t="shared" si="0"/>
        <v>0</v>
      </c>
      <c r="O11" s="220">
        <f t="shared" si="0"/>
        <v>0</v>
      </c>
      <c r="P11" s="220">
        <f t="shared" si="0"/>
        <v>0</v>
      </c>
      <c r="Q11" s="220">
        <f t="shared" si="0"/>
        <v>5151453</v>
      </c>
    </row>
    <row r="12" spans="1:17" s="31" customFormat="1" ht="25.5">
      <c r="A12" s="51"/>
      <c r="B12" s="51" t="s">
        <v>0</v>
      </c>
      <c r="C12" s="74" t="s">
        <v>15</v>
      </c>
      <c r="D12" s="473" t="s">
        <v>174</v>
      </c>
      <c r="E12" s="76">
        <f>SUM(E13:E24)</f>
        <v>1801627</v>
      </c>
      <c r="F12" s="76">
        <f>SUM(F13:F24)</f>
        <v>50000</v>
      </c>
      <c r="G12" s="76">
        <f>SUM(G13:G24)</f>
        <v>0</v>
      </c>
      <c r="H12" s="76">
        <f>SUM(H13:H21)</f>
        <v>4105000</v>
      </c>
      <c r="I12" s="105"/>
      <c r="J12" s="402"/>
      <c r="K12" s="375"/>
      <c r="L12" s="375"/>
      <c r="M12" s="119"/>
      <c r="N12" s="119"/>
      <c r="O12" s="119"/>
      <c r="P12" s="119"/>
      <c r="Q12" s="220">
        <f aca="true" t="shared" si="1" ref="Q12:Q93">E12+F12-G12</f>
        <v>1851627</v>
      </c>
    </row>
    <row r="13" spans="1:17" s="31" customFormat="1" ht="33.75">
      <c r="A13" s="51"/>
      <c r="B13" s="51"/>
      <c r="C13" s="290" t="s">
        <v>239</v>
      </c>
      <c r="D13" s="333" t="s">
        <v>378</v>
      </c>
      <c r="E13" s="403">
        <v>300000</v>
      </c>
      <c r="F13" s="395">
        <v>50000</v>
      </c>
      <c r="G13" s="395"/>
      <c r="H13" s="279">
        <v>2500000</v>
      </c>
      <c r="I13" s="282"/>
      <c r="J13" s="404"/>
      <c r="K13" s="376"/>
      <c r="L13" s="376"/>
      <c r="M13" s="119"/>
      <c r="N13" s="119"/>
      <c r="O13" s="119"/>
      <c r="P13" s="119"/>
      <c r="Q13" s="24">
        <f t="shared" si="1"/>
        <v>350000</v>
      </c>
    </row>
    <row r="14" spans="1:17" s="31" customFormat="1" ht="45">
      <c r="A14" s="51"/>
      <c r="B14" s="51"/>
      <c r="C14" s="290" t="s">
        <v>240</v>
      </c>
      <c r="D14" s="333" t="s">
        <v>379</v>
      </c>
      <c r="E14" s="403">
        <v>30000</v>
      </c>
      <c r="F14" s="395">
        <v>0</v>
      </c>
      <c r="G14" s="395"/>
      <c r="H14" s="279">
        <v>545000</v>
      </c>
      <c r="I14" s="282"/>
      <c r="J14" s="404"/>
      <c r="K14" s="376"/>
      <c r="L14" s="376"/>
      <c r="M14" s="119"/>
      <c r="N14" s="119"/>
      <c r="O14" s="119"/>
      <c r="P14" s="119"/>
      <c r="Q14" s="24">
        <f t="shared" si="1"/>
        <v>30000</v>
      </c>
    </row>
    <row r="15" spans="1:17" s="31" customFormat="1" ht="56.25">
      <c r="A15" s="51"/>
      <c r="B15" s="51"/>
      <c r="C15" s="290" t="s">
        <v>10</v>
      </c>
      <c r="D15" s="333" t="s">
        <v>380</v>
      </c>
      <c r="E15" s="403">
        <v>65</v>
      </c>
      <c r="F15" s="395"/>
      <c r="G15" s="395"/>
      <c r="H15" s="279">
        <v>80000</v>
      </c>
      <c r="I15" s="282"/>
      <c r="J15" s="404"/>
      <c r="K15" s="376"/>
      <c r="L15" s="376"/>
      <c r="M15" s="119"/>
      <c r="N15" s="119"/>
      <c r="O15" s="119"/>
      <c r="P15" s="119"/>
      <c r="Q15" s="24">
        <f t="shared" si="1"/>
        <v>65</v>
      </c>
    </row>
    <row r="16" spans="1:17" s="31" customFormat="1" ht="33.75">
      <c r="A16" s="51"/>
      <c r="B16" s="51"/>
      <c r="C16" s="290" t="s">
        <v>11</v>
      </c>
      <c r="D16" s="333" t="s">
        <v>436</v>
      </c>
      <c r="E16" s="403">
        <v>250000</v>
      </c>
      <c r="F16" s="395"/>
      <c r="G16" s="395"/>
      <c r="H16" s="279">
        <v>40000</v>
      </c>
      <c r="I16" s="282"/>
      <c r="J16" s="404"/>
      <c r="K16" s="376"/>
      <c r="L16" s="376"/>
      <c r="M16" s="119"/>
      <c r="N16" s="119"/>
      <c r="O16" s="119"/>
      <c r="P16" s="119"/>
      <c r="Q16" s="24">
        <f t="shared" si="1"/>
        <v>250000</v>
      </c>
    </row>
    <row r="17" spans="1:17" s="31" customFormat="1" ht="33.75">
      <c r="A17" s="51"/>
      <c r="B17" s="51"/>
      <c r="C17" s="290" t="s">
        <v>263</v>
      </c>
      <c r="D17" s="333" t="s">
        <v>272</v>
      </c>
      <c r="E17" s="403">
        <v>300000</v>
      </c>
      <c r="F17" s="395"/>
      <c r="G17" s="395"/>
      <c r="H17" s="279">
        <v>220000</v>
      </c>
      <c r="I17" s="282"/>
      <c r="J17" s="404"/>
      <c r="K17" s="376"/>
      <c r="L17" s="376"/>
      <c r="M17" s="119"/>
      <c r="N17" s="119"/>
      <c r="O17" s="119"/>
      <c r="P17" s="119"/>
      <c r="Q17" s="24">
        <f t="shared" si="1"/>
        <v>300000</v>
      </c>
    </row>
    <row r="18" spans="1:17" s="31" customFormat="1" ht="22.5">
      <c r="A18" s="51"/>
      <c r="B18" s="51"/>
      <c r="C18" s="290" t="s">
        <v>264</v>
      </c>
      <c r="D18" s="333" t="s">
        <v>312</v>
      </c>
      <c r="E18" s="403">
        <v>193000</v>
      </c>
      <c r="F18" s="395"/>
      <c r="G18" s="395"/>
      <c r="H18" s="279">
        <v>100000</v>
      </c>
      <c r="I18" s="282"/>
      <c r="J18" s="404"/>
      <c r="K18" s="376"/>
      <c r="L18" s="376"/>
      <c r="M18" s="119"/>
      <c r="N18" s="119"/>
      <c r="O18" s="119"/>
      <c r="P18" s="119"/>
      <c r="Q18" s="24">
        <f t="shared" si="1"/>
        <v>193000</v>
      </c>
    </row>
    <row r="19" spans="1:17" s="31" customFormat="1" ht="33.75">
      <c r="A19" s="51"/>
      <c r="B19" s="51"/>
      <c r="C19" s="290" t="s">
        <v>265</v>
      </c>
      <c r="D19" s="474" t="s">
        <v>381</v>
      </c>
      <c r="E19" s="376">
        <v>29201</v>
      </c>
      <c r="F19" s="527"/>
      <c r="G19" s="527"/>
      <c r="H19" s="281">
        <v>300000</v>
      </c>
      <c r="I19" s="281"/>
      <c r="J19" s="424"/>
      <c r="K19" s="376"/>
      <c r="L19" s="376"/>
      <c r="M19" s="119"/>
      <c r="N19" s="119"/>
      <c r="O19" s="119"/>
      <c r="P19" s="119"/>
      <c r="Q19" s="24">
        <f t="shared" si="1"/>
        <v>29201</v>
      </c>
    </row>
    <row r="20" spans="1:17" s="31" customFormat="1" ht="46.5" customHeight="1">
      <c r="A20" s="51"/>
      <c r="B20" s="51"/>
      <c r="C20" s="290" t="s">
        <v>266</v>
      </c>
      <c r="D20" s="474" t="s">
        <v>311</v>
      </c>
      <c r="E20" s="376">
        <v>534361</v>
      </c>
      <c r="F20" s="376"/>
      <c r="G20" s="376"/>
      <c r="H20" s="281">
        <v>70000</v>
      </c>
      <c r="I20" s="281"/>
      <c r="J20" s="424"/>
      <c r="K20" s="376"/>
      <c r="L20" s="376"/>
      <c r="M20" s="119"/>
      <c r="N20" s="119"/>
      <c r="O20" s="119"/>
      <c r="P20" s="119"/>
      <c r="Q20" s="24">
        <f t="shared" si="1"/>
        <v>534361</v>
      </c>
    </row>
    <row r="21" spans="1:17" s="31" customFormat="1" ht="22.5">
      <c r="A21" s="51"/>
      <c r="B21" s="51"/>
      <c r="C21" s="290" t="s">
        <v>267</v>
      </c>
      <c r="D21" s="474" t="s">
        <v>382</v>
      </c>
      <c r="E21" s="376">
        <v>60000</v>
      </c>
      <c r="F21" s="376"/>
      <c r="G21" s="376"/>
      <c r="H21" s="281">
        <v>250000</v>
      </c>
      <c r="I21" s="281"/>
      <c r="J21" s="424"/>
      <c r="K21" s="376"/>
      <c r="L21" s="376"/>
      <c r="M21" s="119"/>
      <c r="N21" s="119"/>
      <c r="O21" s="119"/>
      <c r="P21" s="119"/>
      <c r="Q21" s="24">
        <f t="shared" si="1"/>
        <v>60000</v>
      </c>
    </row>
    <row r="22" spans="1:17" s="31" customFormat="1" ht="12.75" hidden="1">
      <c r="A22" s="249"/>
      <c r="B22" s="249"/>
      <c r="C22" s="295"/>
      <c r="D22" s="520"/>
      <c r="E22" s="446"/>
      <c r="F22" s="537"/>
      <c r="G22" s="377"/>
      <c r="H22" s="516"/>
      <c r="I22" s="296"/>
      <c r="J22" s="521"/>
      <c r="K22" s="377"/>
      <c r="L22" s="377"/>
      <c r="M22" s="302"/>
      <c r="N22" s="302"/>
      <c r="O22" s="302"/>
      <c r="P22" s="302"/>
      <c r="Q22" s="39">
        <f t="shared" si="1"/>
        <v>0</v>
      </c>
    </row>
    <row r="23" spans="1:17" s="31" customFormat="1" ht="22.5">
      <c r="A23" s="249"/>
      <c r="B23" s="249"/>
      <c r="C23" s="637" t="s">
        <v>268</v>
      </c>
      <c r="D23" s="620" t="s">
        <v>417</v>
      </c>
      <c r="E23" s="281">
        <v>90000</v>
      </c>
      <c r="F23" s="281"/>
      <c r="G23" s="281"/>
      <c r="H23" s="281"/>
      <c r="I23" s="281"/>
      <c r="J23" s="281"/>
      <c r="K23" s="281"/>
      <c r="L23" s="281"/>
      <c r="M23" s="119"/>
      <c r="N23" s="119"/>
      <c r="O23" s="119"/>
      <c r="P23" s="119"/>
      <c r="Q23" s="39">
        <f>E23+F23-G23</f>
        <v>90000</v>
      </c>
    </row>
    <row r="24" spans="1:17" s="31" customFormat="1" ht="33.75">
      <c r="A24" s="249"/>
      <c r="B24" s="249"/>
      <c r="C24" s="637" t="s">
        <v>269</v>
      </c>
      <c r="D24" s="620" t="s">
        <v>418</v>
      </c>
      <c r="E24" s="281">
        <v>15000</v>
      </c>
      <c r="F24" s="281"/>
      <c r="G24" s="281"/>
      <c r="H24" s="281"/>
      <c r="I24" s="281"/>
      <c r="J24" s="281"/>
      <c r="K24" s="281"/>
      <c r="L24" s="281"/>
      <c r="M24" s="119"/>
      <c r="N24" s="119"/>
      <c r="O24" s="119"/>
      <c r="P24" s="119"/>
      <c r="Q24" s="39">
        <f>E24+F24-G24</f>
        <v>15000</v>
      </c>
    </row>
    <row r="25" spans="1:17" s="31" customFormat="1" ht="26.25" thickBot="1">
      <c r="A25" s="495"/>
      <c r="B25" s="495"/>
      <c r="C25" s="496" t="s">
        <v>273</v>
      </c>
      <c r="D25" s="497" t="s">
        <v>174</v>
      </c>
      <c r="E25" s="401">
        <f>E26</f>
        <v>896913</v>
      </c>
      <c r="F25" s="401">
        <f>F26</f>
        <v>0</v>
      </c>
      <c r="G25" s="104"/>
      <c r="H25" s="104">
        <f>H26</f>
        <v>13332493</v>
      </c>
      <c r="I25" s="91"/>
      <c r="J25" s="402"/>
      <c r="K25" s="375"/>
      <c r="L25" s="375"/>
      <c r="M25" s="119"/>
      <c r="N25" s="119"/>
      <c r="O25" s="119"/>
      <c r="P25" s="119"/>
      <c r="Q25" s="231">
        <f t="shared" si="1"/>
        <v>896913</v>
      </c>
    </row>
    <row r="26" spans="1:17" s="31" customFormat="1" ht="78.75" customHeight="1">
      <c r="A26" s="503"/>
      <c r="B26" s="503"/>
      <c r="C26" s="638" t="s">
        <v>270</v>
      </c>
      <c r="D26" s="505" t="s">
        <v>347</v>
      </c>
      <c r="E26" s="403">
        <v>896913</v>
      </c>
      <c r="F26" s="395"/>
      <c r="G26" s="377"/>
      <c r="H26" s="279">
        <v>13332493</v>
      </c>
      <c r="I26" s="280"/>
      <c r="J26" s="404"/>
      <c r="K26" s="395"/>
      <c r="L26" s="395"/>
      <c r="M26" s="471"/>
      <c r="N26" s="471"/>
      <c r="O26" s="471"/>
      <c r="P26" s="471"/>
      <c r="Q26" s="24">
        <f t="shared" si="1"/>
        <v>896913</v>
      </c>
    </row>
    <row r="27" spans="1:17" s="31" customFormat="1" ht="25.5" customHeight="1">
      <c r="A27" s="51"/>
      <c r="B27" s="51"/>
      <c r="C27" s="74" t="s">
        <v>274</v>
      </c>
      <c r="D27" s="473" t="s">
        <v>174</v>
      </c>
      <c r="E27" s="375">
        <f>E28</f>
        <v>2402913</v>
      </c>
      <c r="F27" s="375">
        <f>F28</f>
        <v>0</v>
      </c>
      <c r="G27" s="375">
        <f>G28</f>
        <v>0</v>
      </c>
      <c r="H27" s="76">
        <f>H28</f>
        <v>5871561</v>
      </c>
      <c r="I27" s="282"/>
      <c r="J27" s="424"/>
      <c r="K27" s="376"/>
      <c r="L27" s="376"/>
      <c r="M27" s="119"/>
      <c r="N27" s="119"/>
      <c r="O27" s="119"/>
      <c r="P27" s="119"/>
      <c r="Q27" s="220">
        <f t="shared" si="1"/>
        <v>2402913</v>
      </c>
    </row>
    <row r="28" spans="1:17" s="31" customFormat="1" ht="91.5" customHeight="1">
      <c r="A28" s="51"/>
      <c r="B28" s="51"/>
      <c r="C28" s="639" t="s">
        <v>270</v>
      </c>
      <c r="D28" s="474" t="s">
        <v>348</v>
      </c>
      <c r="E28" s="423">
        <v>2402913</v>
      </c>
      <c r="F28" s="281"/>
      <c r="G28" s="281"/>
      <c r="H28" s="281">
        <v>5871561</v>
      </c>
      <c r="I28" s="281"/>
      <c r="J28" s="281"/>
      <c r="K28" s="281"/>
      <c r="L28" s="281"/>
      <c r="M28" s="119"/>
      <c r="N28" s="119"/>
      <c r="O28" s="119"/>
      <c r="P28" s="119"/>
      <c r="Q28" s="39">
        <f t="shared" si="1"/>
        <v>2402913</v>
      </c>
    </row>
    <row r="29" spans="1:17" s="31" customFormat="1" ht="33.75" customHeight="1" hidden="1">
      <c r="A29" s="51"/>
      <c r="B29" s="51"/>
      <c r="C29" s="636"/>
      <c r="D29" s="620"/>
      <c r="E29" s="281"/>
      <c r="F29" s="281"/>
      <c r="G29" s="281"/>
      <c r="H29" s="281"/>
      <c r="I29" s="281"/>
      <c r="J29" s="281"/>
      <c r="K29" s="281"/>
      <c r="L29" s="281"/>
      <c r="M29" s="119"/>
      <c r="N29" s="119"/>
      <c r="O29" s="119"/>
      <c r="P29" s="119"/>
      <c r="Q29" s="39">
        <f t="shared" si="1"/>
        <v>0</v>
      </c>
    </row>
    <row r="30" spans="1:17" s="31" customFormat="1" ht="33.75" customHeight="1" hidden="1">
      <c r="A30" s="51"/>
      <c r="B30" s="51"/>
      <c r="C30" s="636"/>
      <c r="D30" s="620"/>
      <c r="E30" s="281"/>
      <c r="F30" s="281"/>
      <c r="G30" s="281"/>
      <c r="H30" s="281"/>
      <c r="I30" s="281"/>
      <c r="J30" s="281"/>
      <c r="K30" s="281"/>
      <c r="L30" s="281"/>
      <c r="M30" s="119"/>
      <c r="N30" s="119"/>
      <c r="O30" s="119"/>
      <c r="P30" s="119"/>
      <c r="Q30" s="39">
        <f t="shared" si="1"/>
        <v>0</v>
      </c>
    </row>
    <row r="31" spans="1:17" s="31" customFormat="1" ht="91.5" customHeight="1" hidden="1">
      <c r="A31" s="249"/>
      <c r="B31" s="249"/>
      <c r="C31" s="618" t="s">
        <v>271</v>
      </c>
      <c r="D31" s="520"/>
      <c r="E31" s="423"/>
      <c r="F31" s="281"/>
      <c r="G31" s="281"/>
      <c r="H31" s="281"/>
      <c r="I31" s="281"/>
      <c r="J31" s="281"/>
      <c r="K31" s="281"/>
      <c r="L31" s="281"/>
      <c r="M31" s="119"/>
      <c r="N31" s="119"/>
      <c r="O31" s="119"/>
      <c r="P31" s="119"/>
      <c r="Q31" s="39"/>
    </row>
    <row r="32" spans="1:17" s="26" customFormat="1" ht="12.75">
      <c r="A32" s="35" t="s">
        <v>12</v>
      </c>
      <c r="B32" s="241" t="s">
        <v>18</v>
      </c>
      <c r="C32" s="37"/>
      <c r="D32" s="335" t="s">
        <v>19</v>
      </c>
      <c r="E32" s="412">
        <f>SUM(E33)</f>
        <v>6000</v>
      </c>
      <c r="F32" s="231"/>
      <c r="G32" s="231"/>
      <c r="H32" s="231">
        <f>SUM(H33)</f>
        <v>6000</v>
      </c>
      <c r="I32" s="231">
        <f>SUM(I33)</f>
        <v>0</v>
      </c>
      <c r="J32" s="231"/>
      <c r="K32" s="231"/>
      <c r="L32" s="231"/>
      <c r="M32" s="289"/>
      <c r="N32" s="289"/>
      <c r="O32" s="289"/>
      <c r="P32" s="289"/>
      <c r="Q32" s="231">
        <f t="shared" si="1"/>
        <v>6000</v>
      </c>
    </row>
    <row r="33" spans="1:17" s="26" customFormat="1" ht="51">
      <c r="A33" s="35"/>
      <c r="B33" s="113"/>
      <c r="C33" s="37" t="s">
        <v>191</v>
      </c>
      <c r="D33" s="336" t="s">
        <v>192</v>
      </c>
      <c r="E33" s="407">
        <v>6000</v>
      </c>
      <c r="F33" s="383"/>
      <c r="G33" s="383"/>
      <c r="H33" s="34">
        <v>6000</v>
      </c>
      <c r="I33" s="81"/>
      <c r="J33" s="257"/>
      <c r="K33" s="379"/>
      <c r="L33" s="379"/>
      <c r="M33" s="289"/>
      <c r="N33" s="289"/>
      <c r="O33" s="289"/>
      <c r="P33" s="289"/>
      <c r="Q33" s="24">
        <f t="shared" si="1"/>
        <v>6000</v>
      </c>
    </row>
    <row r="34" spans="1:17" s="26" customFormat="1" ht="12.75">
      <c r="A34" s="35" t="s">
        <v>12</v>
      </c>
      <c r="B34" s="244" t="s">
        <v>20</v>
      </c>
      <c r="C34" s="37"/>
      <c r="D34" s="335" t="s">
        <v>21</v>
      </c>
      <c r="E34" s="418">
        <f>E35+E36</f>
        <v>5902</v>
      </c>
      <c r="F34" s="407">
        <f>F35+F36</f>
        <v>0</v>
      </c>
      <c r="G34" s="407">
        <f>G35+G36</f>
        <v>0</v>
      </c>
      <c r="H34" s="383"/>
      <c r="I34" s="513"/>
      <c r="J34" s="625"/>
      <c r="K34" s="379"/>
      <c r="L34" s="379"/>
      <c r="M34" s="536"/>
      <c r="N34" s="536"/>
      <c r="O34" s="536"/>
      <c r="P34" s="536"/>
      <c r="Q34" s="220">
        <f t="shared" si="1"/>
        <v>5902</v>
      </c>
    </row>
    <row r="35" spans="1:17" s="26" customFormat="1" ht="12.75">
      <c r="A35" s="35"/>
      <c r="B35" s="244"/>
      <c r="C35" s="116">
        <v>4300</v>
      </c>
      <c r="D35" s="340" t="s">
        <v>175</v>
      </c>
      <c r="E35" s="407">
        <v>116</v>
      </c>
      <c r="F35" s="383"/>
      <c r="G35" s="383"/>
      <c r="H35" s="383"/>
      <c r="I35" s="513"/>
      <c r="J35" s="625"/>
      <c r="K35" s="379"/>
      <c r="L35" s="379"/>
      <c r="M35" s="536"/>
      <c r="N35" s="536"/>
      <c r="O35" s="536"/>
      <c r="P35" s="536"/>
      <c r="Q35" s="24">
        <f t="shared" si="1"/>
        <v>116</v>
      </c>
    </row>
    <row r="36" spans="1:17" s="26" customFormat="1" ht="12.75">
      <c r="A36" s="35"/>
      <c r="B36" s="113"/>
      <c r="C36" s="116">
        <v>4430</v>
      </c>
      <c r="D36" s="340" t="s">
        <v>186</v>
      </c>
      <c r="E36" s="407">
        <v>5786</v>
      </c>
      <c r="F36" s="383"/>
      <c r="G36" s="383"/>
      <c r="H36" s="383"/>
      <c r="I36" s="513"/>
      <c r="J36" s="625"/>
      <c r="K36" s="379"/>
      <c r="L36" s="379"/>
      <c r="M36" s="536"/>
      <c r="N36" s="536"/>
      <c r="O36" s="536"/>
      <c r="P36" s="536"/>
      <c r="Q36" s="24">
        <f t="shared" si="1"/>
        <v>5786</v>
      </c>
    </row>
    <row r="37" spans="1:17" s="43" customFormat="1" ht="12.75">
      <c r="A37" s="242" t="s">
        <v>12</v>
      </c>
      <c r="B37" s="242"/>
      <c r="C37" s="242"/>
      <c r="D37" s="337" t="s">
        <v>22</v>
      </c>
      <c r="E37" s="408">
        <f>E11+E32+E34</f>
        <v>5113355</v>
      </c>
      <c r="F37" s="408">
        <f>F11+F32+F34</f>
        <v>50000</v>
      </c>
      <c r="G37" s="408">
        <f>G11+G32+G34</f>
        <v>0</v>
      </c>
      <c r="H37" s="408">
        <f aca="true" t="shared" si="2" ref="H37:P37">H11+H32</f>
        <v>23315054</v>
      </c>
      <c r="I37" s="408">
        <f t="shared" si="2"/>
        <v>0</v>
      </c>
      <c r="J37" s="408">
        <f t="shared" si="2"/>
        <v>0</v>
      </c>
      <c r="K37" s="408">
        <f t="shared" si="2"/>
        <v>0</v>
      </c>
      <c r="L37" s="408">
        <f t="shared" si="2"/>
        <v>0</v>
      </c>
      <c r="M37" s="408">
        <f t="shared" si="2"/>
        <v>0</v>
      </c>
      <c r="N37" s="408">
        <f t="shared" si="2"/>
        <v>0</v>
      </c>
      <c r="O37" s="408">
        <f t="shared" si="2"/>
        <v>0</v>
      </c>
      <c r="P37" s="408">
        <f t="shared" si="2"/>
        <v>0</v>
      </c>
      <c r="Q37" s="408">
        <f>Q11+Q32+Q34</f>
        <v>5163355</v>
      </c>
    </row>
    <row r="38" spans="1:17" s="49" customFormat="1" ht="12.75">
      <c r="A38" s="44" t="s">
        <v>23</v>
      </c>
      <c r="B38" s="244" t="s">
        <v>24</v>
      </c>
      <c r="C38" s="46"/>
      <c r="D38" s="581" t="s">
        <v>25</v>
      </c>
      <c r="E38" s="232">
        <f>E39</f>
        <v>1159031</v>
      </c>
      <c r="F38" s="232">
        <f>SUM(F39)</f>
        <v>287000</v>
      </c>
      <c r="G38" s="232">
        <f>SUM(G39)</f>
        <v>0</v>
      </c>
      <c r="H38" s="232">
        <f>SUM(H39)</f>
        <v>807000</v>
      </c>
      <c r="I38" s="232">
        <f>SUM(I39)</f>
        <v>0</v>
      </c>
      <c r="J38" s="232"/>
      <c r="K38" s="232"/>
      <c r="L38" s="232"/>
      <c r="M38" s="236"/>
      <c r="N38" s="236"/>
      <c r="O38" s="236"/>
      <c r="P38" s="236"/>
      <c r="Q38" s="231">
        <f t="shared" si="1"/>
        <v>1446031</v>
      </c>
    </row>
    <row r="39" spans="1:17" s="49" customFormat="1" ht="84">
      <c r="A39" s="44"/>
      <c r="B39" s="50"/>
      <c r="C39" s="592" t="s">
        <v>193</v>
      </c>
      <c r="D39" s="593" t="s">
        <v>194</v>
      </c>
      <c r="E39" s="118">
        <v>1159031</v>
      </c>
      <c r="F39" s="118">
        <v>287000</v>
      </c>
      <c r="G39" s="118"/>
      <c r="H39" s="118">
        <v>807000</v>
      </c>
      <c r="I39" s="118"/>
      <c r="J39" s="39"/>
      <c r="K39" s="39"/>
      <c r="L39" s="39"/>
      <c r="M39" s="236"/>
      <c r="N39" s="236"/>
      <c r="O39" s="236"/>
      <c r="P39" s="236"/>
      <c r="Q39" s="39">
        <f t="shared" si="1"/>
        <v>1446031</v>
      </c>
    </row>
    <row r="40" spans="1:17" s="49" customFormat="1" ht="12.75">
      <c r="A40" s="44"/>
      <c r="B40" s="244" t="s">
        <v>28</v>
      </c>
      <c r="C40" s="37"/>
      <c r="D40" s="335" t="s">
        <v>29</v>
      </c>
      <c r="E40" s="412">
        <f>E41</f>
        <v>100000</v>
      </c>
      <c r="F40" s="412">
        <f>F41</f>
        <v>0</v>
      </c>
      <c r="G40" s="412">
        <f>G41</f>
        <v>0</v>
      </c>
      <c r="H40" s="231">
        <v>550000</v>
      </c>
      <c r="I40" s="231">
        <f>SUM(I43:I47)</f>
        <v>0</v>
      </c>
      <c r="J40" s="406"/>
      <c r="K40" s="378"/>
      <c r="L40" s="378"/>
      <c r="M40" s="289"/>
      <c r="N40" s="289"/>
      <c r="O40" s="289"/>
      <c r="P40" s="289"/>
      <c r="Q40" s="220">
        <f t="shared" si="1"/>
        <v>100000</v>
      </c>
    </row>
    <row r="41" spans="1:17" s="49" customFormat="1" ht="60">
      <c r="A41" s="44"/>
      <c r="B41" s="221"/>
      <c r="C41" s="37" t="s">
        <v>241</v>
      </c>
      <c r="D41" s="457" t="s">
        <v>313</v>
      </c>
      <c r="E41" s="407">
        <f>E42</f>
        <v>100000</v>
      </c>
      <c r="F41" s="383"/>
      <c r="G41" s="383"/>
      <c r="H41" s="34">
        <v>550000</v>
      </c>
      <c r="I41" s="231"/>
      <c r="J41" s="406"/>
      <c r="K41" s="378"/>
      <c r="L41" s="378"/>
      <c r="M41" s="289"/>
      <c r="N41" s="289"/>
      <c r="O41" s="289"/>
      <c r="P41" s="289"/>
      <c r="Q41" s="39">
        <f t="shared" si="1"/>
        <v>100000</v>
      </c>
    </row>
    <row r="42" spans="1:17" s="49" customFormat="1" ht="67.5">
      <c r="A42" s="44"/>
      <c r="B42" s="221"/>
      <c r="C42" s="67" t="s">
        <v>239</v>
      </c>
      <c r="D42" s="458" t="s">
        <v>367</v>
      </c>
      <c r="E42" s="432">
        <v>100000</v>
      </c>
      <c r="F42" s="390"/>
      <c r="G42" s="390"/>
      <c r="H42" s="285">
        <v>550000</v>
      </c>
      <c r="I42" s="231"/>
      <c r="J42" s="406"/>
      <c r="K42" s="378"/>
      <c r="L42" s="378"/>
      <c r="M42" s="289"/>
      <c r="N42" s="289"/>
      <c r="O42" s="289"/>
      <c r="P42" s="289"/>
      <c r="Q42" s="39">
        <f t="shared" si="1"/>
        <v>100000</v>
      </c>
    </row>
    <row r="43" spans="1:17" s="26" customFormat="1" ht="12.75">
      <c r="A43" s="37" t="s">
        <v>23</v>
      </c>
      <c r="B43" s="244" t="s">
        <v>30</v>
      </c>
      <c r="C43" s="37"/>
      <c r="D43" s="335" t="s">
        <v>31</v>
      </c>
      <c r="E43" s="412">
        <f>SUM(E44:E51)</f>
        <v>6243736</v>
      </c>
      <c r="F43" s="412">
        <f>SUM(F44:F51)</f>
        <v>790000</v>
      </c>
      <c r="G43" s="412">
        <f>SUM(G44:G51)</f>
        <v>350000</v>
      </c>
      <c r="H43" s="412">
        <f>SUM(H44:H51)</f>
        <v>5695000</v>
      </c>
      <c r="I43" s="231">
        <f>SUM(I44:I51)</f>
        <v>0</v>
      </c>
      <c r="J43" s="406"/>
      <c r="K43" s="378"/>
      <c r="L43" s="378"/>
      <c r="M43" s="289"/>
      <c r="N43" s="289"/>
      <c r="O43" s="289"/>
      <c r="P43" s="289"/>
      <c r="Q43" s="220">
        <f t="shared" si="1"/>
        <v>6683736</v>
      </c>
    </row>
    <row r="44" spans="1:17" s="26" customFormat="1" ht="12.75">
      <c r="A44" s="37"/>
      <c r="B44" s="221"/>
      <c r="C44" s="120" t="s">
        <v>277</v>
      </c>
      <c r="D44" s="339" t="s">
        <v>275</v>
      </c>
      <c r="E44" s="407">
        <v>21000</v>
      </c>
      <c r="F44" s="383"/>
      <c r="G44" s="383"/>
      <c r="H44" s="34">
        <v>30000</v>
      </c>
      <c r="I44" s="81"/>
      <c r="J44" s="413"/>
      <c r="K44" s="383"/>
      <c r="L44" s="383"/>
      <c r="M44" s="289"/>
      <c r="N44" s="289"/>
      <c r="O44" s="289"/>
      <c r="P44" s="289"/>
      <c r="Q44" s="39">
        <f t="shared" si="1"/>
        <v>21000</v>
      </c>
    </row>
    <row r="45" spans="1:17" s="26" customFormat="1" ht="25.5" customHeight="1">
      <c r="A45" s="37"/>
      <c r="B45" s="50"/>
      <c r="C45" s="300">
        <v>4210</v>
      </c>
      <c r="D45" s="658" t="s">
        <v>176</v>
      </c>
      <c r="E45" s="407">
        <v>400000</v>
      </c>
      <c r="F45" s="383"/>
      <c r="G45" s="383"/>
      <c r="H45" s="34">
        <v>310000</v>
      </c>
      <c r="I45" s="81"/>
      <c r="J45" s="257"/>
      <c r="K45" s="379"/>
      <c r="L45" s="379"/>
      <c r="M45" s="289"/>
      <c r="N45" s="289"/>
      <c r="O45" s="289"/>
      <c r="P45" s="289"/>
      <c r="Q45" s="39">
        <f t="shared" si="1"/>
        <v>400000</v>
      </c>
    </row>
    <row r="46" spans="1:17" s="26" customFormat="1" ht="12.75">
      <c r="A46" s="37"/>
      <c r="B46" s="50"/>
      <c r="C46" s="300">
        <v>4270</v>
      </c>
      <c r="D46" s="658" t="s">
        <v>177</v>
      </c>
      <c r="E46" s="407">
        <v>780000</v>
      </c>
      <c r="F46" s="379">
        <v>300000</v>
      </c>
      <c r="G46" s="379"/>
      <c r="H46" s="39">
        <v>680000</v>
      </c>
      <c r="I46" s="82"/>
      <c r="J46" s="257"/>
      <c r="K46" s="379"/>
      <c r="L46" s="379"/>
      <c r="M46" s="289"/>
      <c r="N46" s="289"/>
      <c r="O46" s="289"/>
      <c r="P46" s="289"/>
      <c r="Q46" s="24">
        <f t="shared" si="1"/>
        <v>1080000</v>
      </c>
    </row>
    <row r="47" spans="1:17" s="26" customFormat="1" ht="12.75">
      <c r="A47" s="37"/>
      <c r="B47" s="50"/>
      <c r="C47" s="300">
        <v>4300</v>
      </c>
      <c r="D47" s="659" t="s">
        <v>175</v>
      </c>
      <c r="E47" s="407">
        <v>685000</v>
      </c>
      <c r="F47" s="379">
        <v>100000</v>
      </c>
      <c r="G47" s="379"/>
      <c r="H47" s="39">
        <v>480000</v>
      </c>
      <c r="I47" s="82"/>
      <c r="J47" s="257"/>
      <c r="K47" s="379"/>
      <c r="L47" s="379"/>
      <c r="M47" s="289"/>
      <c r="N47" s="289"/>
      <c r="O47" s="289"/>
      <c r="P47" s="289"/>
      <c r="Q47" s="24">
        <f t="shared" si="1"/>
        <v>785000</v>
      </c>
    </row>
    <row r="48" spans="1:17" s="26" customFormat="1" ht="12.75">
      <c r="A48" s="37"/>
      <c r="B48" s="50"/>
      <c r="C48" s="300">
        <v>4430</v>
      </c>
      <c r="D48" s="660" t="s">
        <v>186</v>
      </c>
      <c r="E48" s="383">
        <v>40000</v>
      </c>
      <c r="F48" s="34"/>
      <c r="G48" s="34"/>
      <c r="H48" s="34"/>
      <c r="I48" s="34"/>
      <c r="J48" s="39"/>
      <c r="K48" s="39"/>
      <c r="L48" s="39"/>
      <c r="M48" s="289"/>
      <c r="N48" s="289"/>
      <c r="O48" s="289"/>
      <c r="P48" s="289"/>
      <c r="Q48" s="39">
        <f t="shared" si="1"/>
        <v>40000</v>
      </c>
    </row>
    <row r="49" spans="1:17" s="26" customFormat="1" ht="38.25">
      <c r="A49" s="37"/>
      <c r="B49" s="50"/>
      <c r="C49" s="116">
        <v>4590</v>
      </c>
      <c r="D49" s="479" t="s">
        <v>226</v>
      </c>
      <c r="E49" s="383">
        <v>2480</v>
      </c>
      <c r="F49" s="34"/>
      <c r="G49" s="34"/>
      <c r="H49" s="34"/>
      <c r="I49" s="34"/>
      <c r="J49" s="39"/>
      <c r="K49" s="39"/>
      <c r="L49" s="39"/>
      <c r="M49" s="289"/>
      <c r="N49" s="289"/>
      <c r="O49" s="289"/>
      <c r="P49" s="289"/>
      <c r="Q49" s="39">
        <f t="shared" si="1"/>
        <v>2480</v>
      </c>
    </row>
    <row r="50" spans="1:17" s="26" customFormat="1" ht="51">
      <c r="A50" s="37"/>
      <c r="B50" s="50"/>
      <c r="C50" s="116">
        <v>4600</v>
      </c>
      <c r="D50" s="622" t="s">
        <v>432</v>
      </c>
      <c r="E50" s="383">
        <v>5020</v>
      </c>
      <c r="F50" s="383"/>
      <c r="G50" s="383"/>
      <c r="H50" s="34"/>
      <c r="I50" s="81"/>
      <c r="J50" s="82"/>
      <c r="K50" s="379"/>
      <c r="L50" s="379"/>
      <c r="M50" s="289"/>
      <c r="N50" s="289"/>
      <c r="O50" s="289"/>
      <c r="P50" s="289"/>
      <c r="Q50" s="39">
        <f t="shared" si="1"/>
        <v>5020</v>
      </c>
    </row>
    <row r="51" spans="1:17" s="26" customFormat="1" ht="26.25" thickBot="1">
      <c r="A51" s="37"/>
      <c r="B51" s="50"/>
      <c r="C51" s="277" t="s">
        <v>15</v>
      </c>
      <c r="D51" s="502" t="s">
        <v>174</v>
      </c>
      <c r="E51" s="378">
        <f>SUM(E52:E72)</f>
        <v>4310236</v>
      </c>
      <c r="F51" s="378">
        <f>SUM(F52:F73)</f>
        <v>390000</v>
      </c>
      <c r="G51" s="378">
        <f>SUM(G52:G72)</f>
        <v>350000</v>
      </c>
      <c r="H51" s="231">
        <f>H52+H53+H54+H55+H56+H57+H59+H60+H61+H62+H63+H58</f>
        <v>4195000</v>
      </c>
      <c r="I51" s="86"/>
      <c r="J51" s="406"/>
      <c r="K51" s="378"/>
      <c r="L51" s="378"/>
      <c r="M51" s="289"/>
      <c r="N51" s="289"/>
      <c r="O51" s="289"/>
      <c r="P51" s="289"/>
      <c r="Q51" s="220">
        <f>E51+F51-G51</f>
        <v>4350236</v>
      </c>
    </row>
    <row r="52" spans="1:17" s="26" customFormat="1" ht="67.5">
      <c r="A52" s="37"/>
      <c r="B52" s="50"/>
      <c r="C52" s="287" t="s">
        <v>239</v>
      </c>
      <c r="D52" s="334" t="s">
        <v>383</v>
      </c>
      <c r="E52" s="414">
        <v>90000</v>
      </c>
      <c r="F52" s="379"/>
      <c r="G52" s="379"/>
      <c r="H52" s="39">
        <v>500000</v>
      </c>
      <c r="I52" s="81"/>
      <c r="J52" s="257"/>
      <c r="K52" s="379"/>
      <c r="L52" s="379"/>
      <c r="M52" s="289"/>
      <c r="N52" s="289"/>
      <c r="O52" s="289"/>
      <c r="P52" s="289"/>
      <c r="Q52" s="24">
        <f t="shared" si="1"/>
        <v>90000</v>
      </c>
    </row>
    <row r="53" spans="1:17" s="26" customFormat="1" ht="67.5">
      <c r="A53" s="37"/>
      <c r="B53" s="50"/>
      <c r="C53" s="287" t="s">
        <v>240</v>
      </c>
      <c r="D53" s="333" t="s">
        <v>384</v>
      </c>
      <c r="E53" s="414">
        <v>90000</v>
      </c>
      <c r="F53" s="379"/>
      <c r="G53" s="379"/>
      <c r="H53" s="39">
        <v>1400000</v>
      </c>
      <c r="I53" s="81"/>
      <c r="J53" s="257"/>
      <c r="K53" s="379"/>
      <c r="L53" s="379"/>
      <c r="M53" s="289"/>
      <c r="N53" s="289"/>
      <c r="O53" s="289"/>
      <c r="P53" s="289"/>
      <c r="Q53" s="24">
        <f t="shared" si="1"/>
        <v>90000</v>
      </c>
    </row>
    <row r="54" spans="1:17" s="26" customFormat="1" ht="45">
      <c r="A54" s="37"/>
      <c r="B54" s="50"/>
      <c r="C54" s="287" t="s">
        <v>10</v>
      </c>
      <c r="D54" s="333" t="s">
        <v>385</v>
      </c>
      <c r="E54" s="414">
        <v>775000</v>
      </c>
      <c r="F54" s="379"/>
      <c r="G54" s="379"/>
      <c r="H54" s="39">
        <v>835000</v>
      </c>
      <c r="I54" s="81"/>
      <c r="J54" s="257"/>
      <c r="K54" s="379"/>
      <c r="L54" s="379"/>
      <c r="M54" s="289"/>
      <c r="N54" s="289"/>
      <c r="O54" s="289"/>
      <c r="P54" s="289"/>
      <c r="Q54" s="39">
        <f t="shared" si="1"/>
        <v>775000</v>
      </c>
    </row>
    <row r="55" spans="1:17" s="26" customFormat="1" ht="67.5">
      <c r="A55" s="37"/>
      <c r="B55" s="50"/>
      <c r="C55" s="287" t="s">
        <v>11</v>
      </c>
      <c r="D55" s="333" t="s">
        <v>386</v>
      </c>
      <c r="E55" s="414">
        <v>100000</v>
      </c>
      <c r="F55" s="379">
        <v>80000</v>
      </c>
      <c r="G55" s="379"/>
      <c r="H55" s="39">
        <v>530000</v>
      </c>
      <c r="I55" s="81"/>
      <c r="J55" s="257"/>
      <c r="K55" s="379"/>
      <c r="L55" s="379"/>
      <c r="M55" s="289"/>
      <c r="N55" s="289"/>
      <c r="O55" s="289"/>
      <c r="P55" s="289"/>
      <c r="Q55" s="39">
        <f t="shared" si="1"/>
        <v>180000</v>
      </c>
    </row>
    <row r="56" spans="1:17" s="26" customFormat="1" ht="33.75">
      <c r="A56" s="37"/>
      <c r="B56" s="50"/>
      <c r="C56" s="287" t="s">
        <v>263</v>
      </c>
      <c r="D56" s="333" t="s">
        <v>387</v>
      </c>
      <c r="E56" s="414">
        <v>1150000</v>
      </c>
      <c r="F56" s="379">
        <v>250000</v>
      </c>
      <c r="G56" s="379"/>
      <c r="H56" s="39">
        <v>20000</v>
      </c>
      <c r="I56" s="81"/>
      <c r="J56" s="257"/>
      <c r="K56" s="379"/>
      <c r="L56" s="379"/>
      <c r="M56" s="289"/>
      <c r="N56" s="289"/>
      <c r="O56" s="289"/>
      <c r="P56" s="289"/>
      <c r="Q56" s="39">
        <f t="shared" si="1"/>
        <v>1400000</v>
      </c>
    </row>
    <row r="57" spans="1:17" s="26" customFormat="1" ht="56.25">
      <c r="A57" s="37"/>
      <c r="B57" s="50"/>
      <c r="C57" s="287" t="s">
        <v>264</v>
      </c>
      <c r="D57" s="333" t="s">
        <v>388</v>
      </c>
      <c r="E57" s="414">
        <v>100000</v>
      </c>
      <c r="F57" s="379"/>
      <c r="G57" s="379">
        <v>50000</v>
      </c>
      <c r="H57" s="39">
        <v>40000</v>
      </c>
      <c r="I57" s="81"/>
      <c r="J57" s="257"/>
      <c r="K57" s="379"/>
      <c r="L57" s="379"/>
      <c r="M57" s="289"/>
      <c r="N57" s="289"/>
      <c r="O57" s="289"/>
      <c r="P57" s="289"/>
      <c r="Q57" s="39">
        <f t="shared" si="1"/>
        <v>50000</v>
      </c>
    </row>
    <row r="58" spans="1:17" s="26" customFormat="1" ht="22.5">
      <c r="A58" s="37"/>
      <c r="B58" s="50"/>
      <c r="C58" s="287" t="s">
        <v>265</v>
      </c>
      <c r="D58" s="333" t="s">
        <v>389</v>
      </c>
      <c r="E58" s="414">
        <v>150000</v>
      </c>
      <c r="F58" s="379"/>
      <c r="G58" s="379">
        <v>100000</v>
      </c>
      <c r="H58" s="39">
        <v>150000</v>
      </c>
      <c r="I58" s="81"/>
      <c r="J58" s="257"/>
      <c r="K58" s="379"/>
      <c r="L58" s="379"/>
      <c r="M58" s="289"/>
      <c r="N58" s="289"/>
      <c r="O58" s="289"/>
      <c r="P58" s="289"/>
      <c r="Q58" s="24">
        <f t="shared" si="1"/>
        <v>50000</v>
      </c>
    </row>
    <row r="59" spans="1:17" s="26" customFormat="1" ht="22.5">
      <c r="A59" s="37"/>
      <c r="B59" s="50"/>
      <c r="C59" s="287" t="s">
        <v>266</v>
      </c>
      <c r="D59" s="333" t="s">
        <v>452</v>
      </c>
      <c r="E59" s="414">
        <v>30000</v>
      </c>
      <c r="F59" s="379">
        <v>30000</v>
      </c>
      <c r="G59" s="379"/>
      <c r="H59" s="39">
        <v>150000</v>
      </c>
      <c r="I59" s="81"/>
      <c r="J59" s="257"/>
      <c r="K59" s="379"/>
      <c r="L59" s="379"/>
      <c r="M59" s="289"/>
      <c r="N59" s="289"/>
      <c r="O59" s="289"/>
      <c r="P59" s="289"/>
      <c r="Q59" s="24">
        <f t="shared" si="1"/>
        <v>60000</v>
      </c>
    </row>
    <row r="60" spans="1:17" s="26" customFormat="1" ht="22.5">
      <c r="A60" s="37"/>
      <c r="B60" s="50"/>
      <c r="C60" s="287" t="s">
        <v>267</v>
      </c>
      <c r="D60" s="333" t="s">
        <v>314</v>
      </c>
      <c r="E60" s="414">
        <v>70000</v>
      </c>
      <c r="F60" s="379"/>
      <c r="G60" s="379"/>
      <c r="H60" s="39">
        <v>150000</v>
      </c>
      <c r="I60" s="81"/>
      <c r="J60" s="257"/>
      <c r="K60" s="379"/>
      <c r="L60" s="379"/>
      <c r="M60" s="289"/>
      <c r="N60" s="289"/>
      <c r="O60" s="289"/>
      <c r="P60" s="289"/>
      <c r="Q60" s="24">
        <f t="shared" si="1"/>
        <v>70000</v>
      </c>
    </row>
    <row r="61" spans="1:17" s="26" customFormat="1" ht="22.5">
      <c r="A61" s="37"/>
      <c r="B61" s="50"/>
      <c r="C61" s="287" t="s">
        <v>268</v>
      </c>
      <c r="D61" s="333" t="s">
        <v>390</v>
      </c>
      <c r="E61" s="414">
        <v>100000</v>
      </c>
      <c r="F61" s="379"/>
      <c r="G61" s="379"/>
      <c r="H61" s="39">
        <v>120000</v>
      </c>
      <c r="I61" s="81"/>
      <c r="J61" s="257"/>
      <c r="K61" s="379"/>
      <c r="L61" s="379"/>
      <c r="M61" s="289"/>
      <c r="N61" s="289"/>
      <c r="O61" s="289"/>
      <c r="P61" s="289"/>
      <c r="Q61" s="39">
        <f t="shared" si="1"/>
        <v>100000</v>
      </c>
    </row>
    <row r="62" spans="1:17" s="26" customFormat="1" ht="56.25">
      <c r="A62" s="37"/>
      <c r="B62" s="50"/>
      <c r="C62" s="287" t="s">
        <v>269</v>
      </c>
      <c r="D62" s="333" t="s">
        <v>391</v>
      </c>
      <c r="E62" s="414">
        <v>90000</v>
      </c>
      <c r="F62" s="379"/>
      <c r="G62" s="379"/>
      <c r="H62" s="39">
        <v>100000</v>
      </c>
      <c r="I62" s="81"/>
      <c r="J62" s="257"/>
      <c r="K62" s="379"/>
      <c r="L62" s="379"/>
      <c r="M62" s="289"/>
      <c r="N62" s="289"/>
      <c r="O62" s="289"/>
      <c r="P62" s="289"/>
      <c r="Q62" s="39">
        <f t="shared" si="1"/>
        <v>90000</v>
      </c>
    </row>
    <row r="63" spans="1:17" s="26" customFormat="1" ht="56.25">
      <c r="A63" s="37"/>
      <c r="B63" s="50"/>
      <c r="C63" s="287" t="s">
        <v>270</v>
      </c>
      <c r="D63" s="620" t="s">
        <v>451</v>
      </c>
      <c r="E63" s="39">
        <v>90000</v>
      </c>
      <c r="F63" s="39"/>
      <c r="G63" s="39"/>
      <c r="H63" s="39">
        <v>200000</v>
      </c>
      <c r="I63" s="34"/>
      <c r="J63" s="39"/>
      <c r="K63" s="39"/>
      <c r="L63" s="39"/>
      <c r="M63" s="289"/>
      <c r="N63" s="289"/>
      <c r="O63" s="289"/>
      <c r="P63" s="289"/>
      <c r="Q63" s="39">
        <f t="shared" si="1"/>
        <v>90000</v>
      </c>
    </row>
    <row r="64" spans="1:17" s="26" customFormat="1" ht="45">
      <c r="A64" s="37"/>
      <c r="B64" s="50"/>
      <c r="C64" s="287" t="s">
        <v>271</v>
      </c>
      <c r="D64" s="620" t="s">
        <v>392</v>
      </c>
      <c r="E64" s="39">
        <v>1185143</v>
      </c>
      <c r="F64" s="39"/>
      <c r="G64" s="39">
        <v>200000</v>
      </c>
      <c r="H64" s="39"/>
      <c r="I64" s="34"/>
      <c r="J64" s="39"/>
      <c r="K64" s="39"/>
      <c r="L64" s="39"/>
      <c r="M64" s="289"/>
      <c r="N64" s="289"/>
      <c r="O64" s="289"/>
      <c r="P64" s="289"/>
      <c r="Q64" s="39">
        <f t="shared" si="1"/>
        <v>985143</v>
      </c>
    </row>
    <row r="65" spans="1:17" s="26" customFormat="1" ht="67.5">
      <c r="A65" s="37"/>
      <c r="B65" s="50"/>
      <c r="C65" s="287" t="s">
        <v>296</v>
      </c>
      <c r="D65" s="333" t="s">
        <v>393</v>
      </c>
      <c r="E65" s="414">
        <v>20693</v>
      </c>
      <c r="F65" s="379"/>
      <c r="G65" s="379"/>
      <c r="H65" s="379"/>
      <c r="I65" s="81"/>
      <c r="J65" s="257"/>
      <c r="K65" s="379"/>
      <c r="L65" s="379"/>
      <c r="M65" s="289"/>
      <c r="N65" s="289"/>
      <c r="O65" s="289"/>
      <c r="P65" s="289"/>
      <c r="Q65" s="39">
        <f t="shared" si="1"/>
        <v>20693</v>
      </c>
    </row>
    <row r="66" spans="1:17" s="26" customFormat="1" ht="22.5">
      <c r="A66" s="37"/>
      <c r="B66" s="50"/>
      <c r="C66" s="287" t="s">
        <v>419</v>
      </c>
      <c r="D66" s="333" t="s">
        <v>429</v>
      </c>
      <c r="E66" s="414">
        <v>65000</v>
      </c>
      <c r="F66" s="379"/>
      <c r="G66" s="379"/>
      <c r="H66" s="379"/>
      <c r="I66" s="81"/>
      <c r="J66" s="257"/>
      <c r="K66" s="379"/>
      <c r="L66" s="379"/>
      <c r="M66" s="289"/>
      <c r="N66" s="289"/>
      <c r="O66" s="289"/>
      <c r="P66" s="289"/>
      <c r="Q66" s="39">
        <f t="shared" si="1"/>
        <v>65000</v>
      </c>
    </row>
    <row r="67" spans="1:17" s="26" customFormat="1" ht="22.5">
      <c r="A67" s="37"/>
      <c r="B67" s="50"/>
      <c r="C67" s="287" t="s">
        <v>420</v>
      </c>
      <c r="D67" s="333" t="s">
        <v>428</v>
      </c>
      <c r="E67" s="414">
        <v>30000</v>
      </c>
      <c r="F67" s="379"/>
      <c r="G67" s="379"/>
      <c r="H67" s="379"/>
      <c r="I67" s="81"/>
      <c r="J67" s="257"/>
      <c r="K67" s="379"/>
      <c r="L67" s="379"/>
      <c r="M67" s="289"/>
      <c r="N67" s="289"/>
      <c r="O67" s="289"/>
      <c r="P67" s="289"/>
      <c r="Q67" s="39">
        <f t="shared" si="1"/>
        <v>30000</v>
      </c>
    </row>
    <row r="68" spans="1:17" s="26" customFormat="1" ht="33.75">
      <c r="A68" s="37"/>
      <c r="B68" s="50"/>
      <c r="C68" s="287" t="s">
        <v>421</v>
      </c>
      <c r="D68" s="333" t="s">
        <v>427</v>
      </c>
      <c r="E68" s="414">
        <v>16000</v>
      </c>
      <c r="F68" s="379"/>
      <c r="G68" s="379"/>
      <c r="H68" s="379"/>
      <c r="I68" s="81"/>
      <c r="J68" s="257"/>
      <c r="K68" s="379"/>
      <c r="L68" s="379"/>
      <c r="M68" s="289"/>
      <c r="N68" s="289"/>
      <c r="O68" s="289"/>
      <c r="P68" s="289"/>
      <c r="Q68" s="39">
        <f t="shared" si="1"/>
        <v>16000</v>
      </c>
    </row>
    <row r="69" spans="1:17" s="26" customFormat="1" ht="45">
      <c r="A69" s="37"/>
      <c r="B69" s="50"/>
      <c r="C69" s="287" t="s">
        <v>422</v>
      </c>
      <c r="D69" s="333" t="s">
        <v>425</v>
      </c>
      <c r="E69" s="414">
        <v>50000</v>
      </c>
      <c r="F69" s="379"/>
      <c r="G69" s="379"/>
      <c r="H69" s="379"/>
      <c r="I69" s="81"/>
      <c r="J69" s="257"/>
      <c r="K69" s="379"/>
      <c r="L69" s="379"/>
      <c r="M69" s="289"/>
      <c r="N69" s="289"/>
      <c r="O69" s="289"/>
      <c r="P69" s="289"/>
      <c r="Q69" s="39">
        <f t="shared" si="1"/>
        <v>50000</v>
      </c>
    </row>
    <row r="70" spans="1:17" s="26" customFormat="1" ht="33.75">
      <c r="A70" s="37"/>
      <c r="B70" s="50"/>
      <c r="C70" s="287" t="s">
        <v>423</v>
      </c>
      <c r="D70" s="333" t="s">
        <v>426</v>
      </c>
      <c r="E70" s="414">
        <v>18400</v>
      </c>
      <c r="F70" s="379"/>
      <c r="G70" s="379"/>
      <c r="H70" s="379"/>
      <c r="I70" s="81"/>
      <c r="J70" s="257"/>
      <c r="K70" s="379"/>
      <c r="L70" s="379"/>
      <c r="M70" s="289"/>
      <c r="N70" s="289"/>
      <c r="O70" s="289"/>
      <c r="P70" s="289"/>
      <c r="Q70" s="39">
        <f t="shared" si="1"/>
        <v>18400</v>
      </c>
    </row>
    <row r="71" spans="1:17" s="26" customFormat="1" ht="33.75">
      <c r="A71" s="37"/>
      <c r="B71" s="50"/>
      <c r="C71" s="287" t="s">
        <v>434</v>
      </c>
      <c r="D71" s="623" t="s">
        <v>433</v>
      </c>
      <c r="E71" s="414">
        <v>30000</v>
      </c>
      <c r="F71" s="379"/>
      <c r="G71" s="379"/>
      <c r="H71" s="379"/>
      <c r="I71" s="81"/>
      <c r="J71" s="257"/>
      <c r="K71" s="379"/>
      <c r="L71" s="379"/>
      <c r="M71" s="289"/>
      <c r="N71" s="289"/>
      <c r="O71" s="289"/>
      <c r="P71" s="289"/>
      <c r="Q71" s="39">
        <f>E71+F71-G71</f>
        <v>30000</v>
      </c>
    </row>
    <row r="72" spans="1:17" s="26" customFormat="1" ht="33.75">
      <c r="A72" s="37"/>
      <c r="B72" s="50"/>
      <c r="C72" s="287" t="s">
        <v>445</v>
      </c>
      <c r="D72" s="623" t="s">
        <v>446</v>
      </c>
      <c r="E72" s="414">
        <v>60000</v>
      </c>
      <c r="F72" s="379"/>
      <c r="G72" s="379"/>
      <c r="H72" s="379"/>
      <c r="I72" s="81"/>
      <c r="J72" s="257"/>
      <c r="K72" s="379"/>
      <c r="L72" s="379"/>
      <c r="M72" s="289"/>
      <c r="N72" s="289"/>
      <c r="O72" s="289"/>
      <c r="P72" s="289"/>
      <c r="Q72" s="39">
        <f t="shared" si="1"/>
        <v>60000</v>
      </c>
    </row>
    <row r="73" spans="1:17" s="26" customFormat="1" ht="45">
      <c r="A73" s="37"/>
      <c r="B73" s="50"/>
      <c r="C73" s="287" t="s">
        <v>450</v>
      </c>
      <c r="D73" s="641" t="s">
        <v>453</v>
      </c>
      <c r="E73" s="414"/>
      <c r="F73" s="379">
        <v>30000</v>
      </c>
      <c r="G73" s="379"/>
      <c r="H73" s="379"/>
      <c r="I73" s="81"/>
      <c r="J73" s="257"/>
      <c r="K73" s="379"/>
      <c r="L73" s="379"/>
      <c r="M73" s="289"/>
      <c r="N73" s="289"/>
      <c r="O73" s="289"/>
      <c r="P73" s="289"/>
      <c r="Q73" s="39">
        <f t="shared" si="1"/>
        <v>30000</v>
      </c>
    </row>
    <row r="74" spans="1:17" ht="15">
      <c r="A74" s="68" t="s">
        <v>23</v>
      </c>
      <c r="B74" s="242"/>
      <c r="C74" s="242"/>
      <c r="D74" s="341" t="s">
        <v>33</v>
      </c>
      <c r="E74" s="408">
        <f>E38+E43+E40</f>
        <v>7502767</v>
      </c>
      <c r="F74" s="380">
        <f>F38+F43+F40</f>
        <v>1077000</v>
      </c>
      <c r="G74" s="408">
        <f>G38+G43+G40</f>
        <v>350000</v>
      </c>
      <c r="H74" s="408">
        <f>H38+H43+H40</f>
        <v>7052000</v>
      </c>
      <c r="I74" s="243">
        <f>I38+I43</f>
        <v>0</v>
      </c>
      <c r="J74" s="409"/>
      <c r="K74" s="380"/>
      <c r="L74" s="380"/>
      <c r="M74" s="450"/>
      <c r="N74" s="450"/>
      <c r="O74" s="450"/>
      <c r="P74" s="450"/>
      <c r="Q74" s="519">
        <f t="shared" si="1"/>
        <v>8229767</v>
      </c>
    </row>
    <row r="75" spans="1:17" s="26" customFormat="1" ht="25.5">
      <c r="A75" s="52" t="s">
        <v>34</v>
      </c>
      <c r="B75" s="244" t="s">
        <v>35</v>
      </c>
      <c r="C75" s="37"/>
      <c r="D75" s="475" t="s">
        <v>36</v>
      </c>
      <c r="E75" s="378">
        <v>863000</v>
      </c>
      <c r="F75" s="378"/>
      <c r="G75" s="378">
        <f>SUM(G76:G82)+G83</f>
        <v>0</v>
      </c>
      <c r="H75" s="231">
        <f>SUM(H77:H83)+H76</f>
        <v>1101100</v>
      </c>
      <c r="I75" s="231">
        <f>SUM(I77:I83)+I76</f>
        <v>0</v>
      </c>
      <c r="J75" s="406">
        <f>SUM(J77:J83)+J76</f>
        <v>0</v>
      </c>
      <c r="K75" s="378"/>
      <c r="L75" s="378"/>
      <c r="M75" s="289"/>
      <c r="N75" s="289"/>
      <c r="O75" s="289"/>
      <c r="P75" s="289"/>
      <c r="Q75" s="231">
        <f t="shared" si="1"/>
        <v>863000</v>
      </c>
    </row>
    <row r="76" spans="1:17" s="26" customFormat="1" ht="25.5">
      <c r="A76" s="37"/>
      <c r="B76" s="50"/>
      <c r="C76" s="120" t="s">
        <v>198</v>
      </c>
      <c r="D76" s="336" t="s">
        <v>232</v>
      </c>
      <c r="E76" s="407">
        <v>5000</v>
      </c>
      <c r="F76" s="383"/>
      <c r="G76" s="383"/>
      <c r="H76" s="34">
        <v>5000</v>
      </c>
      <c r="I76" s="82"/>
      <c r="J76" s="257"/>
      <c r="K76" s="379"/>
      <c r="L76" s="379"/>
      <c r="M76" s="289"/>
      <c r="N76" s="289"/>
      <c r="O76" s="289"/>
      <c r="P76" s="289"/>
      <c r="Q76" s="39">
        <f t="shared" si="1"/>
        <v>5000</v>
      </c>
    </row>
    <row r="77" spans="1:17" s="26" customFormat="1" ht="12.75">
      <c r="A77" s="37"/>
      <c r="B77" s="50"/>
      <c r="C77" s="120" t="s">
        <v>195</v>
      </c>
      <c r="D77" s="336" t="s">
        <v>178</v>
      </c>
      <c r="E77" s="407">
        <v>50000</v>
      </c>
      <c r="F77" s="383"/>
      <c r="G77" s="383"/>
      <c r="H77" s="34">
        <v>45000</v>
      </c>
      <c r="I77" s="86"/>
      <c r="J77" s="257"/>
      <c r="K77" s="379"/>
      <c r="L77" s="379"/>
      <c r="M77" s="289"/>
      <c r="N77" s="289"/>
      <c r="O77" s="289"/>
      <c r="P77" s="289"/>
      <c r="Q77" s="24">
        <f t="shared" si="1"/>
        <v>50000</v>
      </c>
    </row>
    <row r="78" spans="1:17" s="26" customFormat="1" ht="12.75">
      <c r="A78" s="37"/>
      <c r="B78" s="50"/>
      <c r="C78" s="120" t="s">
        <v>204</v>
      </c>
      <c r="D78" s="336" t="s">
        <v>177</v>
      </c>
      <c r="E78" s="407">
        <v>70000</v>
      </c>
      <c r="F78" s="383"/>
      <c r="G78" s="383"/>
      <c r="H78" s="34">
        <v>30000</v>
      </c>
      <c r="I78" s="86"/>
      <c r="J78" s="257"/>
      <c r="K78" s="379"/>
      <c r="L78" s="379"/>
      <c r="M78" s="289"/>
      <c r="N78" s="289"/>
      <c r="O78" s="289"/>
      <c r="P78" s="289"/>
      <c r="Q78" s="24">
        <f t="shared" si="1"/>
        <v>70000</v>
      </c>
    </row>
    <row r="79" spans="1:17" s="26" customFormat="1" ht="12.75">
      <c r="A79" s="37"/>
      <c r="B79" s="50"/>
      <c r="C79" s="116">
        <v>4300</v>
      </c>
      <c r="D79" s="342" t="s">
        <v>175</v>
      </c>
      <c r="E79" s="407">
        <v>24000</v>
      </c>
      <c r="F79" s="383"/>
      <c r="G79" s="383"/>
      <c r="H79" s="34">
        <v>19000</v>
      </c>
      <c r="I79" s="86"/>
      <c r="J79" s="257"/>
      <c r="K79" s="379"/>
      <c r="L79" s="379"/>
      <c r="M79" s="289"/>
      <c r="N79" s="289"/>
      <c r="O79" s="289"/>
      <c r="P79" s="289"/>
      <c r="Q79" s="24">
        <f t="shared" si="1"/>
        <v>24000</v>
      </c>
    </row>
    <row r="80" spans="1:17" s="26" customFormat="1" ht="12.75">
      <c r="A80" s="37"/>
      <c r="B80" s="50"/>
      <c r="C80" s="116">
        <v>4350</v>
      </c>
      <c r="D80" s="342" t="s">
        <v>285</v>
      </c>
      <c r="E80" s="407">
        <v>2500</v>
      </c>
      <c r="F80" s="383"/>
      <c r="G80" s="383"/>
      <c r="H80" s="34"/>
      <c r="I80" s="86"/>
      <c r="J80" s="257"/>
      <c r="K80" s="379"/>
      <c r="L80" s="379"/>
      <c r="M80" s="289"/>
      <c r="N80" s="289"/>
      <c r="O80" s="289"/>
      <c r="P80" s="289"/>
      <c r="Q80" s="24">
        <f t="shared" si="1"/>
        <v>2500</v>
      </c>
    </row>
    <row r="81" spans="1:17" s="26" customFormat="1" ht="38.25">
      <c r="A81" s="37"/>
      <c r="B81" s="50"/>
      <c r="C81" s="116">
        <v>4370</v>
      </c>
      <c r="D81" s="342" t="s">
        <v>394</v>
      </c>
      <c r="E81" s="407">
        <v>8500</v>
      </c>
      <c r="F81" s="383"/>
      <c r="G81" s="383"/>
      <c r="H81" s="34"/>
      <c r="I81" s="86"/>
      <c r="J81" s="257"/>
      <c r="K81" s="379"/>
      <c r="L81" s="379"/>
      <c r="M81" s="289"/>
      <c r="N81" s="289"/>
      <c r="O81" s="289"/>
      <c r="P81" s="289"/>
      <c r="Q81" s="24">
        <f t="shared" si="1"/>
        <v>8500</v>
      </c>
    </row>
    <row r="82" spans="1:17" s="26" customFormat="1" ht="12.75">
      <c r="A82" s="37"/>
      <c r="B82" s="50"/>
      <c r="C82" s="116">
        <v>4430</v>
      </c>
      <c r="D82" s="479" t="s">
        <v>186</v>
      </c>
      <c r="E82" s="407">
        <v>3000</v>
      </c>
      <c r="F82" s="383"/>
      <c r="G82" s="383"/>
      <c r="H82" s="34">
        <v>2100</v>
      </c>
      <c r="I82" s="231"/>
      <c r="J82" s="257"/>
      <c r="K82" s="379"/>
      <c r="L82" s="379"/>
      <c r="M82" s="289"/>
      <c r="N82" s="289"/>
      <c r="O82" s="289"/>
      <c r="P82" s="289"/>
      <c r="Q82" s="24">
        <f t="shared" si="1"/>
        <v>3000</v>
      </c>
    </row>
    <row r="83" spans="1:17" s="26" customFormat="1" ht="24.75" customHeight="1">
      <c r="A83" s="37"/>
      <c r="B83" s="50"/>
      <c r="C83" s="283">
        <v>6050</v>
      </c>
      <c r="D83" s="473" t="s">
        <v>174</v>
      </c>
      <c r="E83" s="418">
        <f>E84+E86+E87</f>
        <v>700000</v>
      </c>
      <c r="F83" s="418">
        <f>F84+F89+F87</f>
        <v>0</v>
      </c>
      <c r="G83" s="418">
        <f>G84+G89+G87</f>
        <v>0</v>
      </c>
      <c r="H83" s="111">
        <v>1000000</v>
      </c>
      <c r="I83" s="231"/>
      <c r="J83" s="413"/>
      <c r="K83" s="383"/>
      <c r="L83" s="383"/>
      <c r="M83" s="289"/>
      <c r="N83" s="289"/>
      <c r="O83" s="289"/>
      <c r="P83" s="289"/>
      <c r="Q83" s="231">
        <f t="shared" si="1"/>
        <v>700000</v>
      </c>
    </row>
    <row r="84" spans="1:17" s="26" customFormat="1" ht="35.25" customHeight="1">
      <c r="A84" s="37"/>
      <c r="B84" s="50"/>
      <c r="C84" s="116">
        <v>1</v>
      </c>
      <c r="D84" s="333" t="s">
        <v>396</v>
      </c>
      <c r="E84" s="414">
        <v>500000</v>
      </c>
      <c r="F84" s="379"/>
      <c r="G84" s="379"/>
      <c r="H84" s="39">
        <v>1000000</v>
      </c>
      <c r="I84" s="86"/>
      <c r="J84" s="257"/>
      <c r="K84" s="379"/>
      <c r="L84" s="379"/>
      <c r="M84" s="289"/>
      <c r="N84" s="289"/>
      <c r="O84" s="289"/>
      <c r="P84" s="289"/>
      <c r="Q84" s="39">
        <f t="shared" si="1"/>
        <v>500000</v>
      </c>
    </row>
    <row r="85" spans="1:17" s="26" customFormat="1" ht="35.25" customHeight="1" hidden="1">
      <c r="A85" s="37"/>
      <c r="B85" s="50"/>
      <c r="C85" s="116"/>
      <c r="D85" s="333"/>
      <c r="E85" s="414"/>
      <c r="F85" s="379"/>
      <c r="G85" s="379"/>
      <c r="H85" s="39"/>
      <c r="I85" s="86"/>
      <c r="J85" s="257"/>
      <c r="K85" s="379"/>
      <c r="L85" s="379"/>
      <c r="M85" s="289"/>
      <c r="N85" s="289"/>
      <c r="O85" s="289"/>
      <c r="P85" s="289"/>
      <c r="Q85" s="39">
        <f t="shared" si="1"/>
        <v>0</v>
      </c>
    </row>
    <row r="86" spans="1:17" s="26" customFormat="1" ht="62.25" customHeight="1">
      <c r="A86" s="37"/>
      <c r="B86" s="50"/>
      <c r="C86" s="116">
        <v>2</v>
      </c>
      <c r="D86" s="333" t="s">
        <v>395</v>
      </c>
      <c r="E86" s="414">
        <v>100000</v>
      </c>
      <c r="F86" s="379"/>
      <c r="G86" s="379"/>
      <c r="H86" s="39"/>
      <c r="I86" s="86"/>
      <c r="J86" s="257"/>
      <c r="K86" s="379"/>
      <c r="L86" s="379"/>
      <c r="M86" s="289"/>
      <c r="N86" s="289"/>
      <c r="O86" s="289"/>
      <c r="P86" s="289"/>
      <c r="Q86" s="39">
        <f>E86+F86-G86</f>
        <v>100000</v>
      </c>
    </row>
    <row r="87" spans="1:17" s="26" customFormat="1" ht="59.25" customHeight="1">
      <c r="A87" s="37"/>
      <c r="B87" s="50"/>
      <c r="C87" s="116">
        <v>3</v>
      </c>
      <c r="D87" s="333" t="s">
        <v>447</v>
      </c>
      <c r="E87" s="414">
        <v>100000</v>
      </c>
      <c r="F87" s="379"/>
      <c r="G87" s="379"/>
      <c r="H87" s="39"/>
      <c r="I87" s="86"/>
      <c r="J87" s="257"/>
      <c r="K87" s="379"/>
      <c r="L87" s="379"/>
      <c r="M87" s="289"/>
      <c r="N87" s="289"/>
      <c r="O87" s="289"/>
      <c r="P87" s="289"/>
      <c r="Q87" s="39">
        <f t="shared" si="1"/>
        <v>100000</v>
      </c>
    </row>
    <row r="88" spans="1:17" s="26" customFormat="1" ht="25.5">
      <c r="A88" s="52" t="s">
        <v>34</v>
      </c>
      <c r="B88" s="244" t="s">
        <v>37</v>
      </c>
      <c r="C88" s="37"/>
      <c r="D88" s="123" t="s">
        <v>38</v>
      </c>
      <c r="E88" s="111">
        <f>SUM(E89:E92)</f>
        <v>6121000</v>
      </c>
      <c r="F88" s="111">
        <f>SUM(F89:F92)</f>
        <v>0</v>
      </c>
      <c r="G88" s="111">
        <f>SUM(G89:G92)</f>
        <v>0</v>
      </c>
      <c r="H88" s="111">
        <f>SUM(H89:H92)</f>
        <v>4177000</v>
      </c>
      <c r="I88" s="111">
        <f>SUM(I89:I92)</f>
        <v>0</v>
      </c>
      <c r="J88" s="111"/>
      <c r="K88" s="111"/>
      <c r="L88" s="111"/>
      <c r="M88" s="289"/>
      <c r="N88" s="289"/>
      <c r="O88" s="289"/>
      <c r="P88" s="289"/>
      <c r="Q88" s="39">
        <f t="shared" si="1"/>
        <v>6121000</v>
      </c>
    </row>
    <row r="89" spans="1:17" s="26" customFormat="1" ht="12.75">
      <c r="A89" s="52"/>
      <c r="B89" s="50"/>
      <c r="C89" s="116">
        <v>4300</v>
      </c>
      <c r="D89" s="117" t="s">
        <v>175</v>
      </c>
      <c r="E89" s="34">
        <v>170000</v>
      </c>
      <c r="F89" s="34"/>
      <c r="G89" s="34"/>
      <c r="H89" s="34">
        <v>80000</v>
      </c>
      <c r="I89" s="39"/>
      <c r="J89" s="39"/>
      <c r="K89" s="39"/>
      <c r="L89" s="39"/>
      <c r="M89" s="289"/>
      <c r="N89" s="289"/>
      <c r="O89" s="289"/>
      <c r="P89" s="289"/>
      <c r="Q89" s="39">
        <f t="shared" si="1"/>
        <v>170000</v>
      </c>
    </row>
    <row r="90" spans="1:17" ht="12.75">
      <c r="A90" s="74"/>
      <c r="B90" s="51" t="s">
        <v>0</v>
      </c>
      <c r="C90" s="121" t="s">
        <v>200</v>
      </c>
      <c r="D90" s="343" t="s">
        <v>186</v>
      </c>
      <c r="E90" s="420">
        <v>91000</v>
      </c>
      <c r="F90" s="388"/>
      <c r="G90" s="388"/>
      <c r="H90" s="104">
        <v>66000</v>
      </c>
      <c r="I90" s="105"/>
      <c r="J90" s="421"/>
      <c r="K90" s="387"/>
      <c r="L90" s="387"/>
      <c r="M90" s="116"/>
      <c r="N90" s="116"/>
      <c r="O90" s="116"/>
      <c r="P90" s="116"/>
      <c r="Q90" s="24">
        <f t="shared" si="1"/>
        <v>91000</v>
      </c>
    </row>
    <row r="91" spans="1:17" ht="38.25">
      <c r="A91" s="74"/>
      <c r="B91" s="51"/>
      <c r="C91" s="121" t="s">
        <v>196</v>
      </c>
      <c r="D91" s="343" t="s">
        <v>226</v>
      </c>
      <c r="E91" s="420">
        <v>960000</v>
      </c>
      <c r="F91" s="388"/>
      <c r="G91" s="388"/>
      <c r="H91" s="104">
        <v>60000</v>
      </c>
      <c r="I91" s="105"/>
      <c r="J91" s="421"/>
      <c r="K91" s="387"/>
      <c r="L91" s="387"/>
      <c r="M91" s="116"/>
      <c r="N91" s="116"/>
      <c r="O91" s="116"/>
      <c r="P91" s="116"/>
      <c r="Q91" s="24">
        <f t="shared" si="1"/>
        <v>960000</v>
      </c>
    </row>
    <row r="92" spans="1:17" ht="38.25">
      <c r="A92" s="74"/>
      <c r="B92" s="51"/>
      <c r="C92" s="201" t="s">
        <v>39</v>
      </c>
      <c r="D92" s="343" t="s">
        <v>179</v>
      </c>
      <c r="E92" s="401">
        <f>E93</f>
        <v>4900000</v>
      </c>
      <c r="F92" s="401">
        <f>F93</f>
        <v>0</v>
      </c>
      <c r="G92" s="401">
        <f>G93</f>
        <v>0</v>
      </c>
      <c r="H92" s="76">
        <v>3971000</v>
      </c>
      <c r="I92" s="105"/>
      <c r="J92" s="422"/>
      <c r="K92" s="388"/>
      <c r="L92" s="388"/>
      <c r="M92" s="116"/>
      <c r="N92" s="116"/>
      <c r="O92" s="116"/>
      <c r="P92" s="116"/>
      <c r="Q92" s="24">
        <f t="shared" si="1"/>
        <v>4900000</v>
      </c>
    </row>
    <row r="93" spans="1:17" ht="12.75">
      <c r="A93" s="74"/>
      <c r="B93" s="51"/>
      <c r="C93" s="121" t="s">
        <v>239</v>
      </c>
      <c r="D93" s="344" t="s">
        <v>315</v>
      </c>
      <c r="E93" s="423">
        <v>4900000</v>
      </c>
      <c r="F93" s="376"/>
      <c r="G93" s="376"/>
      <c r="H93" s="281">
        <v>3971000</v>
      </c>
      <c r="I93" s="282"/>
      <c r="J93" s="424"/>
      <c r="K93" s="376"/>
      <c r="L93" s="376"/>
      <c r="M93" s="116"/>
      <c r="N93" s="116"/>
      <c r="O93" s="116"/>
      <c r="P93" s="116"/>
      <c r="Q93" s="24">
        <f t="shared" si="1"/>
        <v>4900000</v>
      </c>
    </row>
    <row r="94" spans="1:17" ht="15">
      <c r="A94" s="68" t="s">
        <v>34</v>
      </c>
      <c r="B94" s="242"/>
      <c r="C94" s="242"/>
      <c r="D94" s="337" t="s">
        <v>41</v>
      </c>
      <c r="E94" s="408">
        <f aca="true" t="shared" si="3" ref="E94:P94">E75+E88</f>
        <v>6984000</v>
      </c>
      <c r="F94" s="380">
        <f t="shared" si="3"/>
        <v>0</v>
      </c>
      <c r="G94" s="408">
        <f t="shared" si="3"/>
        <v>0</v>
      </c>
      <c r="H94" s="243">
        <f t="shared" si="3"/>
        <v>5278100</v>
      </c>
      <c r="I94" s="408">
        <f t="shared" si="3"/>
        <v>0</v>
      </c>
      <c r="J94" s="408">
        <f t="shared" si="3"/>
        <v>0</v>
      </c>
      <c r="K94" s="408">
        <f t="shared" si="3"/>
        <v>0</v>
      </c>
      <c r="L94" s="380">
        <f t="shared" si="3"/>
        <v>0</v>
      </c>
      <c r="M94" s="408">
        <f t="shared" si="3"/>
        <v>0</v>
      </c>
      <c r="N94" s="408">
        <f t="shared" si="3"/>
        <v>0</v>
      </c>
      <c r="O94" s="408">
        <f t="shared" si="3"/>
        <v>0</v>
      </c>
      <c r="P94" s="408">
        <f t="shared" si="3"/>
        <v>0</v>
      </c>
      <c r="Q94" s="519">
        <f aca="true" t="shared" si="4" ref="Q94:Q171">E94+F94-G94</f>
        <v>6984000</v>
      </c>
    </row>
    <row r="95" spans="1:17" s="26" customFormat="1" ht="25.5">
      <c r="A95" s="21" t="s">
        <v>42</v>
      </c>
      <c r="B95" s="240" t="s">
        <v>43</v>
      </c>
      <c r="C95" s="222"/>
      <c r="D95" s="332" t="s">
        <v>215</v>
      </c>
      <c r="E95" s="425">
        <f>SUM(E96:E100)</f>
        <v>359190</v>
      </c>
      <c r="F95" s="490">
        <f aca="true" t="shared" si="5" ref="F95:N95">SUM(F96:F99)</f>
        <v>0</v>
      </c>
      <c r="G95" s="425">
        <f t="shared" si="5"/>
        <v>0</v>
      </c>
      <c r="H95" s="425">
        <f t="shared" si="5"/>
        <v>289088</v>
      </c>
      <c r="I95" s="425">
        <f t="shared" si="5"/>
        <v>0</v>
      </c>
      <c r="J95" s="425">
        <f t="shared" si="5"/>
        <v>0</v>
      </c>
      <c r="K95" s="425">
        <f t="shared" si="5"/>
        <v>0</v>
      </c>
      <c r="L95" s="490">
        <f t="shared" si="5"/>
        <v>0</v>
      </c>
      <c r="M95" s="425">
        <f t="shared" si="5"/>
        <v>0</v>
      </c>
      <c r="N95" s="425">
        <f t="shared" si="5"/>
        <v>0</v>
      </c>
      <c r="O95" s="425" t="e">
        <f>SUM(O96:O99)-#REF!</f>
        <v>#REF!</v>
      </c>
      <c r="P95" s="425">
        <f>SUM(P96:P99)</f>
        <v>0</v>
      </c>
      <c r="Q95" s="220">
        <f t="shared" si="4"/>
        <v>359190</v>
      </c>
    </row>
    <row r="96" spans="1:17" s="26" customFormat="1" ht="25.5">
      <c r="A96" s="37"/>
      <c r="B96" s="50"/>
      <c r="C96" s="120" t="s">
        <v>227</v>
      </c>
      <c r="D96" s="339" t="s">
        <v>183</v>
      </c>
      <c r="E96" s="407">
        <v>690</v>
      </c>
      <c r="F96" s="383"/>
      <c r="G96" s="383"/>
      <c r="H96" s="34">
        <v>248</v>
      </c>
      <c r="I96" s="81"/>
      <c r="J96" s="413"/>
      <c r="K96" s="383"/>
      <c r="L96" s="383"/>
      <c r="M96" s="289"/>
      <c r="N96" s="289"/>
      <c r="O96" s="289"/>
      <c r="P96" s="289"/>
      <c r="Q96" s="24">
        <f t="shared" si="4"/>
        <v>690</v>
      </c>
    </row>
    <row r="97" spans="1:17" s="26" customFormat="1" ht="12.75">
      <c r="A97" s="37"/>
      <c r="B97" s="50"/>
      <c r="C97" s="120" t="s">
        <v>228</v>
      </c>
      <c r="D97" s="345" t="s">
        <v>180</v>
      </c>
      <c r="E97" s="407">
        <v>100</v>
      </c>
      <c r="F97" s="383"/>
      <c r="G97" s="383"/>
      <c r="H97" s="34">
        <v>35</v>
      </c>
      <c r="I97" s="81"/>
      <c r="J97" s="413"/>
      <c r="K97" s="383"/>
      <c r="L97" s="383"/>
      <c r="M97" s="289"/>
      <c r="N97" s="289"/>
      <c r="O97" s="289"/>
      <c r="P97" s="289"/>
      <c r="Q97" s="24">
        <f t="shared" si="4"/>
        <v>100</v>
      </c>
    </row>
    <row r="98" spans="1:17" s="26" customFormat="1" ht="12.75">
      <c r="A98" s="37"/>
      <c r="B98" s="50"/>
      <c r="C98" s="120" t="s">
        <v>277</v>
      </c>
      <c r="D98" s="345" t="s">
        <v>276</v>
      </c>
      <c r="E98" s="407">
        <v>8400</v>
      </c>
      <c r="F98" s="383"/>
      <c r="G98" s="383"/>
      <c r="H98" s="34">
        <v>12000</v>
      </c>
      <c r="I98" s="81"/>
      <c r="J98" s="413"/>
      <c r="K98" s="383"/>
      <c r="L98" s="383"/>
      <c r="M98" s="289"/>
      <c r="N98" s="289"/>
      <c r="O98" s="289"/>
      <c r="P98" s="289"/>
      <c r="Q98" s="24">
        <f t="shared" si="4"/>
        <v>8400</v>
      </c>
    </row>
    <row r="99" spans="1:17" s="26" customFormat="1" ht="12.75">
      <c r="A99" s="37"/>
      <c r="B99" s="50"/>
      <c r="C99" s="116">
        <v>4300</v>
      </c>
      <c r="D99" s="340" t="s">
        <v>175</v>
      </c>
      <c r="E99" s="407">
        <v>300000</v>
      </c>
      <c r="F99" s="383"/>
      <c r="G99" s="383"/>
      <c r="H99" s="34">
        <v>276805</v>
      </c>
      <c r="I99" s="82"/>
      <c r="J99" s="257"/>
      <c r="K99" s="379"/>
      <c r="L99" s="379"/>
      <c r="M99" s="289"/>
      <c r="N99" s="289"/>
      <c r="O99" s="289"/>
      <c r="P99" s="289"/>
      <c r="Q99" s="24">
        <f t="shared" si="4"/>
        <v>300000</v>
      </c>
    </row>
    <row r="100" spans="1:17" s="26" customFormat="1" ht="25.5">
      <c r="A100" s="37"/>
      <c r="B100" s="50"/>
      <c r="C100" s="283">
        <v>6050</v>
      </c>
      <c r="D100" s="340" t="s">
        <v>174</v>
      </c>
      <c r="E100" s="418">
        <f>E101</f>
        <v>50000</v>
      </c>
      <c r="F100" s="383"/>
      <c r="G100" s="383"/>
      <c r="H100" s="34"/>
      <c r="I100" s="82"/>
      <c r="J100" s="257"/>
      <c r="K100" s="379"/>
      <c r="L100" s="379"/>
      <c r="M100" s="289"/>
      <c r="N100" s="289"/>
      <c r="O100" s="289"/>
      <c r="P100" s="289"/>
      <c r="Q100" s="24">
        <f t="shared" si="4"/>
        <v>50000</v>
      </c>
    </row>
    <row r="101" spans="1:17" s="26" customFormat="1" ht="33.75">
      <c r="A101" s="37"/>
      <c r="B101" s="50"/>
      <c r="C101" s="116">
        <v>1</v>
      </c>
      <c r="D101" s="595" t="s">
        <v>397</v>
      </c>
      <c r="E101" s="596">
        <v>50000</v>
      </c>
      <c r="F101" s="383"/>
      <c r="G101" s="383"/>
      <c r="H101" s="34"/>
      <c r="I101" s="82"/>
      <c r="J101" s="257"/>
      <c r="K101" s="379"/>
      <c r="L101" s="379"/>
      <c r="M101" s="289"/>
      <c r="N101" s="289"/>
      <c r="O101" s="289"/>
      <c r="P101" s="289"/>
      <c r="Q101" s="24">
        <f t="shared" si="4"/>
        <v>50000</v>
      </c>
    </row>
    <row r="102" spans="1:17" s="26" customFormat="1" ht="25.5">
      <c r="A102" s="37" t="s">
        <v>42</v>
      </c>
      <c r="B102" s="244" t="s">
        <v>45</v>
      </c>
      <c r="C102" s="52"/>
      <c r="D102" s="335" t="s">
        <v>303</v>
      </c>
      <c r="E102" s="412">
        <f aca="true" t="shared" si="6" ref="E102:J102">SUM(E103)</f>
        <v>213500</v>
      </c>
      <c r="F102" s="378">
        <f t="shared" si="6"/>
        <v>0</v>
      </c>
      <c r="G102" s="412">
        <f t="shared" si="6"/>
        <v>0</v>
      </c>
      <c r="H102" s="231">
        <f t="shared" si="6"/>
        <v>242500</v>
      </c>
      <c r="I102" s="231">
        <f t="shared" si="6"/>
        <v>0</v>
      </c>
      <c r="J102" s="406">
        <f t="shared" si="6"/>
        <v>0</v>
      </c>
      <c r="K102" s="378"/>
      <c r="L102" s="378"/>
      <c r="M102" s="289"/>
      <c r="N102" s="289"/>
      <c r="O102" s="289"/>
      <c r="P102" s="289"/>
      <c r="Q102" s="220">
        <f t="shared" si="4"/>
        <v>213500</v>
      </c>
    </row>
    <row r="103" spans="1:17" s="26" customFormat="1" ht="12.75">
      <c r="A103" s="141"/>
      <c r="B103" s="225"/>
      <c r="C103" s="226">
        <v>4300</v>
      </c>
      <c r="D103" s="346" t="s">
        <v>175</v>
      </c>
      <c r="E103" s="415">
        <v>213500</v>
      </c>
      <c r="F103" s="393"/>
      <c r="G103" s="393"/>
      <c r="H103" s="223">
        <v>242500</v>
      </c>
      <c r="I103" s="229"/>
      <c r="J103" s="416"/>
      <c r="K103" s="384"/>
      <c r="L103" s="384"/>
      <c r="M103" s="304"/>
      <c r="N103" s="304"/>
      <c r="O103" s="304"/>
      <c r="P103" s="304"/>
      <c r="Q103" s="24">
        <f t="shared" si="4"/>
        <v>213500</v>
      </c>
    </row>
    <row r="104" spans="1:17" s="26" customFormat="1" ht="12.75">
      <c r="A104" s="37" t="s">
        <v>42</v>
      </c>
      <c r="B104" s="244" t="s">
        <v>47</v>
      </c>
      <c r="C104" s="52"/>
      <c r="D104" s="335" t="s">
        <v>48</v>
      </c>
      <c r="E104" s="418">
        <f aca="true" t="shared" si="7" ref="E104:P104">SUM(E105:E110)</f>
        <v>36100</v>
      </c>
      <c r="F104" s="386">
        <f t="shared" si="7"/>
        <v>5000</v>
      </c>
      <c r="G104" s="418">
        <f t="shared" si="7"/>
        <v>5000</v>
      </c>
      <c r="H104" s="418">
        <f t="shared" si="7"/>
        <v>28902</v>
      </c>
      <c r="I104" s="418">
        <f t="shared" si="7"/>
        <v>0</v>
      </c>
      <c r="J104" s="418">
        <f t="shared" si="7"/>
        <v>0</v>
      </c>
      <c r="K104" s="418">
        <f t="shared" si="7"/>
        <v>0</v>
      </c>
      <c r="L104" s="386">
        <f t="shared" si="7"/>
        <v>0</v>
      </c>
      <c r="M104" s="418">
        <f t="shared" si="7"/>
        <v>0</v>
      </c>
      <c r="N104" s="418">
        <f t="shared" si="7"/>
        <v>0</v>
      </c>
      <c r="O104" s="418">
        <f t="shared" si="7"/>
        <v>0</v>
      </c>
      <c r="P104" s="418">
        <f t="shared" si="7"/>
        <v>0</v>
      </c>
      <c r="Q104" s="220">
        <f t="shared" si="4"/>
        <v>36100</v>
      </c>
    </row>
    <row r="105" spans="1:17" s="26" customFormat="1" ht="25.5">
      <c r="A105" s="485"/>
      <c r="B105" s="308"/>
      <c r="C105" s="309" t="s">
        <v>227</v>
      </c>
      <c r="D105" s="347" t="s">
        <v>183</v>
      </c>
      <c r="E105" s="427">
        <v>1720</v>
      </c>
      <c r="F105" s="508"/>
      <c r="G105" s="508"/>
      <c r="H105" s="310">
        <v>1714</v>
      </c>
      <c r="I105" s="311"/>
      <c r="J105" s="428"/>
      <c r="K105" s="389"/>
      <c r="L105" s="389"/>
      <c r="M105" s="305"/>
      <c r="N105" s="305"/>
      <c r="O105" s="305"/>
      <c r="P105" s="305"/>
      <c r="Q105" s="24">
        <f t="shared" si="4"/>
        <v>1720</v>
      </c>
    </row>
    <row r="106" spans="1:17" s="26" customFormat="1" ht="12.75">
      <c r="A106" s="303"/>
      <c r="B106" s="264"/>
      <c r="C106" s="55" t="s">
        <v>228</v>
      </c>
      <c r="D106" s="481" t="s">
        <v>180</v>
      </c>
      <c r="E106" s="480">
        <v>300</v>
      </c>
      <c r="F106" s="480"/>
      <c r="G106" s="480"/>
      <c r="H106" s="246">
        <v>244</v>
      </c>
      <c r="I106" s="246"/>
      <c r="J106" s="482"/>
      <c r="K106" s="480"/>
      <c r="L106" s="480"/>
      <c r="M106" s="289"/>
      <c r="N106" s="289"/>
      <c r="O106" s="289"/>
      <c r="P106" s="289"/>
      <c r="Q106" s="24">
        <f t="shared" si="4"/>
        <v>300</v>
      </c>
    </row>
    <row r="107" spans="1:17" s="26" customFormat="1" ht="12.75">
      <c r="A107" s="21"/>
      <c r="B107" s="136"/>
      <c r="C107" s="150">
        <v>4170</v>
      </c>
      <c r="D107" s="340" t="s">
        <v>276</v>
      </c>
      <c r="E107" s="417">
        <v>10080</v>
      </c>
      <c r="F107" s="385">
        <v>5000</v>
      </c>
      <c r="G107" s="385"/>
      <c r="H107" s="134">
        <v>9944</v>
      </c>
      <c r="I107" s="227"/>
      <c r="J107" s="128"/>
      <c r="K107" s="382"/>
      <c r="L107" s="382"/>
      <c r="M107" s="305"/>
      <c r="N107" s="305"/>
      <c r="O107" s="305"/>
      <c r="P107" s="305"/>
      <c r="Q107" s="24">
        <f t="shared" si="4"/>
        <v>15080</v>
      </c>
    </row>
    <row r="108" spans="1:17" s="26" customFormat="1" ht="25.5">
      <c r="A108" s="37"/>
      <c r="B108" s="50"/>
      <c r="C108" s="150">
        <v>4210</v>
      </c>
      <c r="D108" s="340" t="s">
        <v>176</v>
      </c>
      <c r="E108" s="407">
        <v>5000</v>
      </c>
      <c r="F108" s="383"/>
      <c r="G108" s="383"/>
      <c r="H108" s="34">
        <v>4000</v>
      </c>
      <c r="I108" s="81"/>
      <c r="J108" s="257"/>
      <c r="K108" s="379"/>
      <c r="L108" s="379"/>
      <c r="M108" s="289"/>
      <c r="N108" s="289"/>
      <c r="O108" s="289"/>
      <c r="P108" s="289"/>
      <c r="Q108" s="24">
        <f t="shared" si="4"/>
        <v>5000</v>
      </c>
    </row>
    <row r="109" spans="1:17" s="26" customFormat="1" ht="12.75">
      <c r="A109" s="141"/>
      <c r="B109" s="225"/>
      <c r="C109" s="459">
        <v>4270</v>
      </c>
      <c r="D109" s="346" t="s">
        <v>177</v>
      </c>
      <c r="E109" s="415">
        <v>15000</v>
      </c>
      <c r="F109" s="393"/>
      <c r="G109" s="393">
        <v>5000</v>
      </c>
      <c r="H109" s="223">
        <v>5000</v>
      </c>
      <c r="I109" s="224"/>
      <c r="J109" s="416"/>
      <c r="K109" s="379"/>
      <c r="L109" s="379"/>
      <c r="M109" s="289"/>
      <c r="N109" s="289"/>
      <c r="O109" s="289"/>
      <c r="P109" s="289"/>
      <c r="Q109" s="24">
        <f t="shared" si="4"/>
        <v>10000</v>
      </c>
    </row>
    <row r="110" spans="1:17" s="26" customFormat="1" ht="13.5" thickBot="1">
      <c r="A110" s="486"/>
      <c r="B110" s="258"/>
      <c r="C110" s="259">
        <v>4300</v>
      </c>
      <c r="D110" s="348" t="s">
        <v>175</v>
      </c>
      <c r="E110" s="429">
        <v>4000</v>
      </c>
      <c r="F110" s="509"/>
      <c r="G110" s="509"/>
      <c r="H110" s="260">
        <v>8000</v>
      </c>
      <c r="I110" s="261"/>
      <c r="J110" s="262"/>
      <c r="K110" s="379"/>
      <c r="L110" s="379"/>
      <c r="M110" s="289"/>
      <c r="N110" s="289"/>
      <c r="O110" s="289"/>
      <c r="P110" s="289"/>
      <c r="Q110" s="588">
        <f t="shared" si="4"/>
        <v>4000</v>
      </c>
    </row>
    <row r="111" spans="1:17" ht="15">
      <c r="A111" s="254" t="s">
        <v>42</v>
      </c>
      <c r="B111" s="255"/>
      <c r="C111" s="254"/>
      <c r="D111" s="349" t="s">
        <v>51</v>
      </c>
      <c r="E111" s="430">
        <f aca="true" t="shared" si="8" ref="E111:J111">E95+E102+E104</f>
        <v>608790</v>
      </c>
      <c r="F111" s="589">
        <f t="shared" si="8"/>
        <v>5000</v>
      </c>
      <c r="G111" s="430">
        <f t="shared" si="8"/>
        <v>5000</v>
      </c>
      <c r="H111" s="256">
        <f t="shared" si="8"/>
        <v>560490</v>
      </c>
      <c r="I111" s="256">
        <f t="shared" si="8"/>
        <v>0</v>
      </c>
      <c r="J111" s="431">
        <f t="shared" si="8"/>
        <v>0</v>
      </c>
      <c r="K111" s="380"/>
      <c r="L111" s="491"/>
      <c r="M111" s="450"/>
      <c r="N111" s="450"/>
      <c r="O111" s="450"/>
      <c r="P111" s="450"/>
      <c r="Q111" s="519">
        <f t="shared" si="4"/>
        <v>608790</v>
      </c>
    </row>
    <row r="112" spans="1:17" s="26" customFormat="1" ht="12.75">
      <c r="A112" s="52" t="s">
        <v>52</v>
      </c>
      <c r="B112" s="244" t="s">
        <v>53</v>
      </c>
      <c r="C112" s="52"/>
      <c r="D112" s="335" t="s">
        <v>54</v>
      </c>
      <c r="E112" s="412">
        <f>SUM(E113:E117)</f>
        <v>55540</v>
      </c>
      <c r="F112" s="378">
        <f>SUM(F113:F117)</f>
        <v>0</v>
      </c>
      <c r="G112" s="412">
        <f>SUM(G113:G117)</f>
        <v>0</v>
      </c>
      <c r="H112" s="231">
        <f>SUM(H113:H117)</f>
        <v>55374</v>
      </c>
      <c r="I112" s="231"/>
      <c r="J112" s="406">
        <f>SUM(J113:J116)</f>
        <v>0</v>
      </c>
      <c r="K112" s="378"/>
      <c r="L112" s="378"/>
      <c r="M112" s="289"/>
      <c r="N112" s="289"/>
      <c r="O112" s="289"/>
      <c r="P112" s="289"/>
      <c r="Q112" s="24">
        <f t="shared" si="4"/>
        <v>55540</v>
      </c>
    </row>
    <row r="113" spans="1:17" s="26" customFormat="1" ht="25.5">
      <c r="A113" s="37"/>
      <c r="B113" s="50"/>
      <c r="C113" s="116">
        <v>4010</v>
      </c>
      <c r="D113" s="342" t="s">
        <v>181</v>
      </c>
      <c r="E113" s="407">
        <v>41729</v>
      </c>
      <c r="F113" s="383"/>
      <c r="G113" s="383"/>
      <c r="H113" s="34">
        <v>41729</v>
      </c>
      <c r="I113" s="34"/>
      <c r="J113" s="257"/>
      <c r="K113" s="379"/>
      <c r="L113" s="379"/>
      <c r="M113" s="289"/>
      <c r="N113" s="289"/>
      <c r="O113" s="289"/>
      <c r="P113" s="289"/>
      <c r="Q113" s="24">
        <f t="shared" si="4"/>
        <v>41729</v>
      </c>
    </row>
    <row r="114" spans="1:17" s="26" customFormat="1" ht="25.5">
      <c r="A114" s="37"/>
      <c r="B114" s="50"/>
      <c r="C114" s="116">
        <v>4040</v>
      </c>
      <c r="D114" s="342" t="s">
        <v>182</v>
      </c>
      <c r="E114" s="407">
        <v>3335</v>
      </c>
      <c r="F114" s="383"/>
      <c r="G114" s="383"/>
      <c r="H114" s="34">
        <v>3335</v>
      </c>
      <c r="I114" s="34"/>
      <c r="J114" s="257"/>
      <c r="K114" s="379"/>
      <c r="L114" s="379"/>
      <c r="M114" s="289"/>
      <c r="N114" s="289"/>
      <c r="O114" s="289"/>
      <c r="P114" s="289"/>
      <c r="Q114" s="24">
        <f t="shared" si="4"/>
        <v>3335</v>
      </c>
    </row>
    <row r="115" spans="1:17" s="26" customFormat="1" ht="25.5">
      <c r="A115" s="37"/>
      <c r="B115" s="50"/>
      <c r="C115" s="116">
        <v>4110</v>
      </c>
      <c r="D115" s="342" t="s">
        <v>183</v>
      </c>
      <c r="E115" s="407">
        <v>7706</v>
      </c>
      <c r="F115" s="383"/>
      <c r="G115" s="383"/>
      <c r="H115" s="34">
        <v>7765</v>
      </c>
      <c r="I115" s="34"/>
      <c r="J115" s="257"/>
      <c r="K115" s="379"/>
      <c r="L115" s="379"/>
      <c r="M115" s="289"/>
      <c r="N115" s="289"/>
      <c r="O115" s="289"/>
      <c r="P115" s="289"/>
      <c r="Q115" s="39">
        <f t="shared" si="4"/>
        <v>7706</v>
      </c>
    </row>
    <row r="116" spans="1:17" s="26" customFormat="1" ht="12.75">
      <c r="A116" s="37"/>
      <c r="B116" s="50"/>
      <c r="C116" s="116">
        <v>4120</v>
      </c>
      <c r="D116" s="342" t="s">
        <v>180</v>
      </c>
      <c r="E116" s="407">
        <v>1105</v>
      </c>
      <c r="F116" s="383"/>
      <c r="G116" s="383"/>
      <c r="H116" s="34">
        <v>1105</v>
      </c>
      <c r="I116" s="34"/>
      <c r="J116" s="257"/>
      <c r="K116" s="379"/>
      <c r="L116" s="379"/>
      <c r="M116" s="289"/>
      <c r="N116" s="289"/>
      <c r="O116" s="289"/>
      <c r="P116" s="289"/>
      <c r="Q116" s="39">
        <f t="shared" si="4"/>
        <v>1105</v>
      </c>
    </row>
    <row r="117" spans="1:17" s="26" customFormat="1" ht="25.5">
      <c r="A117" s="37"/>
      <c r="B117" s="50"/>
      <c r="C117" s="116">
        <v>4440</v>
      </c>
      <c r="D117" s="342" t="s">
        <v>185</v>
      </c>
      <c r="E117" s="407">
        <v>1665</v>
      </c>
      <c r="F117" s="383"/>
      <c r="G117" s="383"/>
      <c r="H117" s="34">
        <v>1440</v>
      </c>
      <c r="I117" s="34"/>
      <c r="J117" s="257"/>
      <c r="K117" s="379"/>
      <c r="L117" s="379"/>
      <c r="M117" s="289"/>
      <c r="N117" s="289"/>
      <c r="O117" s="289"/>
      <c r="P117" s="289"/>
      <c r="Q117" s="39">
        <f t="shared" si="4"/>
        <v>1665</v>
      </c>
    </row>
    <row r="118" spans="1:17" s="26" customFormat="1" ht="13.5" thickBot="1">
      <c r="A118" s="141" t="s">
        <v>52</v>
      </c>
      <c r="B118" s="251" t="s">
        <v>57</v>
      </c>
      <c r="C118" s="274"/>
      <c r="D118" s="548" t="s">
        <v>58</v>
      </c>
      <c r="E118" s="549">
        <f aca="true" t="shared" si="9" ref="E118:N118">SUM(E119:E125)</f>
        <v>258624</v>
      </c>
      <c r="F118" s="549">
        <f t="shared" si="9"/>
        <v>0</v>
      </c>
      <c r="G118" s="549">
        <f t="shared" si="9"/>
        <v>0</v>
      </c>
      <c r="H118" s="275">
        <f t="shared" si="9"/>
        <v>254500</v>
      </c>
      <c r="I118" s="275">
        <f t="shared" si="9"/>
        <v>0</v>
      </c>
      <c r="J118" s="549">
        <f t="shared" si="9"/>
        <v>0</v>
      </c>
      <c r="K118" s="550">
        <f t="shared" si="9"/>
        <v>0</v>
      </c>
      <c r="L118" s="549">
        <f t="shared" si="9"/>
        <v>0</v>
      </c>
      <c r="M118" s="550">
        <f t="shared" si="9"/>
        <v>0</v>
      </c>
      <c r="N118" s="550">
        <f t="shared" si="9"/>
        <v>0</v>
      </c>
      <c r="O118" s="550" t="e">
        <f>SUM(O119:O125)-#REF!</f>
        <v>#REF!</v>
      </c>
      <c r="P118" s="550">
        <f>SUM(P119:P125)</f>
        <v>0</v>
      </c>
      <c r="Q118" s="591">
        <f t="shared" si="4"/>
        <v>258624</v>
      </c>
    </row>
    <row r="119" spans="1:17" s="26" customFormat="1" ht="25.5">
      <c r="A119" s="542"/>
      <c r="B119" s="543"/>
      <c r="C119" s="551">
        <v>3030</v>
      </c>
      <c r="D119" s="552" t="s">
        <v>261</v>
      </c>
      <c r="E119" s="553">
        <v>165624</v>
      </c>
      <c r="F119" s="554"/>
      <c r="G119" s="554"/>
      <c r="H119" s="555">
        <v>177000</v>
      </c>
      <c r="I119" s="556"/>
      <c r="J119" s="546"/>
      <c r="K119" s="544"/>
      <c r="L119" s="544"/>
      <c r="M119" s="547"/>
      <c r="N119" s="547"/>
      <c r="O119" s="547"/>
      <c r="P119" s="547"/>
      <c r="Q119" s="540">
        <f t="shared" si="4"/>
        <v>165624</v>
      </c>
    </row>
    <row r="120" spans="1:17" s="26" customFormat="1" ht="12.75" hidden="1">
      <c r="A120" s="21"/>
      <c r="B120" s="136"/>
      <c r="C120" s="150">
        <v>4170</v>
      </c>
      <c r="D120" s="342" t="s">
        <v>276</v>
      </c>
      <c r="E120" s="417"/>
      <c r="F120" s="385"/>
      <c r="G120" s="385"/>
      <c r="H120" s="134"/>
      <c r="I120" s="79"/>
      <c r="J120" s="128"/>
      <c r="K120" s="382"/>
      <c r="L120" s="382"/>
      <c r="M120" s="305"/>
      <c r="N120" s="305"/>
      <c r="O120" s="305"/>
      <c r="P120" s="305"/>
      <c r="Q120" s="540">
        <f t="shared" si="4"/>
        <v>0</v>
      </c>
    </row>
    <row r="121" spans="1:17" s="26" customFormat="1" ht="25.5">
      <c r="A121" s="37"/>
      <c r="B121" s="50"/>
      <c r="C121" s="116">
        <v>4210</v>
      </c>
      <c r="D121" s="342" t="s">
        <v>176</v>
      </c>
      <c r="E121" s="407">
        <v>50000</v>
      </c>
      <c r="F121" s="383"/>
      <c r="G121" s="383"/>
      <c r="H121" s="34">
        <v>45000</v>
      </c>
      <c r="I121" s="82"/>
      <c r="J121" s="257"/>
      <c r="K121" s="379"/>
      <c r="L121" s="379"/>
      <c r="M121" s="289"/>
      <c r="N121" s="289"/>
      <c r="O121" s="289"/>
      <c r="P121" s="289"/>
      <c r="Q121" s="39">
        <f t="shared" si="4"/>
        <v>50000</v>
      </c>
    </row>
    <row r="122" spans="1:17" s="26" customFormat="1" ht="12.75">
      <c r="A122" s="37"/>
      <c r="B122" s="50"/>
      <c r="C122" s="116">
        <v>4270</v>
      </c>
      <c r="D122" s="342" t="s">
        <v>177</v>
      </c>
      <c r="E122" s="407">
        <v>3000</v>
      </c>
      <c r="F122" s="383"/>
      <c r="G122" s="383"/>
      <c r="H122" s="34">
        <v>0</v>
      </c>
      <c r="I122" s="82"/>
      <c r="J122" s="257"/>
      <c r="K122" s="379"/>
      <c r="L122" s="379"/>
      <c r="M122" s="289"/>
      <c r="N122" s="289"/>
      <c r="O122" s="289"/>
      <c r="P122" s="289"/>
      <c r="Q122" s="39">
        <f t="shared" si="4"/>
        <v>3000</v>
      </c>
    </row>
    <row r="123" spans="1:17" s="26" customFormat="1" ht="12.75">
      <c r="A123" s="37"/>
      <c r="B123" s="50"/>
      <c r="C123" s="116">
        <v>4300</v>
      </c>
      <c r="D123" s="117" t="s">
        <v>175</v>
      </c>
      <c r="E123" s="34">
        <v>36500</v>
      </c>
      <c r="F123" s="383"/>
      <c r="G123" s="34"/>
      <c r="H123" s="34">
        <v>31000</v>
      </c>
      <c r="I123" s="39"/>
      <c r="J123" s="39"/>
      <c r="K123" s="39"/>
      <c r="L123" s="39"/>
      <c r="M123" s="289"/>
      <c r="N123" s="289"/>
      <c r="O123" s="289"/>
      <c r="P123" s="289"/>
      <c r="Q123" s="39">
        <f t="shared" si="4"/>
        <v>36500</v>
      </c>
    </row>
    <row r="124" spans="1:17" s="26" customFormat="1" ht="12.75">
      <c r="A124" s="37"/>
      <c r="B124" s="50"/>
      <c r="C124" s="116">
        <v>4410</v>
      </c>
      <c r="D124" s="117" t="s">
        <v>184</v>
      </c>
      <c r="E124" s="34">
        <v>2000</v>
      </c>
      <c r="F124" s="383"/>
      <c r="G124" s="34"/>
      <c r="H124" s="34">
        <v>1500</v>
      </c>
      <c r="I124" s="39"/>
      <c r="J124" s="39"/>
      <c r="K124" s="39"/>
      <c r="L124" s="39"/>
      <c r="M124" s="289"/>
      <c r="N124" s="289"/>
      <c r="O124" s="289"/>
      <c r="P124" s="289"/>
      <c r="Q124" s="39">
        <f t="shared" si="4"/>
        <v>2000</v>
      </c>
    </row>
    <row r="125" spans="1:17" s="26" customFormat="1" ht="51">
      <c r="A125" s="37"/>
      <c r="B125" s="50"/>
      <c r="C125" s="116">
        <v>4740</v>
      </c>
      <c r="D125" s="479" t="s">
        <v>398</v>
      </c>
      <c r="E125" s="383">
        <v>1500</v>
      </c>
      <c r="F125" s="383"/>
      <c r="G125" s="383"/>
      <c r="H125" s="34"/>
      <c r="I125" s="82"/>
      <c r="J125" s="82"/>
      <c r="K125" s="379"/>
      <c r="L125" s="379"/>
      <c r="M125" s="289"/>
      <c r="N125" s="289"/>
      <c r="O125" s="289"/>
      <c r="P125" s="289"/>
      <c r="Q125" s="39">
        <f t="shared" si="4"/>
        <v>1500</v>
      </c>
    </row>
    <row r="126" spans="1:17" s="26" customFormat="1" ht="12.75">
      <c r="A126" s="37" t="s">
        <v>52</v>
      </c>
      <c r="B126" s="244" t="s">
        <v>59</v>
      </c>
      <c r="C126" s="52"/>
      <c r="D126" s="335" t="s">
        <v>60</v>
      </c>
      <c r="E126" s="412">
        <f>SUM(E127:E152)</f>
        <v>4428845</v>
      </c>
      <c r="F126" s="412">
        <f>SUM(F127:F152)</f>
        <v>15610</v>
      </c>
      <c r="G126" s="412">
        <f>SUM(G127:G152)</f>
        <v>0</v>
      </c>
      <c r="H126" s="231">
        <f>SUM(H129:H152)+H127</f>
        <v>3921398</v>
      </c>
      <c r="I126" s="231">
        <f>SUM(I129:I152)+I127</f>
        <v>0</v>
      </c>
      <c r="J126" s="489">
        <f>SUM(J129:J152)+J127</f>
        <v>0</v>
      </c>
      <c r="K126" s="378"/>
      <c r="L126" s="378"/>
      <c r="M126" s="289"/>
      <c r="N126" s="289"/>
      <c r="O126" s="289"/>
      <c r="P126" s="289"/>
      <c r="Q126" s="231">
        <f t="shared" si="4"/>
        <v>4444455</v>
      </c>
    </row>
    <row r="127" spans="1:17" s="26" customFormat="1" ht="26.25" thickBot="1">
      <c r="A127" s="141"/>
      <c r="B127" s="221"/>
      <c r="C127" s="32" t="s">
        <v>201</v>
      </c>
      <c r="D127" s="479" t="s">
        <v>304</v>
      </c>
      <c r="E127" s="383">
        <v>7000</v>
      </c>
      <c r="F127" s="383"/>
      <c r="G127" s="383"/>
      <c r="H127" s="34">
        <v>3640</v>
      </c>
      <c r="I127" s="231"/>
      <c r="J127" s="406"/>
      <c r="K127" s="378"/>
      <c r="L127" s="378"/>
      <c r="M127" s="289"/>
      <c r="N127" s="289"/>
      <c r="O127" s="289"/>
      <c r="P127" s="289"/>
      <c r="Q127" s="39">
        <f t="shared" si="4"/>
        <v>7000</v>
      </c>
    </row>
    <row r="128" spans="1:17" s="26" customFormat="1" ht="25.5">
      <c r="A128" s="141"/>
      <c r="B128" s="221"/>
      <c r="C128" s="551">
        <v>3030</v>
      </c>
      <c r="D128" s="621" t="s">
        <v>261</v>
      </c>
      <c r="E128" s="383">
        <v>27600</v>
      </c>
      <c r="F128" s="383"/>
      <c r="G128" s="383"/>
      <c r="H128" s="34"/>
      <c r="I128" s="86"/>
      <c r="J128" s="406"/>
      <c r="K128" s="378"/>
      <c r="L128" s="378"/>
      <c r="M128" s="289"/>
      <c r="N128" s="289"/>
      <c r="O128" s="289"/>
      <c r="P128" s="289"/>
      <c r="Q128" s="24">
        <f t="shared" si="4"/>
        <v>27600</v>
      </c>
    </row>
    <row r="129" spans="1:17" s="26" customFormat="1" ht="25.5">
      <c r="A129" s="37"/>
      <c r="B129" s="50"/>
      <c r="C129" s="116">
        <v>4010</v>
      </c>
      <c r="D129" s="479" t="s">
        <v>181</v>
      </c>
      <c r="E129" s="383">
        <v>2593424</v>
      </c>
      <c r="F129" s="383"/>
      <c r="G129" s="383"/>
      <c r="H129" s="34">
        <v>2477725</v>
      </c>
      <c r="I129" s="82"/>
      <c r="J129" s="257"/>
      <c r="K129" s="379"/>
      <c r="L129" s="379"/>
      <c r="M129" s="289"/>
      <c r="N129" s="289"/>
      <c r="O129" s="289"/>
      <c r="P129" s="289"/>
      <c r="Q129" s="39">
        <f t="shared" si="4"/>
        <v>2593424</v>
      </c>
    </row>
    <row r="130" spans="1:17" s="26" customFormat="1" ht="25.5">
      <c r="A130" s="37"/>
      <c r="B130" s="50"/>
      <c r="C130" s="116">
        <v>4040</v>
      </c>
      <c r="D130" s="479" t="s">
        <v>182</v>
      </c>
      <c r="E130" s="383">
        <v>180000</v>
      </c>
      <c r="F130" s="111"/>
      <c r="G130" s="34"/>
      <c r="H130" s="34">
        <v>153000</v>
      </c>
      <c r="I130" s="39"/>
      <c r="J130" s="39"/>
      <c r="K130" s="39"/>
      <c r="L130" s="39"/>
      <c r="M130" s="289"/>
      <c r="N130" s="289"/>
      <c r="O130" s="289"/>
      <c r="P130" s="289"/>
      <c r="Q130" s="39">
        <f t="shared" si="4"/>
        <v>180000</v>
      </c>
    </row>
    <row r="131" spans="1:17" s="26" customFormat="1" ht="25.5">
      <c r="A131" s="37"/>
      <c r="B131" s="50"/>
      <c r="C131" s="116">
        <v>4110</v>
      </c>
      <c r="D131" s="479" t="s">
        <v>183</v>
      </c>
      <c r="E131" s="383">
        <v>467498</v>
      </c>
      <c r="F131" s="34"/>
      <c r="G131" s="34"/>
      <c r="H131" s="34">
        <v>433280</v>
      </c>
      <c r="I131" s="39"/>
      <c r="J131" s="39"/>
      <c r="K131" s="39"/>
      <c r="L131" s="39"/>
      <c r="M131" s="289"/>
      <c r="N131" s="289"/>
      <c r="O131" s="289"/>
      <c r="P131" s="289"/>
      <c r="Q131" s="39">
        <f t="shared" si="4"/>
        <v>467498</v>
      </c>
    </row>
    <row r="132" spans="1:17" s="26" customFormat="1" ht="12.75">
      <c r="A132" s="37"/>
      <c r="B132" s="50"/>
      <c r="C132" s="116">
        <v>4120</v>
      </c>
      <c r="D132" s="342" t="s">
        <v>180</v>
      </c>
      <c r="E132" s="407">
        <v>66475</v>
      </c>
      <c r="F132" s="383"/>
      <c r="G132" s="383"/>
      <c r="H132" s="34">
        <v>61610</v>
      </c>
      <c r="I132" s="82"/>
      <c r="J132" s="257"/>
      <c r="K132" s="379"/>
      <c r="L132" s="379"/>
      <c r="M132" s="289"/>
      <c r="N132" s="289"/>
      <c r="O132" s="289"/>
      <c r="P132" s="289"/>
      <c r="Q132" s="24">
        <f t="shared" si="4"/>
        <v>66475</v>
      </c>
    </row>
    <row r="133" spans="1:17" s="26" customFormat="1" ht="12.75">
      <c r="A133" s="37"/>
      <c r="B133" s="50"/>
      <c r="C133" s="116">
        <v>4140</v>
      </c>
      <c r="D133" s="342" t="s">
        <v>233</v>
      </c>
      <c r="E133" s="407">
        <v>27000</v>
      </c>
      <c r="F133" s="383"/>
      <c r="G133" s="383"/>
      <c r="H133" s="34">
        <v>17000</v>
      </c>
      <c r="I133" s="82"/>
      <c r="J133" s="257"/>
      <c r="K133" s="379"/>
      <c r="L133" s="379"/>
      <c r="M133" s="289"/>
      <c r="N133" s="289"/>
      <c r="O133" s="289"/>
      <c r="P133" s="289"/>
      <c r="Q133" s="24">
        <f t="shared" si="4"/>
        <v>27000</v>
      </c>
    </row>
    <row r="134" spans="1:17" s="26" customFormat="1" ht="12.75">
      <c r="A134" s="37"/>
      <c r="B134" s="50"/>
      <c r="C134" s="116">
        <v>4170</v>
      </c>
      <c r="D134" s="342" t="s">
        <v>276</v>
      </c>
      <c r="E134" s="407">
        <v>40600</v>
      </c>
      <c r="F134" s="383"/>
      <c r="G134" s="383"/>
      <c r="H134" s="34">
        <v>39600</v>
      </c>
      <c r="I134" s="82"/>
      <c r="J134" s="257"/>
      <c r="K134" s="379"/>
      <c r="L134" s="379"/>
      <c r="M134" s="289"/>
      <c r="N134" s="289"/>
      <c r="O134" s="289"/>
      <c r="P134" s="289"/>
      <c r="Q134" s="24">
        <f t="shared" si="4"/>
        <v>40600</v>
      </c>
    </row>
    <row r="135" spans="1:17" s="26" customFormat="1" ht="25.5">
      <c r="A135" s="37"/>
      <c r="B135" s="50"/>
      <c r="C135" s="116">
        <v>4210</v>
      </c>
      <c r="D135" s="342" t="s">
        <v>176</v>
      </c>
      <c r="E135" s="407">
        <v>191800</v>
      </c>
      <c r="F135" s="383"/>
      <c r="G135" s="407"/>
      <c r="H135" s="34">
        <v>185600</v>
      </c>
      <c r="I135" s="82"/>
      <c r="J135" s="257"/>
      <c r="K135" s="379"/>
      <c r="L135" s="379"/>
      <c r="M135" s="289"/>
      <c r="N135" s="289"/>
      <c r="O135" s="289"/>
      <c r="P135" s="289"/>
      <c r="Q135" s="24">
        <f t="shared" si="4"/>
        <v>191800</v>
      </c>
    </row>
    <row r="136" spans="1:17" s="26" customFormat="1" ht="12.75">
      <c r="A136" s="37"/>
      <c r="B136" s="50"/>
      <c r="C136" s="116">
        <v>4260</v>
      </c>
      <c r="D136" s="342" t="s">
        <v>178</v>
      </c>
      <c r="E136" s="407">
        <v>39600</v>
      </c>
      <c r="F136" s="383"/>
      <c r="G136" s="383"/>
      <c r="H136" s="34">
        <v>39600</v>
      </c>
      <c r="I136" s="82"/>
      <c r="J136" s="257"/>
      <c r="K136" s="379"/>
      <c r="L136" s="379"/>
      <c r="M136" s="289"/>
      <c r="N136" s="289"/>
      <c r="O136" s="289"/>
      <c r="P136" s="289"/>
      <c r="Q136" s="24">
        <f t="shared" si="4"/>
        <v>39600</v>
      </c>
    </row>
    <row r="137" spans="1:17" s="26" customFormat="1" ht="12.75">
      <c r="A137" s="37"/>
      <c r="B137" s="50"/>
      <c r="C137" s="116">
        <v>4270</v>
      </c>
      <c r="D137" s="342" t="s">
        <v>177</v>
      </c>
      <c r="E137" s="407">
        <v>30000</v>
      </c>
      <c r="F137" s="383"/>
      <c r="G137" s="383"/>
      <c r="H137" s="34">
        <v>30200</v>
      </c>
      <c r="I137" s="82"/>
      <c r="J137" s="257"/>
      <c r="K137" s="379"/>
      <c r="L137" s="379"/>
      <c r="M137" s="289"/>
      <c r="N137" s="289"/>
      <c r="O137" s="289"/>
      <c r="P137" s="289"/>
      <c r="Q137" s="24">
        <f t="shared" si="4"/>
        <v>30000</v>
      </c>
    </row>
    <row r="138" spans="1:17" s="26" customFormat="1" ht="12.75">
      <c r="A138" s="37"/>
      <c r="B138" s="50"/>
      <c r="C138" s="116">
        <v>4280</v>
      </c>
      <c r="D138" s="342" t="s">
        <v>262</v>
      </c>
      <c r="E138" s="407">
        <v>4000</v>
      </c>
      <c r="F138" s="383"/>
      <c r="G138" s="383"/>
      <c r="H138" s="34">
        <v>3000</v>
      </c>
      <c r="I138" s="82"/>
      <c r="J138" s="257"/>
      <c r="K138" s="379"/>
      <c r="L138" s="379"/>
      <c r="M138" s="289"/>
      <c r="N138" s="289"/>
      <c r="O138" s="289"/>
      <c r="P138" s="289"/>
      <c r="Q138" s="24">
        <f t="shared" si="4"/>
        <v>4000</v>
      </c>
    </row>
    <row r="139" spans="1:17" s="26" customFormat="1" ht="12.75">
      <c r="A139" s="37"/>
      <c r="B139" s="50"/>
      <c r="C139" s="116">
        <v>4300</v>
      </c>
      <c r="D139" s="342" t="s">
        <v>175</v>
      </c>
      <c r="E139" s="407">
        <v>192360</v>
      </c>
      <c r="F139" s="383">
        <v>6610</v>
      </c>
      <c r="G139" s="407"/>
      <c r="H139" s="34">
        <v>305600</v>
      </c>
      <c r="I139" s="82"/>
      <c r="J139" s="257"/>
      <c r="K139" s="379"/>
      <c r="L139" s="379"/>
      <c r="M139" s="289"/>
      <c r="N139" s="289"/>
      <c r="O139" s="289"/>
      <c r="P139" s="289"/>
      <c r="Q139" s="24">
        <f t="shared" si="4"/>
        <v>198970</v>
      </c>
    </row>
    <row r="140" spans="1:17" s="26" customFormat="1" ht="12.75">
      <c r="A140" s="37"/>
      <c r="B140" s="50"/>
      <c r="C140" s="116">
        <v>4350</v>
      </c>
      <c r="D140" s="342" t="s">
        <v>285</v>
      </c>
      <c r="E140" s="407">
        <v>11828</v>
      </c>
      <c r="F140" s="383"/>
      <c r="G140" s="383"/>
      <c r="H140" s="34">
        <v>11863</v>
      </c>
      <c r="I140" s="82"/>
      <c r="J140" s="257"/>
      <c r="K140" s="379"/>
      <c r="L140" s="379"/>
      <c r="M140" s="289"/>
      <c r="N140" s="289"/>
      <c r="O140" s="289"/>
      <c r="P140" s="289"/>
      <c r="Q140" s="24">
        <f t="shared" si="4"/>
        <v>11828</v>
      </c>
    </row>
    <row r="141" spans="1:17" s="26" customFormat="1" ht="38.25">
      <c r="A141" s="37"/>
      <c r="B141" s="50"/>
      <c r="C141" s="116">
        <v>4360</v>
      </c>
      <c r="D141" s="342" t="s">
        <v>399</v>
      </c>
      <c r="E141" s="407">
        <v>7800</v>
      </c>
      <c r="F141" s="383"/>
      <c r="G141" s="383"/>
      <c r="H141" s="34"/>
      <c r="I141" s="82"/>
      <c r="J141" s="257"/>
      <c r="K141" s="379"/>
      <c r="L141" s="379"/>
      <c r="M141" s="289"/>
      <c r="N141" s="289"/>
      <c r="O141" s="289"/>
      <c r="P141" s="289"/>
      <c r="Q141" s="24">
        <f t="shared" si="4"/>
        <v>7800</v>
      </c>
    </row>
    <row r="142" spans="1:17" s="26" customFormat="1" ht="38.25">
      <c r="A142" s="37"/>
      <c r="B142" s="50"/>
      <c r="C142" s="116">
        <v>4370</v>
      </c>
      <c r="D142" s="342" t="s">
        <v>394</v>
      </c>
      <c r="E142" s="407">
        <v>89500</v>
      </c>
      <c r="F142" s="383"/>
      <c r="G142" s="383"/>
      <c r="H142" s="34"/>
      <c r="I142" s="82"/>
      <c r="J142" s="257"/>
      <c r="K142" s="379"/>
      <c r="L142" s="379"/>
      <c r="M142" s="289"/>
      <c r="N142" s="289"/>
      <c r="O142" s="289"/>
      <c r="P142" s="289"/>
      <c r="Q142" s="24">
        <f t="shared" si="4"/>
        <v>89500</v>
      </c>
    </row>
    <row r="143" spans="1:17" s="26" customFormat="1" ht="12.75">
      <c r="A143" s="37"/>
      <c r="B143" s="50"/>
      <c r="C143" s="116">
        <v>4410</v>
      </c>
      <c r="D143" s="342" t="s">
        <v>184</v>
      </c>
      <c r="E143" s="407">
        <v>48000</v>
      </c>
      <c r="F143" s="383"/>
      <c r="G143" s="383"/>
      <c r="H143" s="34">
        <v>48000</v>
      </c>
      <c r="I143" s="82"/>
      <c r="J143" s="257"/>
      <c r="K143" s="379"/>
      <c r="L143" s="379"/>
      <c r="M143" s="289"/>
      <c r="N143" s="289"/>
      <c r="O143" s="289"/>
      <c r="P143" s="289"/>
      <c r="Q143" s="24">
        <f t="shared" si="4"/>
        <v>48000</v>
      </c>
    </row>
    <row r="144" spans="1:17" s="26" customFormat="1" ht="25.5">
      <c r="A144" s="37"/>
      <c r="B144" s="50"/>
      <c r="C144" s="116">
        <v>4420</v>
      </c>
      <c r="D144" s="342" t="s">
        <v>316</v>
      </c>
      <c r="E144" s="407">
        <v>4000</v>
      </c>
      <c r="F144" s="383"/>
      <c r="G144" s="383"/>
      <c r="H144" s="34">
        <v>4000</v>
      </c>
      <c r="I144" s="82"/>
      <c r="J144" s="257"/>
      <c r="K144" s="379"/>
      <c r="L144" s="379"/>
      <c r="M144" s="289"/>
      <c r="N144" s="289"/>
      <c r="O144" s="289"/>
      <c r="P144" s="289"/>
      <c r="Q144" s="24">
        <f t="shared" si="4"/>
        <v>4000</v>
      </c>
    </row>
    <row r="145" spans="1:17" s="26" customFormat="1" ht="12.75">
      <c r="A145" s="37"/>
      <c r="B145" s="50"/>
      <c r="C145" s="116">
        <v>4430</v>
      </c>
      <c r="D145" s="342" t="s">
        <v>186</v>
      </c>
      <c r="E145" s="407">
        <v>31380</v>
      </c>
      <c r="F145" s="407">
        <v>9000</v>
      </c>
      <c r="G145" s="383"/>
      <c r="H145" s="34">
        <v>20180</v>
      </c>
      <c r="I145" s="82"/>
      <c r="J145" s="257"/>
      <c r="K145" s="379"/>
      <c r="L145" s="379"/>
      <c r="M145" s="289"/>
      <c r="N145" s="289"/>
      <c r="O145" s="289"/>
      <c r="P145" s="289"/>
      <c r="Q145" s="24">
        <f t="shared" si="4"/>
        <v>40380</v>
      </c>
    </row>
    <row r="146" spans="1:17" s="26" customFormat="1" ht="25.5">
      <c r="A146" s="37"/>
      <c r="B146" s="50"/>
      <c r="C146" s="116">
        <v>4440</v>
      </c>
      <c r="D146" s="342" t="s">
        <v>185</v>
      </c>
      <c r="E146" s="407">
        <v>43180</v>
      </c>
      <c r="F146" s="480"/>
      <c r="G146" s="383"/>
      <c r="H146" s="34">
        <v>35500</v>
      </c>
      <c r="I146" s="82"/>
      <c r="J146" s="257"/>
      <c r="K146" s="379"/>
      <c r="L146" s="379"/>
      <c r="M146" s="289"/>
      <c r="N146" s="289"/>
      <c r="O146" s="289"/>
      <c r="P146" s="289"/>
      <c r="Q146" s="24">
        <f t="shared" si="4"/>
        <v>43180</v>
      </c>
    </row>
    <row r="147" spans="1:17" s="26" customFormat="1" ht="25.5">
      <c r="A147" s="37"/>
      <c r="B147" s="50"/>
      <c r="C147" s="116">
        <v>4530</v>
      </c>
      <c r="D147" s="342" t="s">
        <v>214</v>
      </c>
      <c r="E147" s="407">
        <v>2000</v>
      </c>
      <c r="F147" s="383"/>
      <c r="G147" s="383"/>
      <c r="H147" s="34">
        <v>2000</v>
      </c>
      <c r="I147" s="39"/>
      <c r="J147" s="257"/>
      <c r="K147" s="379"/>
      <c r="L147" s="379"/>
      <c r="M147" s="289"/>
      <c r="N147" s="289"/>
      <c r="O147" s="289"/>
      <c r="P147" s="289"/>
      <c r="Q147" s="24">
        <f t="shared" si="4"/>
        <v>2000</v>
      </c>
    </row>
    <row r="148" spans="1:255" s="26" customFormat="1" ht="38.25">
      <c r="A148" s="117"/>
      <c r="B148" s="116"/>
      <c r="C148" s="117">
        <v>4590</v>
      </c>
      <c r="D148" s="479" t="s">
        <v>226</v>
      </c>
      <c r="E148" s="407"/>
      <c r="F148" s="116"/>
      <c r="G148" s="117"/>
      <c r="H148" s="116"/>
      <c r="I148" s="117"/>
      <c r="J148" s="116"/>
      <c r="K148" s="117"/>
      <c r="L148" s="116"/>
      <c r="M148" s="117"/>
      <c r="N148" s="116"/>
      <c r="O148" s="117"/>
      <c r="P148" s="116"/>
      <c r="Q148" s="24">
        <f t="shared" si="4"/>
        <v>0</v>
      </c>
      <c r="R148" s="578"/>
      <c r="S148" s="115"/>
      <c r="T148" s="116"/>
      <c r="U148" s="117"/>
      <c r="V148" s="116"/>
      <c r="W148" s="117"/>
      <c r="X148" s="116"/>
      <c r="Y148" s="117"/>
      <c r="Z148" s="116"/>
      <c r="AA148" s="117"/>
      <c r="AB148" s="116"/>
      <c r="AC148" s="117"/>
      <c r="AD148" s="116"/>
      <c r="AE148" s="117"/>
      <c r="AF148" s="116"/>
      <c r="AG148" s="117"/>
      <c r="AH148" s="116"/>
      <c r="AI148" s="117"/>
      <c r="AJ148" s="116"/>
      <c r="AK148" s="117"/>
      <c r="AL148" s="116"/>
      <c r="AM148" s="117"/>
      <c r="AN148" s="116"/>
      <c r="AO148" s="117"/>
      <c r="AP148" s="116"/>
      <c r="AQ148" s="117"/>
      <c r="AR148" s="116"/>
      <c r="AS148" s="117"/>
      <c r="AT148" s="116"/>
      <c r="AU148" s="117"/>
      <c r="AV148" s="116"/>
      <c r="AW148" s="117"/>
      <c r="AX148" s="116"/>
      <c r="AY148" s="117"/>
      <c r="AZ148" s="116"/>
      <c r="BA148" s="117"/>
      <c r="BB148" s="116"/>
      <c r="BC148" s="117"/>
      <c r="BD148" s="116"/>
      <c r="BE148" s="117"/>
      <c r="BF148" s="116"/>
      <c r="BG148" s="117"/>
      <c r="BH148" s="116"/>
      <c r="BI148" s="117"/>
      <c r="BJ148" s="116"/>
      <c r="BK148" s="117"/>
      <c r="BL148" s="116"/>
      <c r="BM148" s="117"/>
      <c r="BN148" s="116"/>
      <c r="BO148" s="117"/>
      <c r="BP148" s="116"/>
      <c r="BQ148" s="117"/>
      <c r="BR148" s="116"/>
      <c r="BS148" s="117"/>
      <c r="BT148" s="116"/>
      <c r="BU148" s="117"/>
      <c r="BV148" s="116"/>
      <c r="BW148" s="117"/>
      <c r="BX148" s="116"/>
      <c r="BY148" s="117"/>
      <c r="BZ148" s="116"/>
      <c r="CA148" s="117"/>
      <c r="CB148" s="116"/>
      <c r="CC148" s="117"/>
      <c r="CD148" s="116"/>
      <c r="CE148" s="117"/>
      <c r="CF148" s="116"/>
      <c r="CG148" s="117"/>
      <c r="CH148" s="116"/>
      <c r="CI148" s="117"/>
      <c r="CJ148" s="116"/>
      <c r="CK148" s="117"/>
      <c r="CL148" s="116"/>
      <c r="CM148" s="117"/>
      <c r="CN148" s="116"/>
      <c r="CO148" s="117"/>
      <c r="CP148" s="116"/>
      <c r="CQ148" s="117"/>
      <c r="CR148" s="116"/>
      <c r="CS148" s="117"/>
      <c r="CT148" s="116"/>
      <c r="CU148" s="117"/>
      <c r="CV148" s="116"/>
      <c r="CW148" s="117"/>
      <c r="CX148" s="116"/>
      <c r="CY148" s="117"/>
      <c r="CZ148" s="116"/>
      <c r="DA148" s="117"/>
      <c r="DB148" s="116"/>
      <c r="DC148" s="117"/>
      <c r="DD148" s="116"/>
      <c r="DE148" s="117"/>
      <c r="DF148" s="116"/>
      <c r="DG148" s="117"/>
      <c r="DH148" s="116"/>
      <c r="DI148" s="117"/>
      <c r="DJ148" s="116"/>
      <c r="DK148" s="117"/>
      <c r="DL148" s="116"/>
      <c r="DM148" s="117"/>
      <c r="DN148" s="116"/>
      <c r="DO148" s="117"/>
      <c r="DP148" s="116"/>
      <c r="DQ148" s="117"/>
      <c r="DR148" s="116"/>
      <c r="DS148" s="117"/>
      <c r="DT148" s="116"/>
      <c r="DU148" s="117"/>
      <c r="DV148" s="116"/>
      <c r="DW148" s="117"/>
      <c r="DX148" s="116"/>
      <c r="DY148" s="117"/>
      <c r="DZ148" s="116"/>
      <c r="EA148" s="117"/>
      <c r="EB148" s="116"/>
      <c r="EC148" s="117"/>
      <c r="ED148" s="116"/>
      <c r="EE148" s="117"/>
      <c r="EF148" s="116"/>
      <c r="EG148" s="117"/>
      <c r="EH148" s="116"/>
      <c r="EI148" s="117"/>
      <c r="EJ148" s="116"/>
      <c r="EK148" s="117"/>
      <c r="EL148" s="116"/>
      <c r="EM148" s="117"/>
      <c r="EN148" s="116"/>
      <c r="EO148" s="117"/>
      <c r="EP148" s="116"/>
      <c r="EQ148" s="117"/>
      <c r="ER148" s="116"/>
      <c r="ES148" s="117"/>
      <c r="ET148" s="116"/>
      <c r="EU148" s="117"/>
      <c r="EV148" s="116"/>
      <c r="EW148" s="117"/>
      <c r="EX148" s="116"/>
      <c r="EY148" s="117"/>
      <c r="EZ148" s="116"/>
      <c r="FA148" s="117"/>
      <c r="FB148" s="116"/>
      <c r="FC148" s="117"/>
      <c r="FD148" s="116"/>
      <c r="FE148" s="117"/>
      <c r="FF148" s="116"/>
      <c r="FG148" s="117"/>
      <c r="FH148" s="116"/>
      <c r="FI148" s="117"/>
      <c r="FJ148" s="116"/>
      <c r="FK148" s="117"/>
      <c r="FL148" s="116"/>
      <c r="FM148" s="117"/>
      <c r="FN148" s="116"/>
      <c r="FO148" s="117"/>
      <c r="FP148" s="116"/>
      <c r="FQ148" s="117"/>
      <c r="FR148" s="116"/>
      <c r="FS148" s="117"/>
      <c r="FT148" s="116"/>
      <c r="FU148" s="117"/>
      <c r="FV148" s="116"/>
      <c r="FW148" s="117"/>
      <c r="FX148" s="116"/>
      <c r="FY148" s="117"/>
      <c r="FZ148" s="116"/>
      <c r="GA148" s="117"/>
      <c r="GB148" s="116"/>
      <c r="GC148" s="117"/>
      <c r="GD148" s="116"/>
      <c r="GE148" s="117"/>
      <c r="GF148" s="116"/>
      <c r="GG148" s="117"/>
      <c r="GH148" s="116"/>
      <c r="GI148" s="117"/>
      <c r="GJ148" s="116"/>
      <c r="GK148" s="117"/>
      <c r="GL148" s="116"/>
      <c r="GM148" s="117"/>
      <c r="GN148" s="116"/>
      <c r="GO148" s="117"/>
      <c r="GP148" s="116"/>
      <c r="GQ148" s="117"/>
      <c r="GR148" s="116"/>
      <c r="GS148" s="117"/>
      <c r="GT148" s="116"/>
      <c r="GU148" s="117"/>
      <c r="GV148" s="116"/>
      <c r="GW148" s="117"/>
      <c r="GX148" s="116"/>
      <c r="GY148" s="117"/>
      <c r="GZ148" s="116"/>
      <c r="HA148" s="117"/>
      <c r="HB148" s="116"/>
      <c r="HC148" s="117"/>
      <c r="HD148" s="116"/>
      <c r="HE148" s="117"/>
      <c r="HF148" s="116"/>
      <c r="HG148" s="117"/>
      <c r="HH148" s="116"/>
      <c r="HI148" s="117"/>
      <c r="HJ148" s="116"/>
      <c r="HK148" s="117"/>
      <c r="HL148" s="116"/>
      <c r="HM148" s="117"/>
      <c r="HN148" s="116"/>
      <c r="HO148" s="117"/>
      <c r="HP148" s="116"/>
      <c r="HQ148" s="117"/>
      <c r="HR148" s="116"/>
      <c r="HS148" s="117"/>
      <c r="HT148" s="116"/>
      <c r="HU148" s="117"/>
      <c r="HV148" s="116"/>
      <c r="HW148" s="117"/>
      <c r="HX148" s="116"/>
      <c r="HY148" s="117"/>
      <c r="HZ148" s="116"/>
      <c r="IA148" s="117"/>
      <c r="IB148" s="116"/>
      <c r="IC148" s="117"/>
      <c r="ID148" s="116"/>
      <c r="IE148" s="117"/>
      <c r="IF148" s="116"/>
      <c r="IG148" s="117"/>
      <c r="IH148" s="116"/>
      <c r="II148" s="117"/>
      <c r="IJ148" s="116"/>
      <c r="IK148" s="117"/>
      <c r="IL148" s="116"/>
      <c r="IM148" s="117"/>
      <c r="IN148" s="116"/>
      <c r="IO148" s="117"/>
      <c r="IP148" s="116"/>
      <c r="IQ148" s="117"/>
      <c r="IR148" s="116"/>
      <c r="IS148" s="117"/>
      <c r="IT148" s="116"/>
      <c r="IU148" s="117"/>
    </row>
    <row r="149" spans="1:255" s="26" customFormat="1" ht="51">
      <c r="A149" s="597"/>
      <c r="B149" s="150"/>
      <c r="C149" s="597">
        <v>4740</v>
      </c>
      <c r="D149" s="479" t="s">
        <v>398</v>
      </c>
      <c r="E149" s="407">
        <v>9500</v>
      </c>
      <c r="F149" s="463"/>
      <c r="G149" s="115"/>
      <c r="H149" s="150"/>
      <c r="I149" s="351"/>
      <c r="J149" s="598"/>
      <c r="K149" s="115"/>
      <c r="L149" s="463"/>
      <c r="M149" s="117"/>
      <c r="N149" s="116"/>
      <c r="O149" s="117"/>
      <c r="P149" s="116"/>
      <c r="Q149" s="24">
        <f t="shared" si="4"/>
        <v>9500</v>
      </c>
      <c r="R149" s="535"/>
      <c r="S149" s="346"/>
      <c r="T149" s="535"/>
      <c r="U149" s="346"/>
      <c r="V149" s="535"/>
      <c r="W149" s="346"/>
      <c r="X149" s="535"/>
      <c r="Y149" s="346"/>
      <c r="Z149" s="535"/>
      <c r="AA149" s="346"/>
      <c r="AB149" s="535"/>
      <c r="AC149" s="346"/>
      <c r="AD149" s="535"/>
      <c r="AE149" s="346"/>
      <c r="AF149" s="535"/>
      <c r="AG149" s="346"/>
      <c r="AH149" s="535"/>
      <c r="AI149" s="346"/>
      <c r="AJ149" s="535"/>
      <c r="AK149" s="346"/>
      <c r="AL149" s="535"/>
      <c r="AM149" s="346"/>
      <c r="AN149" s="535"/>
      <c r="AO149" s="346"/>
      <c r="AP149" s="535"/>
      <c r="AQ149" s="346"/>
      <c r="AR149" s="535"/>
      <c r="AS149" s="346"/>
      <c r="AT149" s="535"/>
      <c r="AU149" s="346"/>
      <c r="AV149" s="535"/>
      <c r="AW149" s="346"/>
      <c r="AX149" s="535"/>
      <c r="AY149" s="346"/>
      <c r="AZ149" s="535"/>
      <c r="BA149" s="346"/>
      <c r="BB149" s="535"/>
      <c r="BC149" s="346"/>
      <c r="BD149" s="535"/>
      <c r="BE149" s="346"/>
      <c r="BF149" s="535"/>
      <c r="BG149" s="346"/>
      <c r="BH149" s="535"/>
      <c r="BI149" s="346"/>
      <c r="BJ149" s="535"/>
      <c r="BK149" s="346"/>
      <c r="BL149" s="535"/>
      <c r="BM149" s="346"/>
      <c r="BN149" s="535"/>
      <c r="BO149" s="346"/>
      <c r="BP149" s="535"/>
      <c r="BQ149" s="346"/>
      <c r="BR149" s="535"/>
      <c r="BS149" s="346"/>
      <c r="BT149" s="535"/>
      <c r="BU149" s="346"/>
      <c r="BV149" s="535"/>
      <c r="BW149" s="346"/>
      <c r="BX149" s="535"/>
      <c r="BY149" s="346"/>
      <c r="BZ149" s="535"/>
      <c r="CA149" s="346"/>
      <c r="CB149" s="535"/>
      <c r="CC149" s="346"/>
      <c r="CD149" s="535"/>
      <c r="CE149" s="346"/>
      <c r="CF149" s="535"/>
      <c r="CG149" s="346"/>
      <c r="CH149" s="535"/>
      <c r="CI149" s="346"/>
      <c r="CJ149" s="535"/>
      <c r="CK149" s="346"/>
      <c r="CL149" s="535"/>
      <c r="CM149" s="346"/>
      <c r="CN149" s="535"/>
      <c r="CO149" s="346"/>
      <c r="CP149" s="535"/>
      <c r="CQ149" s="346"/>
      <c r="CR149" s="535"/>
      <c r="CS149" s="346"/>
      <c r="CT149" s="535"/>
      <c r="CU149" s="346"/>
      <c r="CV149" s="535"/>
      <c r="CW149" s="346"/>
      <c r="CX149" s="535"/>
      <c r="CY149" s="346"/>
      <c r="CZ149" s="535"/>
      <c r="DA149" s="346"/>
      <c r="DB149" s="535"/>
      <c r="DC149" s="346"/>
      <c r="DD149" s="535"/>
      <c r="DE149" s="346"/>
      <c r="DF149" s="535"/>
      <c r="DG149" s="346"/>
      <c r="DH149" s="535"/>
      <c r="DI149" s="346"/>
      <c r="DJ149" s="535"/>
      <c r="DK149" s="346"/>
      <c r="DL149" s="535"/>
      <c r="DM149" s="346"/>
      <c r="DN149" s="535"/>
      <c r="DO149" s="346"/>
      <c r="DP149" s="535"/>
      <c r="DQ149" s="346"/>
      <c r="DR149" s="535"/>
      <c r="DS149" s="346"/>
      <c r="DT149" s="535"/>
      <c r="DU149" s="346"/>
      <c r="DV149" s="535"/>
      <c r="DW149" s="346"/>
      <c r="DX149" s="535"/>
      <c r="DY149" s="346"/>
      <c r="DZ149" s="535"/>
      <c r="EA149" s="346"/>
      <c r="EB149" s="535"/>
      <c r="EC149" s="346"/>
      <c r="ED149" s="535"/>
      <c r="EE149" s="346"/>
      <c r="EF149" s="535"/>
      <c r="EG149" s="346"/>
      <c r="EH149" s="535"/>
      <c r="EI149" s="346"/>
      <c r="EJ149" s="535"/>
      <c r="EK149" s="346"/>
      <c r="EL149" s="535"/>
      <c r="EM149" s="346"/>
      <c r="EN149" s="535"/>
      <c r="EO149" s="346"/>
      <c r="EP149" s="535"/>
      <c r="EQ149" s="346"/>
      <c r="ER149" s="535"/>
      <c r="ES149" s="346"/>
      <c r="ET149" s="535"/>
      <c r="EU149" s="346"/>
      <c r="EV149" s="535"/>
      <c r="EW149" s="346"/>
      <c r="EX149" s="535"/>
      <c r="EY149" s="346"/>
      <c r="EZ149" s="535"/>
      <c r="FA149" s="346"/>
      <c r="FB149" s="535"/>
      <c r="FC149" s="346"/>
      <c r="FD149" s="535"/>
      <c r="FE149" s="346"/>
      <c r="FF149" s="535"/>
      <c r="FG149" s="346"/>
      <c r="FH149" s="535"/>
      <c r="FI149" s="346"/>
      <c r="FJ149" s="535"/>
      <c r="FK149" s="346"/>
      <c r="FL149" s="535"/>
      <c r="FM149" s="346"/>
      <c r="FN149" s="535"/>
      <c r="FO149" s="346"/>
      <c r="FP149" s="535"/>
      <c r="FQ149" s="346"/>
      <c r="FR149" s="535"/>
      <c r="FS149" s="346"/>
      <c r="FT149" s="535"/>
      <c r="FU149" s="346"/>
      <c r="FV149" s="535"/>
      <c r="FW149" s="346"/>
      <c r="FX149" s="535"/>
      <c r="FY149" s="346"/>
      <c r="FZ149" s="535"/>
      <c r="GA149" s="346"/>
      <c r="GB149" s="535"/>
      <c r="GC149" s="346"/>
      <c r="GD149" s="535"/>
      <c r="GE149" s="346"/>
      <c r="GF149" s="535"/>
      <c r="GG149" s="346"/>
      <c r="GH149" s="535"/>
      <c r="GI149" s="346"/>
      <c r="GJ149" s="535"/>
      <c r="GK149" s="346"/>
      <c r="GL149" s="535"/>
      <c r="GM149" s="346"/>
      <c r="GN149" s="535"/>
      <c r="GO149" s="346"/>
      <c r="GP149" s="535"/>
      <c r="GQ149" s="346"/>
      <c r="GR149" s="535"/>
      <c r="GS149" s="346"/>
      <c r="GT149" s="535"/>
      <c r="GU149" s="346"/>
      <c r="GV149" s="535"/>
      <c r="GW149" s="346"/>
      <c r="GX149" s="535"/>
      <c r="GY149" s="346"/>
      <c r="GZ149" s="535"/>
      <c r="HA149" s="346"/>
      <c r="HB149" s="535"/>
      <c r="HC149" s="346"/>
      <c r="HD149" s="535"/>
      <c r="HE149" s="346"/>
      <c r="HF149" s="535"/>
      <c r="HG149" s="346"/>
      <c r="HH149" s="535"/>
      <c r="HI149" s="346"/>
      <c r="HJ149" s="535"/>
      <c r="HK149" s="346"/>
      <c r="HL149" s="535"/>
      <c r="HM149" s="346"/>
      <c r="HN149" s="535"/>
      <c r="HO149" s="346"/>
      <c r="HP149" s="535"/>
      <c r="HQ149" s="346"/>
      <c r="HR149" s="535"/>
      <c r="HS149" s="346"/>
      <c r="HT149" s="535"/>
      <c r="HU149" s="346"/>
      <c r="HV149" s="535"/>
      <c r="HW149" s="346"/>
      <c r="HX149" s="535"/>
      <c r="HY149" s="346"/>
      <c r="HZ149" s="535"/>
      <c r="IA149" s="346"/>
      <c r="IB149" s="535"/>
      <c r="IC149" s="346"/>
      <c r="ID149" s="535"/>
      <c r="IE149" s="346"/>
      <c r="IF149" s="535"/>
      <c r="IG149" s="346"/>
      <c r="IH149" s="535"/>
      <c r="II149" s="346"/>
      <c r="IJ149" s="535"/>
      <c r="IK149" s="346"/>
      <c r="IL149" s="535"/>
      <c r="IM149" s="346"/>
      <c r="IN149" s="535"/>
      <c r="IO149" s="346"/>
      <c r="IP149" s="535"/>
      <c r="IQ149" s="346"/>
      <c r="IR149" s="535"/>
      <c r="IS149" s="346"/>
      <c r="IT149" s="535"/>
      <c r="IU149" s="346"/>
    </row>
    <row r="150" spans="1:255" s="26" customFormat="1" ht="38.25">
      <c r="A150" s="597"/>
      <c r="B150" s="150"/>
      <c r="C150" s="597">
        <v>4750</v>
      </c>
      <c r="D150" s="479" t="s">
        <v>400</v>
      </c>
      <c r="E150" s="407">
        <v>67500</v>
      </c>
      <c r="F150" s="407"/>
      <c r="G150" s="115"/>
      <c r="H150" s="150"/>
      <c r="I150" s="351"/>
      <c r="J150" s="598"/>
      <c r="K150" s="115"/>
      <c r="L150" s="463"/>
      <c r="M150" s="117"/>
      <c r="N150" s="116"/>
      <c r="O150" s="117"/>
      <c r="P150" s="116"/>
      <c r="Q150" s="24">
        <f t="shared" si="4"/>
        <v>67500</v>
      </c>
      <c r="R150" s="535"/>
      <c r="S150" s="346"/>
      <c r="T150" s="535"/>
      <c r="U150" s="346"/>
      <c r="V150" s="535"/>
      <c r="W150" s="346"/>
      <c r="X150" s="535"/>
      <c r="Y150" s="346"/>
      <c r="Z150" s="535"/>
      <c r="AA150" s="346"/>
      <c r="AB150" s="535"/>
      <c r="AC150" s="346"/>
      <c r="AD150" s="535"/>
      <c r="AE150" s="346"/>
      <c r="AF150" s="535"/>
      <c r="AG150" s="346"/>
      <c r="AH150" s="535"/>
      <c r="AI150" s="346"/>
      <c r="AJ150" s="535"/>
      <c r="AK150" s="346"/>
      <c r="AL150" s="535"/>
      <c r="AM150" s="346"/>
      <c r="AN150" s="535"/>
      <c r="AO150" s="346"/>
      <c r="AP150" s="535"/>
      <c r="AQ150" s="346"/>
      <c r="AR150" s="535"/>
      <c r="AS150" s="346"/>
      <c r="AT150" s="535"/>
      <c r="AU150" s="346"/>
      <c r="AV150" s="535"/>
      <c r="AW150" s="346"/>
      <c r="AX150" s="535"/>
      <c r="AY150" s="346"/>
      <c r="AZ150" s="535"/>
      <c r="BA150" s="346"/>
      <c r="BB150" s="535"/>
      <c r="BC150" s="346"/>
      <c r="BD150" s="535"/>
      <c r="BE150" s="346"/>
      <c r="BF150" s="535"/>
      <c r="BG150" s="346"/>
      <c r="BH150" s="535"/>
      <c r="BI150" s="346"/>
      <c r="BJ150" s="535"/>
      <c r="BK150" s="346"/>
      <c r="BL150" s="535"/>
      <c r="BM150" s="346"/>
      <c r="BN150" s="535"/>
      <c r="BO150" s="346"/>
      <c r="BP150" s="535"/>
      <c r="BQ150" s="346"/>
      <c r="BR150" s="535"/>
      <c r="BS150" s="346"/>
      <c r="BT150" s="535"/>
      <c r="BU150" s="346"/>
      <c r="BV150" s="535"/>
      <c r="BW150" s="346"/>
      <c r="BX150" s="535"/>
      <c r="BY150" s="346"/>
      <c r="BZ150" s="535"/>
      <c r="CA150" s="346"/>
      <c r="CB150" s="535"/>
      <c r="CC150" s="346"/>
      <c r="CD150" s="535"/>
      <c r="CE150" s="346"/>
      <c r="CF150" s="535"/>
      <c r="CG150" s="346"/>
      <c r="CH150" s="535"/>
      <c r="CI150" s="346"/>
      <c r="CJ150" s="535"/>
      <c r="CK150" s="346"/>
      <c r="CL150" s="535"/>
      <c r="CM150" s="346"/>
      <c r="CN150" s="535"/>
      <c r="CO150" s="346"/>
      <c r="CP150" s="535"/>
      <c r="CQ150" s="346"/>
      <c r="CR150" s="535"/>
      <c r="CS150" s="346"/>
      <c r="CT150" s="535"/>
      <c r="CU150" s="346"/>
      <c r="CV150" s="535"/>
      <c r="CW150" s="346"/>
      <c r="CX150" s="535"/>
      <c r="CY150" s="346"/>
      <c r="CZ150" s="535"/>
      <c r="DA150" s="346"/>
      <c r="DB150" s="535"/>
      <c r="DC150" s="346"/>
      <c r="DD150" s="535"/>
      <c r="DE150" s="346"/>
      <c r="DF150" s="535"/>
      <c r="DG150" s="346"/>
      <c r="DH150" s="535"/>
      <c r="DI150" s="346"/>
      <c r="DJ150" s="535"/>
      <c r="DK150" s="346"/>
      <c r="DL150" s="535"/>
      <c r="DM150" s="346"/>
      <c r="DN150" s="535"/>
      <c r="DO150" s="346"/>
      <c r="DP150" s="535"/>
      <c r="DQ150" s="346"/>
      <c r="DR150" s="535"/>
      <c r="DS150" s="346"/>
      <c r="DT150" s="535"/>
      <c r="DU150" s="346"/>
      <c r="DV150" s="535"/>
      <c r="DW150" s="346"/>
      <c r="DX150" s="535"/>
      <c r="DY150" s="346"/>
      <c r="DZ150" s="535"/>
      <c r="EA150" s="346"/>
      <c r="EB150" s="535"/>
      <c r="EC150" s="346"/>
      <c r="ED150" s="535"/>
      <c r="EE150" s="346"/>
      <c r="EF150" s="535"/>
      <c r="EG150" s="346"/>
      <c r="EH150" s="535"/>
      <c r="EI150" s="346"/>
      <c r="EJ150" s="535"/>
      <c r="EK150" s="346"/>
      <c r="EL150" s="535"/>
      <c r="EM150" s="346"/>
      <c r="EN150" s="535"/>
      <c r="EO150" s="346"/>
      <c r="EP150" s="535"/>
      <c r="EQ150" s="346"/>
      <c r="ER150" s="535"/>
      <c r="ES150" s="346"/>
      <c r="ET150" s="535"/>
      <c r="EU150" s="346"/>
      <c r="EV150" s="535"/>
      <c r="EW150" s="346"/>
      <c r="EX150" s="535"/>
      <c r="EY150" s="346"/>
      <c r="EZ150" s="535"/>
      <c r="FA150" s="346"/>
      <c r="FB150" s="535"/>
      <c r="FC150" s="346"/>
      <c r="FD150" s="535"/>
      <c r="FE150" s="346"/>
      <c r="FF150" s="535"/>
      <c r="FG150" s="346"/>
      <c r="FH150" s="535"/>
      <c r="FI150" s="346"/>
      <c r="FJ150" s="535"/>
      <c r="FK150" s="346"/>
      <c r="FL150" s="535"/>
      <c r="FM150" s="346"/>
      <c r="FN150" s="535"/>
      <c r="FO150" s="346"/>
      <c r="FP150" s="535"/>
      <c r="FQ150" s="346"/>
      <c r="FR150" s="535"/>
      <c r="FS150" s="346"/>
      <c r="FT150" s="535"/>
      <c r="FU150" s="346"/>
      <c r="FV150" s="535"/>
      <c r="FW150" s="346"/>
      <c r="FX150" s="535"/>
      <c r="FY150" s="346"/>
      <c r="FZ150" s="535"/>
      <c r="GA150" s="346"/>
      <c r="GB150" s="535"/>
      <c r="GC150" s="346"/>
      <c r="GD150" s="535"/>
      <c r="GE150" s="346"/>
      <c r="GF150" s="535"/>
      <c r="GG150" s="346"/>
      <c r="GH150" s="535"/>
      <c r="GI150" s="346"/>
      <c r="GJ150" s="535"/>
      <c r="GK150" s="346"/>
      <c r="GL150" s="535"/>
      <c r="GM150" s="346"/>
      <c r="GN150" s="535"/>
      <c r="GO150" s="346"/>
      <c r="GP150" s="535"/>
      <c r="GQ150" s="346"/>
      <c r="GR150" s="535"/>
      <c r="GS150" s="346"/>
      <c r="GT150" s="535"/>
      <c r="GU150" s="346"/>
      <c r="GV150" s="535"/>
      <c r="GW150" s="346"/>
      <c r="GX150" s="535"/>
      <c r="GY150" s="346"/>
      <c r="GZ150" s="535"/>
      <c r="HA150" s="346"/>
      <c r="HB150" s="535"/>
      <c r="HC150" s="346"/>
      <c r="HD150" s="535"/>
      <c r="HE150" s="346"/>
      <c r="HF150" s="535"/>
      <c r="HG150" s="346"/>
      <c r="HH150" s="535"/>
      <c r="HI150" s="346"/>
      <c r="HJ150" s="535"/>
      <c r="HK150" s="346"/>
      <c r="HL150" s="535"/>
      <c r="HM150" s="346"/>
      <c r="HN150" s="535"/>
      <c r="HO150" s="346"/>
      <c r="HP150" s="535"/>
      <c r="HQ150" s="346"/>
      <c r="HR150" s="535"/>
      <c r="HS150" s="346"/>
      <c r="HT150" s="535"/>
      <c r="HU150" s="346"/>
      <c r="HV150" s="535"/>
      <c r="HW150" s="346"/>
      <c r="HX150" s="535"/>
      <c r="HY150" s="346"/>
      <c r="HZ150" s="535"/>
      <c r="IA150" s="346"/>
      <c r="IB150" s="535"/>
      <c r="IC150" s="346"/>
      <c r="ID150" s="535"/>
      <c r="IE150" s="346"/>
      <c r="IF150" s="535"/>
      <c r="IG150" s="346"/>
      <c r="IH150" s="535"/>
      <c r="II150" s="346"/>
      <c r="IJ150" s="535"/>
      <c r="IK150" s="346"/>
      <c r="IL150" s="535"/>
      <c r="IM150" s="346"/>
      <c r="IN150" s="535"/>
      <c r="IO150" s="346"/>
      <c r="IP150" s="535"/>
      <c r="IQ150" s="346"/>
      <c r="IR150" s="535"/>
      <c r="IS150" s="346"/>
      <c r="IT150" s="535"/>
      <c r="IU150" s="346"/>
    </row>
    <row r="151" spans="1:255" s="26" customFormat="1" ht="89.25">
      <c r="A151" s="597"/>
      <c r="B151" s="150"/>
      <c r="C151" s="116">
        <v>6010</v>
      </c>
      <c r="D151" s="479" t="s">
        <v>412</v>
      </c>
      <c r="E151" s="617">
        <v>1800</v>
      </c>
      <c r="F151" s="383"/>
      <c r="G151" s="115"/>
      <c r="H151" s="150"/>
      <c r="I151" s="351"/>
      <c r="J151" s="598"/>
      <c r="K151" s="115"/>
      <c r="L151" s="463"/>
      <c r="M151" s="117"/>
      <c r="N151" s="116"/>
      <c r="O151" s="117"/>
      <c r="P151" s="116"/>
      <c r="Q151" s="24">
        <f t="shared" si="4"/>
        <v>1800</v>
      </c>
      <c r="R151" s="535"/>
      <c r="S151" s="346"/>
      <c r="T151" s="535"/>
      <c r="U151" s="346"/>
      <c r="V151" s="535"/>
      <c r="W151" s="346"/>
      <c r="X151" s="535"/>
      <c r="Y151" s="346"/>
      <c r="Z151" s="535"/>
      <c r="AA151" s="346"/>
      <c r="AB151" s="535"/>
      <c r="AC151" s="346"/>
      <c r="AD151" s="535"/>
      <c r="AE151" s="346"/>
      <c r="AF151" s="535"/>
      <c r="AG151" s="346"/>
      <c r="AH151" s="535"/>
      <c r="AI151" s="346"/>
      <c r="AJ151" s="535"/>
      <c r="AK151" s="346"/>
      <c r="AL151" s="535"/>
      <c r="AM151" s="346"/>
      <c r="AN151" s="535"/>
      <c r="AO151" s="346"/>
      <c r="AP151" s="535"/>
      <c r="AQ151" s="346"/>
      <c r="AR151" s="535"/>
      <c r="AS151" s="346"/>
      <c r="AT151" s="535"/>
      <c r="AU151" s="346"/>
      <c r="AV151" s="535"/>
      <c r="AW151" s="346"/>
      <c r="AX151" s="535"/>
      <c r="AY151" s="346"/>
      <c r="AZ151" s="535"/>
      <c r="BA151" s="346"/>
      <c r="BB151" s="535"/>
      <c r="BC151" s="346"/>
      <c r="BD151" s="535"/>
      <c r="BE151" s="346"/>
      <c r="BF151" s="535"/>
      <c r="BG151" s="346"/>
      <c r="BH151" s="535"/>
      <c r="BI151" s="346"/>
      <c r="BJ151" s="535"/>
      <c r="BK151" s="346"/>
      <c r="BL151" s="535"/>
      <c r="BM151" s="346"/>
      <c r="BN151" s="535"/>
      <c r="BO151" s="346"/>
      <c r="BP151" s="535"/>
      <c r="BQ151" s="346"/>
      <c r="BR151" s="535"/>
      <c r="BS151" s="346"/>
      <c r="BT151" s="535"/>
      <c r="BU151" s="346"/>
      <c r="BV151" s="535"/>
      <c r="BW151" s="346"/>
      <c r="BX151" s="535"/>
      <c r="BY151" s="346"/>
      <c r="BZ151" s="535"/>
      <c r="CA151" s="346"/>
      <c r="CB151" s="535"/>
      <c r="CC151" s="346"/>
      <c r="CD151" s="535"/>
      <c r="CE151" s="346"/>
      <c r="CF151" s="535"/>
      <c r="CG151" s="346"/>
      <c r="CH151" s="535"/>
      <c r="CI151" s="346"/>
      <c r="CJ151" s="535"/>
      <c r="CK151" s="346"/>
      <c r="CL151" s="535"/>
      <c r="CM151" s="346"/>
      <c r="CN151" s="535"/>
      <c r="CO151" s="346"/>
      <c r="CP151" s="535"/>
      <c r="CQ151" s="346"/>
      <c r="CR151" s="535"/>
      <c r="CS151" s="346"/>
      <c r="CT151" s="535"/>
      <c r="CU151" s="346"/>
      <c r="CV151" s="535"/>
      <c r="CW151" s="346"/>
      <c r="CX151" s="535"/>
      <c r="CY151" s="346"/>
      <c r="CZ151" s="535"/>
      <c r="DA151" s="346"/>
      <c r="DB151" s="535"/>
      <c r="DC151" s="346"/>
      <c r="DD151" s="535"/>
      <c r="DE151" s="346"/>
      <c r="DF151" s="535"/>
      <c r="DG151" s="346"/>
      <c r="DH151" s="535"/>
      <c r="DI151" s="346"/>
      <c r="DJ151" s="535"/>
      <c r="DK151" s="346"/>
      <c r="DL151" s="535"/>
      <c r="DM151" s="346"/>
      <c r="DN151" s="535"/>
      <c r="DO151" s="346"/>
      <c r="DP151" s="535"/>
      <c r="DQ151" s="346"/>
      <c r="DR151" s="535"/>
      <c r="DS151" s="346"/>
      <c r="DT151" s="535"/>
      <c r="DU151" s="346"/>
      <c r="DV151" s="535"/>
      <c r="DW151" s="346"/>
      <c r="DX151" s="535"/>
      <c r="DY151" s="346"/>
      <c r="DZ151" s="535"/>
      <c r="EA151" s="346"/>
      <c r="EB151" s="535"/>
      <c r="EC151" s="346"/>
      <c r="ED151" s="535"/>
      <c r="EE151" s="346"/>
      <c r="EF151" s="535"/>
      <c r="EG151" s="346"/>
      <c r="EH151" s="535"/>
      <c r="EI151" s="346"/>
      <c r="EJ151" s="535"/>
      <c r="EK151" s="346"/>
      <c r="EL151" s="535"/>
      <c r="EM151" s="346"/>
      <c r="EN151" s="535"/>
      <c r="EO151" s="346"/>
      <c r="EP151" s="535"/>
      <c r="EQ151" s="346"/>
      <c r="ER151" s="535"/>
      <c r="ES151" s="346"/>
      <c r="ET151" s="535"/>
      <c r="EU151" s="346"/>
      <c r="EV151" s="535"/>
      <c r="EW151" s="346"/>
      <c r="EX151" s="535"/>
      <c r="EY151" s="346"/>
      <c r="EZ151" s="535"/>
      <c r="FA151" s="346"/>
      <c r="FB151" s="535"/>
      <c r="FC151" s="346"/>
      <c r="FD151" s="535"/>
      <c r="FE151" s="346"/>
      <c r="FF151" s="535"/>
      <c r="FG151" s="346"/>
      <c r="FH151" s="535"/>
      <c r="FI151" s="346"/>
      <c r="FJ151" s="535"/>
      <c r="FK151" s="346"/>
      <c r="FL151" s="535"/>
      <c r="FM151" s="346"/>
      <c r="FN151" s="535"/>
      <c r="FO151" s="346"/>
      <c r="FP151" s="535"/>
      <c r="FQ151" s="346"/>
      <c r="FR151" s="535"/>
      <c r="FS151" s="346"/>
      <c r="FT151" s="535"/>
      <c r="FU151" s="346"/>
      <c r="FV151" s="535"/>
      <c r="FW151" s="346"/>
      <c r="FX151" s="535"/>
      <c r="FY151" s="346"/>
      <c r="FZ151" s="535"/>
      <c r="GA151" s="346"/>
      <c r="GB151" s="535"/>
      <c r="GC151" s="346"/>
      <c r="GD151" s="535"/>
      <c r="GE151" s="346"/>
      <c r="GF151" s="535"/>
      <c r="GG151" s="346"/>
      <c r="GH151" s="535"/>
      <c r="GI151" s="346"/>
      <c r="GJ151" s="535"/>
      <c r="GK151" s="346"/>
      <c r="GL151" s="535"/>
      <c r="GM151" s="346"/>
      <c r="GN151" s="535"/>
      <c r="GO151" s="346"/>
      <c r="GP151" s="535"/>
      <c r="GQ151" s="346"/>
      <c r="GR151" s="535"/>
      <c r="GS151" s="346"/>
      <c r="GT151" s="535"/>
      <c r="GU151" s="346"/>
      <c r="GV151" s="535"/>
      <c r="GW151" s="346"/>
      <c r="GX151" s="535"/>
      <c r="GY151" s="346"/>
      <c r="GZ151" s="535"/>
      <c r="HA151" s="346"/>
      <c r="HB151" s="535"/>
      <c r="HC151" s="346"/>
      <c r="HD151" s="535"/>
      <c r="HE151" s="346"/>
      <c r="HF151" s="535"/>
      <c r="HG151" s="346"/>
      <c r="HH151" s="535"/>
      <c r="HI151" s="346"/>
      <c r="HJ151" s="535"/>
      <c r="HK151" s="346"/>
      <c r="HL151" s="535"/>
      <c r="HM151" s="346"/>
      <c r="HN151" s="535"/>
      <c r="HO151" s="346"/>
      <c r="HP151" s="535"/>
      <c r="HQ151" s="346"/>
      <c r="HR151" s="535"/>
      <c r="HS151" s="346"/>
      <c r="HT151" s="535"/>
      <c r="HU151" s="346"/>
      <c r="HV151" s="535"/>
      <c r="HW151" s="346"/>
      <c r="HX151" s="535"/>
      <c r="HY151" s="346"/>
      <c r="HZ151" s="535"/>
      <c r="IA151" s="346"/>
      <c r="IB151" s="535"/>
      <c r="IC151" s="346"/>
      <c r="ID151" s="535"/>
      <c r="IE151" s="346"/>
      <c r="IF151" s="535"/>
      <c r="IG151" s="346"/>
      <c r="IH151" s="535"/>
      <c r="II151" s="346"/>
      <c r="IJ151" s="535"/>
      <c r="IK151" s="346"/>
      <c r="IL151" s="535"/>
      <c r="IM151" s="346"/>
      <c r="IN151" s="535"/>
      <c r="IO151" s="346"/>
      <c r="IP151" s="535"/>
      <c r="IQ151" s="346"/>
      <c r="IR151" s="535"/>
      <c r="IS151" s="346"/>
      <c r="IT151" s="535"/>
      <c r="IU151" s="346"/>
    </row>
    <row r="152" spans="1:17" ht="38.25">
      <c r="A152" s="178"/>
      <c r="B152" s="178" t="s">
        <v>0</v>
      </c>
      <c r="C152" s="266" t="s">
        <v>39</v>
      </c>
      <c r="D152" s="352" t="s">
        <v>179</v>
      </c>
      <c r="E152" s="401">
        <f>E153+E155</f>
        <v>245000</v>
      </c>
      <c r="F152" s="76">
        <f>F153+F155</f>
        <v>0</v>
      </c>
      <c r="G152" s="76">
        <f>G153+G155</f>
        <v>0</v>
      </c>
      <c r="H152" s="180">
        <v>50000</v>
      </c>
      <c r="I152" s="253"/>
      <c r="J152" s="434"/>
      <c r="K152" s="388"/>
      <c r="L152" s="388"/>
      <c r="M152" s="116"/>
      <c r="N152" s="116"/>
      <c r="O152" s="116"/>
      <c r="P152" s="116"/>
      <c r="Q152" s="220">
        <f t="shared" si="4"/>
        <v>245000</v>
      </c>
    </row>
    <row r="153" spans="1:17" ht="22.5">
      <c r="A153" s="51"/>
      <c r="B153" s="51"/>
      <c r="C153" s="121" t="s">
        <v>239</v>
      </c>
      <c r="D153" s="353" t="s">
        <v>431</v>
      </c>
      <c r="E153" s="423">
        <v>100000</v>
      </c>
      <c r="F153" s="376"/>
      <c r="G153" s="376"/>
      <c r="H153" s="281">
        <v>50000</v>
      </c>
      <c r="I153" s="282"/>
      <c r="J153" s="424"/>
      <c r="K153" s="376"/>
      <c r="L153" s="376"/>
      <c r="M153" s="116"/>
      <c r="N153" s="116"/>
      <c r="O153" s="116"/>
      <c r="P153" s="116"/>
      <c r="Q153" s="24">
        <f t="shared" si="4"/>
        <v>100000</v>
      </c>
    </row>
    <row r="154" spans="1:17" ht="12.75" hidden="1">
      <c r="A154" s="51"/>
      <c r="B154" s="51"/>
      <c r="C154" s="121" t="s">
        <v>240</v>
      </c>
      <c r="D154" s="353" t="s">
        <v>294</v>
      </c>
      <c r="E154" s="423">
        <v>0</v>
      </c>
      <c r="F154" s="376"/>
      <c r="G154" s="376"/>
      <c r="H154" s="281">
        <v>0</v>
      </c>
      <c r="I154" s="282"/>
      <c r="J154" s="424"/>
      <c r="K154" s="376"/>
      <c r="L154" s="376"/>
      <c r="M154" s="116"/>
      <c r="N154" s="116"/>
      <c r="O154" s="116"/>
      <c r="P154" s="116"/>
      <c r="Q154" s="24">
        <f t="shared" si="4"/>
        <v>0</v>
      </c>
    </row>
    <row r="155" spans="1:17" ht="22.5">
      <c r="A155" s="51"/>
      <c r="B155" s="51"/>
      <c r="C155" s="121" t="s">
        <v>240</v>
      </c>
      <c r="D155" s="353" t="s">
        <v>401</v>
      </c>
      <c r="E155" s="423">
        <v>145000</v>
      </c>
      <c r="F155" s="376"/>
      <c r="G155" s="376"/>
      <c r="H155" s="281"/>
      <c r="I155" s="282"/>
      <c r="J155" s="424"/>
      <c r="K155" s="376"/>
      <c r="L155" s="376"/>
      <c r="M155" s="116"/>
      <c r="N155" s="116"/>
      <c r="O155" s="116"/>
      <c r="P155" s="116"/>
      <c r="Q155" s="24">
        <f t="shared" si="4"/>
        <v>145000</v>
      </c>
    </row>
    <row r="156" spans="1:17" ht="25.5">
      <c r="A156" s="51"/>
      <c r="B156" s="244" t="s">
        <v>336</v>
      </c>
      <c r="C156" s="221"/>
      <c r="D156" s="475" t="s">
        <v>317</v>
      </c>
      <c r="E156" s="381">
        <f>SUM(E157:E161)</f>
        <v>166500</v>
      </c>
      <c r="F156" s="381">
        <f>SUM(F157:F161)</f>
        <v>0</v>
      </c>
      <c r="G156" s="381">
        <f>SUM(G157:G161)</f>
        <v>0</v>
      </c>
      <c r="H156" s="232">
        <f>SUM(H158:H160)</f>
        <v>129500</v>
      </c>
      <c r="I156" s="282"/>
      <c r="J156" s="424"/>
      <c r="K156" s="376"/>
      <c r="L156" s="376"/>
      <c r="M156" s="116"/>
      <c r="N156" s="116"/>
      <c r="O156" s="116"/>
      <c r="P156" s="116"/>
      <c r="Q156" s="231">
        <f t="shared" si="4"/>
        <v>166500</v>
      </c>
    </row>
    <row r="157" spans="1:17" ht="12.75">
      <c r="A157" s="51"/>
      <c r="B157" s="221"/>
      <c r="C157" s="51" t="s">
        <v>371</v>
      </c>
      <c r="D157" s="539" t="s">
        <v>329</v>
      </c>
      <c r="E157" s="573">
        <v>9000</v>
      </c>
      <c r="F157" s="511"/>
      <c r="G157" s="381"/>
      <c r="H157" s="232"/>
      <c r="I157" s="282"/>
      <c r="J157" s="424"/>
      <c r="K157" s="376"/>
      <c r="L157" s="376"/>
      <c r="M157" s="116"/>
      <c r="N157" s="116"/>
      <c r="O157" s="116"/>
      <c r="P157" s="116"/>
      <c r="Q157" s="39">
        <f t="shared" si="4"/>
        <v>9000</v>
      </c>
    </row>
    <row r="158" spans="1:17" ht="12.75">
      <c r="A158" s="51"/>
      <c r="B158" s="221"/>
      <c r="C158" s="120" t="s">
        <v>277</v>
      </c>
      <c r="D158" s="342" t="s">
        <v>276</v>
      </c>
      <c r="E158" s="460">
        <v>30000</v>
      </c>
      <c r="F158" s="387"/>
      <c r="G158" s="387"/>
      <c r="H158" s="65">
        <v>8000</v>
      </c>
      <c r="I158" s="282"/>
      <c r="J158" s="424"/>
      <c r="K158" s="376"/>
      <c r="L158" s="376"/>
      <c r="M158" s="116"/>
      <c r="N158" s="116"/>
      <c r="O158" s="116"/>
      <c r="P158" s="116"/>
      <c r="Q158" s="39">
        <f t="shared" si="4"/>
        <v>30000</v>
      </c>
    </row>
    <row r="159" spans="1:17" ht="25.5">
      <c r="A159" s="51"/>
      <c r="B159" s="51"/>
      <c r="C159" s="121" t="s">
        <v>198</v>
      </c>
      <c r="D159" s="343" t="s">
        <v>176</v>
      </c>
      <c r="E159" s="420">
        <v>53000</v>
      </c>
      <c r="F159" s="388"/>
      <c r="G159" s="388"/>
      <c r="H159" s="104">
        <v>42000</v>
      </c>
      <c r="I159" s="282"/>
      <c r="J159" s="424"/>
      <c r="K159" s="376"/>
      <c r="L159" s="376"/>
      <c r="M159" s="116"/>
      <c r="N159" s="116"/>
      <c r="O159" s="116"/>
      <c r="P159" s="116"/>
      <c r="Q159" s="24">
        <f t="shared" si="4"/>
        <v>53000</v>
      </c>
    </row>
    <row r="160" spans="1:17" ht="12.75">
      <c r="A160" s="51"/>
      <c r="B160" s="51"/>
      <c r="C160" s="121" t="s">
        <v>199</v>
      </c>
      <c r="D160" s="343" t="s">
        <v>175</v>
      </c>
      <c r="E160" s="420">
        <v>65500</v>
      </c>
      <c r="F160" s="388"/>
      <c r="G160" s="388"/>
      <c r="H160" s="104">
        <v>79500</v>
      </c>
      <c r="I160" s="282"/>
      <c r="J160" s="424"/>
      <c r="K160" s="376"/>
      <c r="L160" s="376"/>
      <c r="M160" s="116"/>
      <c r="N160" s="116"/>
      <c r="O160" s="116"/>
      <c r="P160" s="116"/>
      <c r="Q160" s="24">
        <f t="shared" si="4"/>
        <v>65500</v>
      </c>
    </row>
    <row r="161" spans="1:17" ht="12.75">
      <c r="A161" s="51"/>
      <c r="B161" s="51"/>
      <c r="C161" s="116">
        <v>4430</v>
      </c>
      <c r="D161" s="342" t="s">
        <v>186</v>
      </c>
      <c r="E161" s="420">
        <v>9000</v>
      </c>
      <c r="F161" s="388"/>
      <c r="G161" s="388"/>
      <c r="H161" s="104"/>
      <c r="I161" s="282"/>
      <c r="J161" s="424"/>
      <c r="K161" s="376"/>
      <c r="L161" s="376"/>
      <c r="M161" s="116"/>
      <c r="N161" s="116"/>
      <c r="O161" s="116"/>
      <c r="P161" s="116"/>
      <c r="Q161" s="24">
        <f t="shared" si="4"/>
        <v>9000</v>
      </c>
    </row>
    <row r="162" spans="1:17" s="26" customFormat="1" ht="12.75">
      <c r="A162" s="37"/>
      <c r="B162" s="244" t="s">
        <v>173</v>
      </c>
      <c r="C162" s="37"/>
      <c r="D162" s="335" t="s">
        <v>21</v>
      </c>
      <c r="E162" s="410">
        <f>SUM(E163:E164)</f>
        <v>152500</v>
      </c>
      <c r="F162" s="410">
        <f>SUM(F163:F164)</f>
        <v>0</v>
      </c>
      <c r="G162" s="410">
        <f>SUM(G163:G164)</f>
        <v>0</v>
      </c>
      <c r="H162" s="232">
        <f>SUM(H163:H164)</f>
        <v>139200</v>
      </c>
      <c r="I162" s="232"/>
      <c r="J162" s="411"/>
      <c r="K162" s="381"/>
      <c r="L162" s="381"/>
      <c r="M162" s="289"/>
      <c r="N162" s="289"/>
      <c r="O162" s="289"/>
      <c r="P162" s="289"/>
      <c r="Q162" s="24">
        <f t="shared" si="4"/>
        <v>152500</v>
      </c>
    </row>
    <row r="163" spans="1:17" s="26" customFormat="1" ht="12.75">
      <c r="A163" s="37"/>
      <c r="B163" s="50"/>
      <c r="C163" s="120" t="s">
        <v>277</v>
      </c>
      <c r="D163" s="342" t="s">
        <v>276</v>
      </c>
      <c r="E163" s="407">
        <v>0</v>
      </c>
      <c r="F163" s="383"/>
      <c r="G163" s="383"/>
      <c r="H163" s="34"/>
      <c r="I163" s="82"/>
      <c r="J163" s="257"/>
      <c r="K163" s="379"/>
      <c r="L163" s="379"/>
      <c r="M163" s="289"/>
      <c r="N163" s="289"/>
      <c r="O163" s="289"/>
      <c r="P163" s="289"/>
      <c r="Q163" s="39">
        <f t="shared" si="4"/>
        <v>0</v>
      </c>
    </row>
    <row r="164" spans="1:17" s="26" customFormat="1" ht="12.75">
      <c r="A164" s="37"/>
      <c r="B164" s="50"/>
      <c r="C164" s="120" t="s">
        <v>199</v>
      </c>
      <c r="D164" s="342" t="s">
        <v>175</v>
      </c>
      <c r="E164" s="407">
        <v>152500</v>
      </c>
      <c r="F164" s="383"/>
      <c r="G164" s="383"/>
      <c r="H164" s="34">
        <v>139200</v>
      </c>
      <c r="I164" s="82"/>
      <c r="J164" s="257"/>
      <c r="K164" s="379"/>
      <c r="L164" s="379"/>
      <c r="M164" s="289"/>
      <c r="N164" s="289"/>
      <c r="O164" s="289"/>
      <c r="P164" s="289"/>
      <c r="Q164" s="24">
        <f t="shared" si="4"/>
        <v>152500</v>
      </c>
    </row>
    <row r="165" spans="1:17" ht="12.75">
      <c r="A165" s="242" t="s">
        <v>52</v>
      </c>
      <c r="B165" s="242"/>
      <c r="C165" s="579"/>
      <c r="D165" s="580" t="s">
        <v>65</v>
      </c>
      <c r="E165" s="243">
        <f>E112+E118+E126+E162+E156</f>
        <v>5062009</v>
      </c>
      <c r="F165" s="243">
        <f>F112+F118+F126+F162+F156</f>
        <v>15610</v>
      </c>
      <c r="G165" s="243">
        <f>G112+G118+G126+G162+G156</f>
        <v>0</v>
      </c>
      <c r="H165" s="243">
        <f>H112+H118+H126+H162+H156</f>
        <v>4499972</v>
      </c>
      <c r="I165" s="243"/>
      <c r="J165" s="243"/>
      <c r="K165" s="243"/>
      <c r="L165" s="243"/>
      <c r="M165" s="243"/>
      <c r="N165" s="243"/>
      <c r="O165" s="243"/>
      <c r="P165" s="243"/>
      <c r="Q165" s="633">
        <f t="shared" si="4"/>
        <v>5077619</v>
      </c>
    </row>
    <row r="166" spans="1:17" s="26" customFormat="1" ht="63.75">
      <c r="A166" s="44" t="s">
        <v>66</v>
      </c>
      <c r="B166" s="244" t="s">
        <v>67</v>
      </c>
      <c r="C166" s="46"/>
      <c r="D166" s="581" t="s">
        <v>373</v>
      </c>
      <c r="E166" s="232">
        <f>SUM(E167:E170)</f>
        <v>2279</v>
      </c>
      <c r="F166" s="232">
        <f>SUM(F167:F170)</f>
        <v>0</v>
      </c>
      <c r="G166" s="232">
        <f>SUM(G167:G170)</f>
        <v>0</v>
      </c>
      <c r="H166" s="232">
        <f>SUM(H167:H170)</f>
        <v>2244</v>
      </c>
      <c r="I166" s="232"/>
      <c r="J166" s="232"/>
      <c r="K166" s="232"/>
      <c r="L166" s="232"/>
      <c r="M166" s="289"/>
      <c r="N166" s="289"/>
      <c r="O166" s="289"/>
      <c r="P166" s="289"/>
      <c r="Q166" s="231">
        <f t="shared" si="4"/>
        <v>2279</v>
      </c>
    </row>
    <row r="167" spans="1:17" s="26" customFormat="1" ht="25.5">
      <c r="A167" s="44"/>
      <c r="B167" s="50"/>
      <c r="C167" s="116">
        <v>4010</v>
      </c>
      <c r="D167" s="117" t="s">
        <v>181</v>
      </c>
      <c r="E167" s="118">
        <v>1810</v>
      </c>
      <c r="F167" s="118"/>
      <c r="G167" s="118"/>
      <c r="H167" s="118">
        <v>1810</v>
      </c>
      <c r="I167" s="118"/>
      <c r="J167" s="39"/>
      <c r="K167" s="39"/>
      <c r="L167" s="39"/>
      <c r="M167" s="289"/>
      <c r="N167" s="289"/>
      <c r="O167" s="289"/>
      <c r="P167" s="289"/>
      <c r="Q167" s="39">
        <f t="shared" si="4"/>
        <v>1810</v>
      </c>
    </row>
    <row r="168" spans="1:17" s="26" customFormat="1" ht="25.5">
      <c r="A168" s="44"/>
      <c r="B168" s="50"/>
      <c r="C168" s="116">
        <v>4110</v>
      </c>
      <c r="D168" s="117" t="s">
        <v>183</v>
      </c>
      <c r="E168" s="118">
        <v>367</v>
      </c>
      <c r="F168" s="118"/>
      <c r="G168" s="118"/>
      <c r="H168" s="118">
        <v>312</v>
      </c>
      <c r="I168" s="118"/>
      <c r="J168" s="39"/>
      <c r="K168" s="39"/>
      <c r="L168" s="39"/>
      <c r="M168" s="289"/>
      <c r="N168" s="289"/>
      <c r="O168" s="289"/>
      <c r="P168" s="289"/>
      <c r="Q168" s="39">
        <f t="shared" si="4"/>
        <v>367</v>
      </c>
    </row>
    <row r="169" spans="1:17" s="26" customFormat="1" ht="14.25" customHeight="1">
      <c r="A169" s="44"/>
      <c r="B169" s="50"/>
      <c r="C169" s="116">
        <v>4120</v>
      </c>
      <c r="D169" s="117" t="s">
        <v>180</v>
      </c>
      <c r="E169" s="118">
        <v>45</v>
      </c>
      <c r="F169" s="118"/>
      <c r="G169" s="118"/>
      <c r="H169" s="118">
        <v>45</v>
      </c>
      <c r="I169" s="118"/>
      <c r="J169" s="39"/>
      <c r="K169" s="39"/>
      <c r="L169" s="39"/>
      <c r="M169" s="289"/>
      <c r="N169" s="289"/>
      <c r="O169" s="289"/>
      <c r="P169" s="289"/>
      <c r="Q169" s="39">
        <f t="shared" si="4"/>
        <v>45</v>
      </c>
    </row>
    <row r="170" spans="1:17" s="26" customFormat="1" ht="25.5">
      <c r="A170" s="44"/>
      <c r="B170" s="50"/>
      <c r="C170" s="300">
        <v>4210</v>
      </c>
      <c r="D170" s="655" t="s">
        <v>176</v>
      </c>
      <c r="E170" s="118">
        <v>57</v>
      </c>
      <c r="F170" s="118"/>
      <c r="G170" s="118"/>
      <c r="H170" s="118">
        <v>77</v>
      </c>
      <c r="I170" s="118"/>
      <c r="J170" s="39"/>
      <c r="K170" s="39"/>
      <c r="L170" s="39"/>
      <c r="M170" s="289"/>
      <c r="N170" s="289"/>
      <c r="O170" s="289"/>
      <c r="P170" s="289"/>
      <c r="Q170" s="39">
        <f aca="true" t="shared" si="10" ref="Q170:Q241">E170+F170-G170</f>
        <v>57</v>
      </c>
    </row>
    <row r="171" spans="1:17" s="26" customFormat="1" ht="12.75">
      <c r="A171" s="44" t="s">
        <v>66</v>
      </c>
      <c r="B171" s="194" t="s">
        <v>69</v>
      </c>
      <c r="C171" s="300"/>
      <c r="D171" s="581" t="s">
        <v>70</v>
      </c>
      <c r="E171" s="118">
        <f>SUM(E172+E172)</f>
        <v>0</v>
      </c>
      <c r="F171" s="232">
        <f>SUM(F174+F173+F172)</f>
        <v>3576</v>
      </c>
      <c r="G171" s="48">
        <f>SUM(G174+G173+G172)</f>
        <v>0</v>
      </c>
      <c r="H171" s="48"/>
      <c r="I171" s="48"/>
      <c r="J171" s="39"/>
      <c r="K171" s="39"/>
      <c r="L171" s="39"/>
      <c r="M171" s="289"/>
      <c r="N171" s="289"/>
      <c r="O171" s="289"/>
      <c r="P171" s="289"/>
      <c r="Q171" s="231">
        <f t="shared" si="4"/>
        <v>3576</v>
      </c>
    </row>
    <row r="172" spans="1:17" s="26" customFormat="1" ht="12.75">
      <c r="A172" s="44"/>
      <c r="B172" s="50"/>
      <c r="C172" s="289">
        <v>4170</v>
      </c>
      <c r="D172" s="654" t="s">
        <v>276</v>
      </c>
      <c r="E172" s="48"/>
      <c r="F172" s="48">
        <v>750</v>
      </c>
      <c r="G172" s="48"/>
      <c r="H172" s="48"/>
      <c r="I172" s="48"/>
      <c r="J172" s="39"/>
      <c r="K172" s="39"/>
      <c r="L172" s="39"/>
      <c r="M172" s="289"/>
      <c r="N172" s="289"/>
      <c r="O172" s="289"/>
      <c r="P172" s="289"/>
      <c r="Q172" s="39"/>
    </row>
    <row r="173" spans="1:17" s="26" customFormat="1" ht="25.5">
      <c r="A173" s="44"/>
      <c r="B173" s="50"/>
      <c r="C173" s="289">
        <v>4210</v>
      </c>
      <c r="D173" s="656" t="s">
        <v>176</v>
      </c>
      <c r="E173" s="48"/>
      <c r="F173" s="48">
        <v>1026</v>
      </c>
      <c r="G173" s="48"/>
      <c r="H173" s="48"/>
      <c r="I173" s="48"/>
      <c r="J173" s="39"/>
      <c r="K173" s="39"/>
      <c r="L173" s="39"/>
      <c r="M173" s="289"/>
      <c r="N173" s="289"/>
      <c r="O173" s="289"/>
      <c r="P173" s="289"/>
      <c r="Q173" s="39"/>
    </row>
    <row r="174" spans="1:17" s="26" customFormat="1" ht="12.75">
      <c r="A174" s="44"/>
      <c r="B174" s="50"/>
      <c r="C174" s="289">
        <v>4300</v>
      </c>
      <c r="D174" s="654" t="s">
        <v>175</v>
      </c>
      <c r="E174" s="48"/>
      <c r="F174" s="48">
        <v>1800</v>
      </c>
      <c r="G174" s="48"/>
      <c r="H174" s="48"/>
      <c r="I174" s="48"/>
      <c r="J174" s="39"/>
      <c r="K174" s="39"/>
      <c r="L174" s="39"/>
      <c r="M174" s="289"/>
      <c r="N174" s="289"/>
      <c r="O174" s="289"/>
      <c r="P174" s="289"/>
      <c r="Q174" s="39"/>
    </row>
    <row r="175" spans="1:17" s="1" customFormat="1" ht="48">
      <c r="A175" s="242" t="s">
        <v>66</v>
      </c>
      <c r="B175" s="242"/>
      <c r="C175" s="242"/>
      <c r="D175" s="577" t="s">
        <v>71</v>
      </c>
      <c r="E175" s="243">
        <f>E166</f>
        <v>2279</v>
      </c>
      <c r="F175" s="657">
        <f>SUM(F166+F171)</f>
        <v>3576</v>
      </c>
      <c r="G175" s="657">
        <f>G166</f>
        <v>0</v>
      </c>
      <c r="H175" s="657">
        <f>H166</f>
        <v>2244</v>
      </c>
      <c r="I175" s="657"/>
      <c r="J175" s="657"/>
      <c r="K175" s="657"/>
      <c r="L175" s="657"/>
      <c r="M175" s="657"/>
      <c r="N175" s="657"/>
      <c r="O175" s="657"/>
      <c r="P175" s="657"/>
      <c r="Q175" s="633">
        <f t="shared" si="10"/>
        <v>5855</v>
      </c>
    </row>
    <row r="176" spans="1:17" s="26" customFormat="1" ht="12.75">
      <c r="A176" s="44" t="s">
        <v>72</v>
      </c>
      <c r="B176" s="244" t="s">
        <v>73</v>
      </c>
      <c r="C176" s="46"/>
      <c r="D176" s="338" t="s">
        <v>74</v>
      </c>
      <c r="E176" s="410">
        <f>SUM(E177:E178)</f>
        <v>700</v>
      </c>
      <c r="F176" s="381"/>
      <c r="G176" s="381"/>
      <c r="H176" s="232">
        <f>SUM(H177:H178)</f>
        <v>700</v>
      </c>
      <c r="I176" s="232"/>
      <c r="J176" s="411"/>
      <c r="K176" s="381"/>
      <c r="L176" s="381"/>
      <c r="M176" s="289"/>
      <c r="N176" s="289"/>
      <c r="O176" s="289"/>
      <c r="P176" s="289"/>
      <c r="Q176" s="24">
        <f t="shared" si="10"/>
        <v>700</v>
      </c>
    </row>
    <row r="177" spans="1:17" s="26" customFormat="1" ht="25.5">
      <c r="A177" s="44"/>
      <c r="B177" s="50"/>
      <c r="C177" s="116">
        <v>4210</v>
      </c>
      <c r="D177" s="342" t="s">
        <v>176</v>
      </c>
      <c r="E177" s="435">
        <v>500</v>
      </c>
      <c r="F177" s="511"/>
      <c r="G177" s="511"/>
      <c r="H177" s="118">
        <v>550</v>
      </c>
      <c r="I177" s="118"/>
      <c r="J177" s="257"/>
      <c r="K177" s="379"/>
      <c r="L177" s="379"/>
      <c r="M177" s="289"/>
      <c r="N177" s="289"/>
      <c r="O177" s="289"/>
      <c r="P177" s="289"/>
      <c r="Q177" s="24">
        <f t="shared" si="10"/>
        <v>500</v>
      </c>
    </row>
    <row r="178" spans="1:17" s="26" customFormat="1" ht="12.75">
      <c r="A178" s="44"/>
      <c r="B178" s="50"/>
      <c r="C178" s="116">
        <v>4270</v>
      </c>
      <c r="D178" s="342" t="s">
        <v>177</v>
      </c>
      <c r="E178" s="435">
        <v>200</v>
      </c>
      <c r="F178" s="511"/>
      <c r="G178" s="511"/>
      <c r="H178" s="118">
        <v>150</v>
      </c>
      <c r="I178" s="118"/>
      <c r="J178" s="257"/>
      <c r="K178" s="379"/>
      <c r="L178" s="379"/>
      <c r="M178" s="289"/>
      <c r="N178" s="289"/>
      <c r="O178" s="289"/>
      <c r="P178" s="289"/>
      <c r="Q178" s="24">
        <f t="shared" si="10"/>
        <v>200</v>
      </c>
    </row>
    <row r="179" spans="1:17" ht="12.75">
      <c r="A179" s="242" t="s">
        <v>72</v>
      </c>
      <c r="B179" s="242"/>
      <c r="C179" s="242"/>
      <c r="D179" s="337" t="s">
        <v>75</v>
      </c>
      <c r="E179" s="408">
        <f>E176</f>
        <v>700</v>
      </c>
      <c r="F179" s="380">
        <f>F176</f>
        <v>0</v>
      </c>
      <c r="G179" s="243">
        <f>G176</f>
        <v>0</v>
      </c>
      <c r="H179" s="380">
        <f>H176</f>
        <v>700</v>
      </c>
      <c r="I179" s="245"/>
      <c r="J179" s="436"/>
      <c r="K179" s="391"/>
      <c r="L179" s="391"/>
      <c r="M179" s="450"/>
      <c r="N179" s="450"/>
      <c r="O179" s="450"/>
      <c r="P179" s="450"/>
      <c r="Q179" s="519">
        <f t="shared" si="10"/>
        <v>700</v>
      </c>
    </row>
    <row r="180" spans="1:17" ht="25.5">
      <c r="A180" s="221" t="s">
        <v>76</v>
      </c>
      <c r="B180" s="244" t="s">
        <v>343</v>
      </c>
      <c r="C180" s="221"/>
      <c r="D180" s="354" t="s">
        <v>319</v>
      </c>
      <c r="E180" s="412">
        <f aca="true" t="shared" si="11" ref="E180:Q180">SUM(E181:E181)</f>
        <v>57820</v>
      </c>
      <c r="F180" s="378">
        <f t="shared" si="11"/>
        <v>0</v>
      </c>
      <c r="G180" s="231">
        <f t="shared" si="11"/>
        <v>0</v>
      </c>
      <c r="H180" s="378">
        <f t="shared" si="11"/>
        <v>0</v>
      </c>
      <c r="I180" s="412">
        <f t="shared" si="11"/>
        <v>0</v>
      </c>
      <c r="J180" s="412">
        <f t="shared" si="11"/>
        <v>0</v>
      </c>
      <c r="K180" s="412">
        <f t="shared" si="11"/>
        <v>0</v>
      </c>
      <c r="L180" s="412">
        <f t="shared" si="11"/>
        <v>0</v>
      </c>
      <c r="M180" s="412">
        <f t="shared" si="11"/>
        <v>0</v>
      </c>
      <c r="N180" s="412">
        <f t="shared" si="11"/>
        <v>0</v>
      </c>
      <c r="O180" s="412">
        <f t="shared" si="11"/>
        <v>0</v>
      </c>
      <c r="P180" s="412">
        <f t="shared" si="11"/>
        <v>0</v>
      </c>
      <c r="Q180" s="412">
        <f t="shared" si="11"/>
        <v>57820</v>
      </c>
    </row>
    <row r="181" spans="1:17" ht="25.5">
      <c r="A181" s="74"/>
      <c r="B181" s="74"/>
      <c r="C181" s="51" t="s">
        <v>318</v>
      </c>
      <c r="D181" s="461" t="s">
        <v>320</v>
      </c>
      <c r="E181" s="420">
        <v>57820</v>
      </c>
      <c r="F181" s="388"/>
      <c r="G181" s="388"/>
      <c r="H181" s="104"/>
      <c r="I181" s="105"/>
      <c r="J181" s="422"/>
      <c r="K181" s="388"/>
      <c r="L181" s="388"/>
      <c r="M181" s="116"/>
      <c r="N181" s="116"/>
      <c r="O181" s="116"/>
      <c r="P181" s="116"/>
      <c r="Q181" s="24">
        <f t="shared" si="10"/>
        <v>57820</v>
      </c>
    </row>
    <row r="182" spans="1:17" s="26" customFormat="1" ht="12.75">
      <c r="A182" s="37" t="s">
        <v>76</v>
      </c>
      <c r="B182" s="221" t="s">
        <v>77</v>
      </c>
      <c r="C182" s="221"/>
      <c r="D182" s="478" t="s">
        <v>78</v>
      </c>
      <c r="E182" s="392">
        <f aca="true" t="shared" si="12" ref="E182:J182">SUM(E183:E192)</f>
        <v>120900</v>
      </c>
      <c r="F182" s="392">
        <f t="shared" si="12"/>
        <v>0</v>
      </c>
      <c r="G182" s="392">
        <f t="shared" si="12"/>
        <v>0</v>
      </c>
      <c r="H182" s="235">
        <f t="shared" si="12"/>
        <v>165830</v>
      </c>
      <c r="I182" s="235">
        <f t="shared" si="12"/>
        <v>0</v>
      </c>
      <c r="J182" s="437">
        <f t="shared" si="12"/>
        <v>0</v>
      </c>
      <c r="K182" s="378"/>
      <c r="L182" s="378"/>
      <c r="M182" s="289"/>
      <c r="N182" s="289"/>
      <c r="O182" s="289"/>
      <c r="P182" s="289"/>
      <c r="Q182" s="39">
        <f t="shared" si="10"/>
        <v>120900</v>
      </c>
    </row>
    <row r="183" spans="1:17" s="26" customFormat="1" ht="12.75">
      <c r="A183" s="37"/>
      <c r="B183" s="221"/>
      <c r="C183" s="120" t="s">
        <v>277</v>
      </c>
      <c r="D183" s="336" t="s">
        <v>276</v>
      </c>
      <c r="E183" s="407">
        <v>17040</v>
      </c>
      <c r="F183" s="383"/>
      <c r="G183" s="383"/>
      <c r="H183" s="34">
        <v>12780</v>
      </c>
      <c r="I183" s="81"/>
      <c r="J183" s="413"/>
      <c r="K183" s="383"/>
      <c r="L183" s="383"/>
      <c r="M183" s="289"/>
      <c r="N183" s="289"/>
      <c r="O183" s="289"/>
      <c r="P183" s="289"/>
      <c r="Q183" s="24">
        <f t="shared" si="10"/>
        <v>17040</v>
      </c>
    </row>
    <row r="184" spans="1:17" ht="25.5">
      <c r="A184" s="51"/>
      <c r="B184" s="51"/>
      <c r="C184" s="116">
        <v>4210</v>
      </c>
      <c r="D184" s="342" t="s">
        <v>176</v>
      </c>
      <c r="E184" s="420">
        <v>40500</v>
      </c>
      <c r="F184" s="388"/>
      <c r="G184" s="388"/>
      <c r="H184" s="104">
        <v>60000</v>
      </c>
      <c r="I184" s="105"/>
      <c r="J184" s="421"/>
      <c r="K184" s="460"/>
      <c r="L184" s="387"/>
      <c r="M184" s="116"/>
      <c r="N184" s="116"/>
      <c r="O184" s="116"/>
      <c r="P184" s="116"/>
      <c r="Q184" s="24">
        <f t="shared" si="10"/>
        <v>40500</v>
      </c>
    </row>
    <row r="185" spans="1:17" ht="12.75">
      <c r="A185" s="178"/>
      <c r="B185" s="178"/>
      <c r="C185">
        <v>4260</v>
      </c>
      <c r="D185" s="112" t="s">
        <v>178</v>
      </c>
      <c r="E185" s="433">
        <v>24000</v>
      </c>
      <c r="F185" s="510"/>
      <c r="G185" s="510"/>
      <c r="H185" s="180">
        <v>24000</v>
      </c>
      <c r="I185" s="253"/>
      <c r="J185" s="439"/>
      <c r="K185" s="453"/>
      <c r="L185" s="453"/>
      <c r="M185" s="150"/>
      <c r="N185" s="150"/>
      <c r="O185" s="150"/>
      <c r="P185" s="150"/>
      <c r="Q185" s="24">
        <f t="shared" si="10"/>
        <v>24000</v>
      </c>
    </row>
    <row r="186" spans="1:17" ht="12.75">
      <c r="A186" s="51"/>
      <c r="B186" s="51"/>
      <c r="C186" s="116">
        <v>4270</v>
      </c>
      <c r="D186" s="342" t="s">
        <v>177</v>
      </c>
      <c r="E186" s="420">
        <v>11500</v>
      </c>
      <c r="F186" s="388"/>
      <c r="G186" s="388"/>
      <c r="H186" s="104">
        <v>1500</v>
      </c>
      <c r="I186" s="105"/>
      <c r="J186" s="421"/>
      <c r="K186" s="387"/>
      <c r="L186" s="387"/>
      <c r="M186" s="116"/>
      <c r="N186" s="116"/>
      <c r="O186" s="116"/>
      <c r="P186" s="116"/>
      <c r="Q186" s="24">
        <f t="shared" si="10"/>
        <v>11500</v>
      </c>
    </row>
    <row r="187" spans="1:17" ht="12.75">
      <c r="A187" s="51"/>
      <c r="B187" s="51"/>
      <c r="C187" s="116">
        <v>4280</v>
      </c>
      <c r="D187" s="342" t="s">
        <v>262</v>
      </c>
      <c r="E187" s="420">
        <v>2200</v>
      </c>
      <c r="F187" s="388"/>
      <c r="G187" s="388"/>
      <c r="H187" s="104">
        <v>950</v>
      </c>
      <c r="I187" s="105"/>
      <c r="J187" s="421"/>
      <c r="K187" s="387"/>
      <c r="L187" s="387"/>
      <c r="M187" s="116"/>
      <c r="N187" s="116"/>
      <c r="O187" s="116"/>
      <c r="P187" s="116"/>
      <c r="Q187" s="24">
        <f t="shared" si="10"/>
        <v>2200</v>
      </c>
    </row>
    <row r="188" spans="1:17" ht="12.75">
      <c r="A188" s="51"/>
      <c r="B188" s="51"/>
      <c r="C188" s="300">
        <v>4300</v>
      </c>
      <c r="D188" s="355" t="s">
        <v>175</v>
      </c>
      <c r="E188" s="420">
        <v>14610</v>
      </c>
      <c r="F188" s="388"/>
      <c r="G188" s="388"/>
      <c r="H188" s="104">
        <v>58000</v>
      </c>
      <c r="I188" s="105"/>
      <c r="J188" s="422"/>
      <c r="K188" s="388"/>
      <c r="L188" s="388"/>
      <c r="M188" s="300"/>
      <c r="N188" s="300"/>
      <c r="O188" s="300"/>
      <c r="P188" s="300"/>
      <c r="Q188" s="134">
        <f t="shared" si="10"/>
        <v>14610</v>
      </c>
    </row>
    <row r="189" spans="1:17" ht="12.75">
      <c r="A189" s="51"/>
      <c r="B189" s="51"/>
      <c r="C189" s="116">
        <v>4350</v>
      </c>
      <c r="D189" s="342" t="s">
        <v>285</v>
      </c>
      <c r="E189" s="420">
        <v>850</v>
      </c>
      <c r="F189" s="388"/>
      <c r="G189" s="388"/>
      <c r="H189" s="104"/>
      <c r="I189" s="105"/>
      <c r="J189" s="421"/>
      <c r="K189" s="387"/>
      <c r="L189" s="387"/>
      <c r="M189" s="116"/>
      <c r="N189" s="116"/>
      <c r="O189" s="116"/>
      <c r="P189" s="116"/>
      <c r="Q189" s="24">
        <f t="shared" si="10"/>
        <v>850</v>
      </c>
    </row>
    <row r="190" spans="1:17" ht="38.25">
      <c r="A190" s="51"/>
      <c r="B190" s="51"/>
      <c r="C190" s="116">
        <v>4360</v>
      </c>
      <c r="D190" s="342" t="s">
        <v>399</v>
      </c>
      <c r="E190" s="420">
        <v>850</v>
      </c>
      <c r="F190" s="388"/>
      <c r="G190" s="388"/>
      <c r="H190" s="104"/>
      <c r="I190" s="105"/>
      <c r="J190" s="421"/>
      <c r="K190" s="387"/>
      <c r="L190" s="387"/>
      <c r="M190" s="116"/>
      <c r="N190" s="116"/>
      <c r="O190" s="116"/>
      <c r="P190" s="116"/>
      <c r="Q190" s="24">
        <f t="shared" si="10"/>
        <v>850</v>
      </c>
    </row>
    <row r="191" spans="1:17" ht="38.25">
      <c r="A191" s="51"/>
      <c r="B191" s="51"/>
      <c r="C191" s="116">
        <v>4370</v>
      </c>
      <c r="D191" s="342" t="s">
        <v>394</v>
      </c>
      <c r="E191" s="420">
        <v>2350</v>
      </c>
      <c r="F191" s="388"/>
      <c r="G191" s="388"/>
      <c r="H191" s="104"/>
      <c r="I191" s="105"/>
      <c r="J191" s="421"/>
      <c r="K191" s="387"/>
      <c r="L191" s="387"/>
      <c r="M191" s="116"/>
      <c r="N191" s="116"/>
      <c r="O191" s="116"/>
      <c r="P191" s="116"/>
      <c r="Q191" s="24">
        <f t="shared" si="10"/>
        <v>2350</v>
      </c>
    </row>
    <row r="192" spans="1:17" ht="12.75">
      <c r="A192" s="32"/>
      <c r="B192" s="32"/>
      <c r="C192" s="116">
        <v>4430</v>
      </c>
      <c r="D192" s="342" t="s">
        <v>186</v>
      </c>
      <c r="E192" s="407">
        <v>7000</v>
      </c>
      <c r="F192" s="383"/>
      <c r="G192" s="383"/>
      <c r="H192" s="34">
        <v>8600</v>
      </c>
      <c r="I192" s="88"/>
      <c r="J192" s="257"/>
      <c r="K192" s="379"/>
      <c r="L192" s="379"/>
      <c r="M192" s="116"/>
      <c r="N192" s="116"/>
      <c r="O192" s="116"/>
      <c r="P192" s="116"/>
      <c r="Q192" s="24">
        <f t="shared" si="10"/>
        <v>7000</v>
      </c>
    </row>
    <row r="193" spans="1:17" s="26" customFormat="1" ht="12.75">
      <c r="A193" s="37" t="s">
        <v>76</v>
      </c>
      <c r="B193" s="244" t="s">
        <v>79</v>
      </c>
      <c r="C193" s="52"/>
      <c r="D193" s="335" t="s">
        <v>80</v>
      </c>
      <c r="E193" s="412">
        <f>E194+E195</f>
        <v>1000</v>
      </c>
      <c r="F193" s="412">
        <f>F194+F195</f>
        <v>0</v>
      </c>
      <c r="G193" s="412">
        <f>G194+G195</f>
        <v>0</v>
      </c>
      <c r="H193" s="414">
        <f>H194+H195</f>
        <v>1000</v>
      </c>
      <c r="I193" s="231"/>
      <c r="J193" s="406"/>
      <c r="K193" s="378"/>
      <c r="L193" s="378"/>
      <c r="M193" s="289"/>
      <c r="N193" s="289"/>
      <c r="O193" s="289"/>
      <c r="P193" s="289"/>
      <c r="Q193" s="24">
        <f t="shared" si="10"/>
        <v>1000</v>
      </c>
    </row>
    <row r="194" spans="1:17" s="26" customFormat="1" ht="12.75">
      <c r="A194" s="37"/>
      <c r="B194" s="221"/>
      <c r="C194" s="120" t="s">
        <v>277</v>
      </c>
      <c r="D194" s="336" t="s">
        <v>276</v>
      </c>
      <c r="E194" s="407">
        <v>500</v>
      </c>
      <c r="F194" s="383"/>
      <c r="G194" s="383"/>
      <c r="H194" s="34">
        <v>500</v>
      </c>
      <c r="I194" s="86"/>
      <c r="J194" s="406"/>
      <c r="K194" s="378"/>
      <c r="L194" s="378"/>
      <c r="M194" s="289"/>
      <c r="N194" s="289"/>
      <c r="O194" s="289"/>
      <c r="P194" s="289"/>
      <c r="Q194" s="24">
        <f t="shared" si="10"/>
        <v>500</v>
      </c>
    </row>
    <row r="195" spans="1:17" s="26" customFormat="1" ht="12.75">
      <c r="A195" s="37"/>
      <c r="B195" s="50"/>
      <c r="C195" s="300">
        <v>4300</v>
      </c>
      <c r="D195" s="355" t="s">
        <v>175</v>
      </c>
      <c r="E195" s="407">
        <v>500</v>
      </c>
      <c r="F195" s="383"/>
      <c r="G195" s="383"/>
      <c r="H195" s="34">
        <v>500</v>
      </c>
      <c r="I195" s="81"/>
      <c r="J195" s="257"/>
      <c r="K195" s="379"/>
      <c r="L195" s="379"/>
      <c r="M195" s="289"/>
      <c r="N195" s="289"/>
      <c r="O195" s="289"/>
      <c r="P195" s="289"/>
      <c r="Q195" s="24">
        <f t="shared" si="10"/>
        <v>500</v>
      </c>
    </row>
    <row r="196" spans="1:17" s="26" customFormat="1" ht="12.75">
      <c r="A196" s="32" t="s">
        <v>76</v>
      </c>
      <c r="B196" s="244" t="s">
        <v>456</v>
      </c>
      <c r="C196" s="236"/>
      <c r="D196" s="645" t="s">
        <v>457</v>
      </c>
      <c r="E196" s="412"/>
      <c r="F196" s="378">
        <f>SUM(F197)</f>
        <v>10000</v>
      </c>
      <c r="G196" s="378"/>
      <c r="H196" s="231"/>
      <c r="I196" s="86"/>
      <c r="J196" s="406"/>
      <c r="K196" s="378"/>
      <c r="L196" s="378"/>
      <c r="M196" s="236"/>
      <c r="N196" s="236"/>
      <c r="O196" s="236"/>
      <c r="P196" s="236"/>
      <c r="Q196" s="220">
        <f t="shared" si="10"/>
        <v>10000</v>
      </c>
    </row>
    <row r="197" spans="1:17" s="26" customFormat="1" ht="12.75">
      <c r="A197" s="37"/>
      <c r="B197" s="50"/>
      <c r="C197" s="289">
        <v>4300</v>
      </c>
      <c r="D197" s="654" t="s">
        <v>175</v>
      </c>
      <c r="E197" s="414"/>
      <c r="F197" s="379">
        <v>10000</v>
      </c>
      <c r="G197" s="379"/>
      <c r="H197" s="39"/>
      <c r="I197" s="82"/>
      <c r="J197" s="257"/>
      <c r="K197" s="379"/>
      <c r="L197" s="379"/>
      <c r="M197" s="289"/>
      <c r="N197" s="289"/>
      <c r="O197" s="289"/>
      <c r="P197" s="289"/>
      <c r="Q197" s="24">
        <f t="shared" si="10"/>
        <v>10000</v>
      </c>
    </row>
    <row r="198" spans="1:17" s="26" customFormat="1" ht="24.75" customHeight="1">
      <c r="A198" s="37" t="s">
        <v>76</v>
      </c>
      <c r="B198" s="244" t="s">
        <v>81</v>
      </c>
      <c r="C198" s="52"/>
      <c r="D198" s="335" t="s">
        <v>305</v>
      </c>
      <c r="E198" s="412">
        <f>SUM(E199:E202)</f>
        <v>20800</v>
      </c>
      <c r="F198" s="412">
        <f>SUM(F199:F202)</f>
        <v>0</v>
      </c>
      <c r="G198" s="412">
        <f>SUM(G199:G202)</f>
        <v>0</v>
      </c>
      <c r="H198" s="231">
        <f>SUM(H199:H202)</f>
        <v>21708</v>
      </c>
      <c r="I198" s="231"/>
      <c r="J198" s="406"/>
      <c r="K198" s="378"/>
      <c r="L198" s="378"/>
      <c r="M198" s="289"/>
      <c r="N198" s="289"/>
      <c r="O198" s="289"/>
      <c r="P198" s="289"/>
      <c r="Q198" s="24">
        <f t="shared" si="10"/>
        <v>20800</v>
      </c>
    </row>
    <row r="199" spans="1:17" s="26" customFormat="1" ht="25.5">
      <c r="A199" s="37"/>
      <c r="B199" s="221"/>
      <c r="C199" s="120" t="s">
        <v>198</v>
      </c>
      <c r="D199" s="336" t="s">
        <v>176</v>
      </c>
      <c r="E199" s="407">
        <v>5000</v>
      </c>
      <c r="F199" s="383"/>
      <c r="G199" s="383"/>
      <c r="H199" s="34">
        <v>0</v>
      </c>
      <c r="I199" s="81"/>
      <c r="J199" s="413"/>
      <c r="K199" s="383"/>
      <c r="L199" s="383"/>
      <c r="M199" s="289"/>
      <c r="N199" s="289"/>
      <c r="O199" s="289"/>
      <c r="P199" s="289"/>
      <c r="Q199" s="24">
        <f t="shared" si="10"/>
        <v>5000</v>
      </c>
    </row>
    <row r="200" spans="1:17" s="26" customFormat="1" ht="12.75">
      <c r="A200" s="37"/>
      <c r="B200" s="221"/>
      <c r="C200" s="116">
        <v>4270</v>
      </c>
      <c r="D200" s="342" t="s">
        <v>177</v>
      </c>
      <c r="E200" s="407">
        <v>2500</v>
      </c>
      <c r="F200" s="383"/>
      <c r="G200" s="383"/>
      <c r="H200" s="34"/>
      <c r="I200" s="81"/>
      <c r="J200" s="413"/>
      <c r="K200" s="383"/>
      <c r="L200" s="383"/>
      <c r="M200" s="289"/>
      <c r="N200" s="289"/>
      <c r="O200" s="289"/>
      <c r="P200" s="289"/>
      <c r="Q200" s="24">
        <f t="shared" si="10"/>
        <v>2500</v>
      </c>
    </row>
    <row r="201" spans="1:17" s="26" customFormat="1" ht="12.75">
      <c r="A201" s="37"/>
      <c r="B201" s="50"/>
      <c r="C201" s="116">
        <v>4300</v>
      </c>
      <c r="D201" s="342" t="s">
        <v>175</v>
      </c>
      <c r="E201" s="407">
        <v>12500</v>
      </c>
      <c r="F201" s="383"/>
      <c r="G201" s="383"/>
      <c r="H201" s="34">
        <v>20908</v>
      </c>
      <c r="I201" s="82"/>
      <c r="J201" s="257"/>
      <c r="K201" s="379"/>
      <c r="L201" s="379"/>
      <c r="M201" s="289"/>
      <c r="N201" s="289"/>
      <c r="O201" s="289"/>
      <c r="P201" s="289"/>
      <c r="Q201" s="24">
        <f t="shared" si="10"/>
        <v>12500</v>
      </c>
    </row>
    <row r="202" spans="1:17" s="26" customFormat="1" ht="12.75">
      <c r="A202" s="37"/>
      <c r="B202" s="50"/>
      <c r="C202" s="116">
        <v>4430</v>
      </c>
      <c r="D202" s="117" t="s">
        <v>186</v>
      </c>
      <c r="E202" s="34">
        <v>800</v>
      </c>
      <c r="F202" s="34"/>
      <c r="G202" s="34"/>
      <c r="H202" s="34">
        <v>800</v>
      </c>
      <c r="I202" s="39"/>
      <c r="J202" s="39"/>
      <c r="K202" s="39"/>
      <c r="L202" s="39"/>
      <c r="M202" s="289"/>
      <c r="N202" s="289"/>
      <c r="O202" s="289"/>
      <c r="P202" s="289"/>
      <c r="Q202" s="39">
        <f t="shared" si="10"/>
        <v>800</v>
      </c>
    </row>
    <row r="203" spans="1:17" ht="38.25">
      <c r="A203" s="242" t="s">
        <v>76</v>
      </c>
      <c r="B203" s="242"/>
      <c r="C203" s="242"/>
      <c r="D203" s="580" t="s">
        <v>82</v>
      </c>
      <c r="E203" s="243">
        <f>E180+E182+E193+E198</f>
        <v>200520</v>
      </c>
      <c r="F203" s="642">
        <f>SUM(F180+F182+F193+F196)</f>
        <v>10000</v>
      </c>
      <c r="G203" s="243">
        <f>G180+G182+G193+G198</f>
        <v>0</v>
      </c>
      <c r="H203" s="243">
        <f>H180+H182+H193+H198</f>
        <v>188538</v>
      </c>
      <c r="I203" s="243"/>
      <c r="J203" s="243"/>
      <c r="K203" s="243"/>
      <c r="L203" s="243"/>
      <c r="M203" s="318"/>
      <c r="N203" s="318"/>
      <c r="O203" s="318"/>
      <c r="P203" s="318"/>
      <c r="Q203" s="643">
        <f t="shared" si="10"/>
        <v>210520</v>
      </c>
    </row>
    <row r="204" spans="1:17" ht="38.25">
      <c r="A204" s="221" t="s">
        <v>242</v>
      </c>
      <c r="B204" s="244" t="s">
        <v>243</v>
      </c>
      <c r="C204" s="221"/>
      <c r="D204" s="354" t="s">
        <v>244</v>
      </c>
      <c r="E204" s="401">
        <f>E205+E206+E207+E208+E209+E210+E211</f>
        <v>150133</v>
      </c>
      <c r="F204" s="401">
        <f>F205+F206+F207+F208+F209+F210+F211</f>
        <v>0</v>
      </c>
      <c r="G204" s="401">
        <f>G205+G206+G207+G208+G209+G210+G211</f>
        <v>0</v>
      </c>
      <c r="H204" s="401">
        <f>H205+H206+H207+H208+H209+H210</f>
        <v>190133</v>
      </c>
      <c r="I204" s="235"/>
      <c r="J204" s="437"/>
      <c r="K204" s="392"/>
      <c r="L204" s="392"/>
      <c r="M204" s="116"/>
      <c r="N204" s="116"/>
      <c r="O204" s="116"/>
      <c r="P204" s="116"/>
      <c r="Q204" s="39">
        <f t="shared" si="10"/>
        <v>150133</v>
      </c>
    </row>
    <row r="205" spans="1:17" ht="25.5">
      <c r="A205" s="74"/>
      <c r="B205" s="74"/>
      <c r="C205" s="51" t="s">
        <v>197</v>
      </c>
      <c r="D205" s="343" t="s">
        <v>247</v>
      </c>
      <c r="E205" s="420">
        <v>100000</v>
      </c>
      <c r="F205" s="388"/>
      <c r="G205" s="388"/>
      <c r="H205" s="104">
        <v>110000</v>
      </c>
      <c r="I205" s="76"/>
      <c r="J205" s="402"/>
      <c r="K205" s="375"/>
      <c r="L205" s="375"/>
      <c r="M205" s="116"/>
      <c r="N205" s="116"/>
      <c r="O205" s="116"/>
      <c r="P205" s="116"/>
      <c r="Q205" s="39">
        <f t="shared" si="10"/>
        <v>100000</v>
      </c>
    </row>
    <row r="206" spans="1:17" ht="25.5">
      <c r="A206" s="74"/>
      <c r="B206" s="74"/>
      <c r="C206" s="51" t="s">
        <v>227</v>
      </c>
      <c r="D206" s="103" t="s">
        <v>183</v>
      </c>
      <c r="E206" s="104">
        <v>3618</v>
      </c>
      <c r="F206" s="104"/>
      <c r="G206" s="104"/>
      <c r="H206" s="104">
        <v>3618</v>
      </c>
      <c r="I206" s="76"/>
      <c r="J206" s="76"/>
      <c r="K206" s="76"/>
      <c r="L206" s="76"/>
      <c r="M206" s="116"/>
      <c r="N206" s="116"/>
      <c r="O206" s="116"/>
      <c r="P206" s="116"/>
      <c r="Q206" s="39">
        <f t="shared" si="10"/>
        <v>3618</v>
      </c>
    </row>
    <row r="207" spans="1:17" ht="12.75">
      <c r="A207" s="74"/>
      <c r="B207" s="74"/>
      <c r="C207" s="51" t="s">
        <v>228</v>
      </c>
      <c r="D207" s="103" t="s">
        <v>180</v>
      </c>
      <c r="E207" s="104">
        <v>515</v>
      </c>
      <c r="F207" s="104"/>
      <c r="G207" s="104"/>
      <c r="H207" s="104">
        <v>515</v>
      </c>
      <c r="I207" s="76"/>
      <c r="J207" s="76"/>
      <c r="K207" s="76"/>
      <c r="L207" s="76"/>
      <c r="M207" s="116"/>
      <c r="N207" s="116"/>
      <c r="O207" s="116"/>
      <c r="P207" s="116"/>
      <c r="Q207" s="39">
        <f t="shared" si="10"/>
        <v>515</v>
      </c>
    </row>
    <row r="208" spans="1:17" ht="12.75">
      <c r="A208" s="74"/>
      <c r="B208" s="74"/>
      <c r="C208" s="51" t="s">
        <v>277</v>
      </c>
      <c r="D208" s="343" t="s">
        <v>276</v>
      </c>
      <c r="E208" s="420">
        <v>11000</v>
      </c>
      <c r="F208" s="388"/>
      <c r="G208" s="388"/>
      <c r="H208" s="104">
        <v>21000</v>
      </c>
      <c r="I208" s="76"/>
      <c r="J208" s="402"/>
      <c r="K208" s="375"/>
      <c r="L208" s="375"/>
      <c r="M208" s="116"/>
      <c r="N208" s="116"/>
      <c r="O208" s="116"/>
      <c r="P208" s="116"/>
      <c r="Q208" s="39">
        <f t="shared" si="10"/>
        <v>11000</v>
      </c>
    </row>
    <row r="209" spans="1:17" ht="25.5">
      <c r="A209" s="74"/>
      <c r="B209" s="74"/>
      <c r="C209" s="51" t="s">
        <v>198</v>
      </c>
      <c r="D209" s="355" t="s">
        <v>176</v>
      </c>
      <c r="E209" s="420">
        <v>5000</v>
      </c>
      <c r="F209" s="388"/>
      <c r="G209" s="388"/>
      <c r="H209" s="104">
        <v>5000</v>
      </c>
      <c r="I209" s="76"/>
      <c r="J209" s="402"/>
      <c r="K209" s="375"/>
      <c r="L209" s="375"/>
      <c r="M209" s="116"/>
      <c r="N209" s="116"/>
      <c r="O209" s="116"/>
      <c r="P209" s="116"/>
      <c r="Q209" s="39">
        <f t="shared" si="10"/>
        <v>5000</v>
      </c>
    </row>
    <row r="210" spans="1:17" ht="12.75" customHeight="1">
      <c r="A210" s="74"/>
      <c r="B210" s="74"/>
      <c r="C210" s="51" t="s">
        <v>199</v>
      </c>
      <c r="D210" s="355" t="s">
        <v>175</v>
      </c>
      <c r="E210" s="420">
        <v>27000</v>
      </c>
      <c r="F210" s="388"/>
      <c r="G210" s="388"/>
      <c r="H210" s="104">
        <v>50000</v>
      </c>
      <c r="I210" s="76"/>
      <c r="J210" s="402"/>
      <c r="K210" s="375"/>
      <c r="L210" s="375"/>
      <c r="M210" s="116"/>
      <c r="N210" s="116"/>
      <c r="O210" s="116"/>
      <c r="P210" s="116"/>
      <c r="Q210" s="39">
        <f t="shared" si="10"/>
        <v>27000</v>
      </c>
    </row>
    <row r="211" spans="1:17" ht="12.75" customHeight="1">
      <c r="A211" s="74"/>
      <c r="B211" s="74"/>
      <c r="C211" s="116">
        <v>4430</v>
      </c>
      <c r="D211" s="117" t="s">
        <v>186</v>
      </c>
      <c r="E211" s="420">
        <v>3000</v>
      </c>
      <c r="F211" s="388"/>
      <c r="G211" s="388"/>
      <c r="H211" s="104"/>
      <c r="I211" s="76"/>
      <c r="J211" s="402"/>
      <c r="K211" s="375"/>
      <c r="L211" s="375"/>
      <c r="M211" s="116"/>
      <c r="N211" s="116"/>
      <c r="O211" s="116"/>
      <c r="P211" s="116"/>
      <c r="Q211" s="39">
        <f t="shared" si="10"/>
        <v>3000</v>
      </c>
    </row>
    <row r="212" spans="1:17" ht="63.75">
      <c r="A212" s="242" t="s">
        <v>245</v>
      </c>
      <c r="B212" s="242"/>
      <c r="C212" s="242"/>
      <c r="D212" s="337" t="s">
        <v>246</v>
      </c>
      <c r="E212" s="408">
        <f>E204</f>
        <v>150133</v>
      </c>
      <c r="F212" s="243">
        <f>F204</f>
        <v>0</v>
      </c>
      <c r="G212" s="243">
        <f>G204</f>
        <v>0</v>
      </c>
      <c r="H212" s="243">
        <f>H204</f>
        <v>190133</v>
      </c>
      <c r="I212" s="243"/>
      <c r="J212" s="243"/>
      <c r="K212" s="243"/>
      <c r="L212" s="243"/>
      <c r="M212" s="318"/>
      <c r="N212" s="318"/>
      <c r="O212" s="318"/>
      <c r="P212" s="318"/>
      <c r="Q212" s="633">
        <f t="shared" si="10"/>
        <v>150133</v>
      </c>
    </row>
    <row r="213" spans="1:17" s="26" customFormat="1" ht="51">
      <c r="A213" s="37" t="s">
        <v>83</v>
      </c>
      <c r="B213" s="244" t="s">
        <v>84</v>
      </c>
      <c r="C213" s="221"/>
      <c r="D213" s="335" t="s">
        <v>85</v>
      </c>
      <c r="E213" s="412">
        <f>E214</f>
        <v>10000</v>
      </c>
      <c r="F213" s="231">
        <f>F214</f>
        <v>0</v>
      </c>
      <c r="G213" s="231">
        <f>G214</f>
        <v>0</v>
      </c>
      <c r="H213" s="231">
        <f>H214</f>
        <v>315000</v>
      </c>
      <c r="I213" s="231"/>
      <c r="J213" s="231"/>
      <c r="K213" s="231"/>
      <c r="L213" s="231"/>
      <c r="M213" s="289"/>
      <c r="N213" s="289"/>
      <c r="O213" s="289"/>
      <c r="P213" s="289"/>
      <c r="Q213" s="39">
        <f t="shared" si="10"/>
        <v>10000</v>
      </c>
    </row>
    <row r="214" spans="1:17" s="26" customFormat="1" ht="51">
      <c r="A214" s="21"/>
      <c r="B214" s="136"/>
      <c r="C214" s="650">
        <v>8070</v>
      </c>
      <c r="D214" s="646" t="s">
        <v>187</v>
      </c>
      <c r="E214" s="407">
        <v>10000</v>
      </c>
      <c r="F214" s="34"/>
      <c r="G214" s="34"/>
      <c r="H214" s="34">
        <v>315000</v>
      </c>
      <c r="I214" s="39"/>
      <c r="J214" s="39"/>
      <c r="K214" s="39"/>
      <c r="L214" s="39"/>
      <c r="M214" s="289"/>
      <c r="N214" s="289"/>
      <c r="O214" s="289"/>
      <c r="P214" s="289"/>
      <c r="Q214" s="39">
        <f t="shared" si="10"/>
        <v>10000</v>
      </c>
    </row>
    <row r="215" spans="1:17" s="43" customFormat="1" ht="12.75">
      <c r="A215" s="242" t="s">
        <v>83</v>
      </c>
      <c r="B215" s="242"/>
      <c r="C215" s="242"/>
      <c r="D215" s="337" t="s">
        <v>86</v>
      </c>
      <c r="E215" s="408">
        <f>E213</f>
        <v>10000</v>
      </c>
      <c r="F215" s="408">
        <f>F213</f>
        <v>0</v>
      </c>
      <c r="G215" s="408">
        <f>G213</f>
        <v>0</v>
      </c>
      <c r="H215" s="243">
        <f>H213</f>
        <v>315000</v>
      </c>
      <c r="I215" s="243"/>
      <c r="J215" s="409"/>
      <c r="K215" s="380"/>
      <c r="L215" s="380"/>
      <c r="M215" s="449"/>
      <c r="N215" s="449"/>
      <c r="O215" s="449"/>
      <c r="P215" s="449"/>
      <c r="Q215" s="519">
        <f t="shared" si="10"/>
        <v>10000</v>
      </c>
    </row>
    <row r="216" spans="1:17" s="43" customFormat="1" ht="12.75">
      <c r="A216" s="52" t="s">
        <v>87</v>
      </c>
      <c r="B216" s="244" t="s">
        <v>365</v>
      </c>
      <c r="C216" s="52"/>
      <c r="D216" s="52" t="s">
        <v>95</v>
      </c>
      <c r="E216" s="418">
        <f>E217</f>
        <v>3500</v>
      </c>
      <c r="F216" s="418">
        <f>F217</f>
        <v>0</v>
      </c>
      <c r="G216" s="386"/>
      <c r="H216" s="111">
        <f>H217</f>
        <v>0</v>
      </c>
      <c r="I216" s="111"/>
      <c r="J216" s="419"/>
      <c r="K216" s="386"/>
      <c r="L216" s="386"/>
      <c r="M216" s="300"/>
      <c r="N216" s="300"/>
      <c r="O216" s="300"/>
      <c r="P216" s="300"/>
      <c r="Q216" s="220">
        <f t="shared" si="10"/>
        <v>3500</v>
      </c>
    </row>
    <row r="217" spans="1:17" s="43" customFormat="1" ht="12.75">
      <c r="A217" s="74"/>
      <c r="B217" s="74"/>
      <c r="C217" s="51" t="s">
        <v>366</v>
      </c>
      <c r="D217" s="37" t="s">
        <v>95</v>
      </c>
      <c r="E217" s="420">
        <v>3500</v>
      </c>
      <c r="F217" s="388"/>
      <c r="G217" s="375"/>
      <c r="H217" s="76"/>
      <c r="I217" s="76"/>
      <c r="J217" s="402"/>
      <c r="K217" s="375"/>
      <c r="L217" s="375"/>
      <c r="M217" s="288"/>
      <c r="N217" s="288"/>
      <c r="O217" s="288"/>
      <c r="P217" s="288"/>
      <c r="Q217" s="24">
        <f t="shared" si="10"/>
        <v>3500</v>
      </c>
    </row>
    <row r="218" spans="1:17" s="26" customFormat="1" ht="12.75">
      <c r="A218" s="52" t="s">
        <v>87</v>
      </c>
      <c r="B218" s="244" t="s">
        <v>92</v>
      </c>
      <c r="C218" s="52"/>
      <c r="D218" s="335" t="s">
        <v>93</v>
      </c>
      <c r="E218" s="412">
        <f>E219+E220</f>
        <v>857000</v>
      </c>
      <c r="F218" s="412">
        <f>F219+F220</f>
        <v>0</v>
      </c>
      <c r="G218" s="412">
        <f>G219+G220</f>
        <v>10000</v>
      </c>
      <c r="H218" s="231" t="e">
        <f>#REF!</f>
        <v>#REF!</v>
      </c>
      <c r="I218" s="231"/>
      <c r="J218" s="406"/>
      <c r="K218" s="378"/>
      <c r="L218" s="378"/>
      <c r="M218" s="289"/>
      <c r="N218" s="289"/>
      <c r="O218" s="289"/>
      <c r="P218" s="289"/>
      <c r="Q218" s="24">
        <f t="shared" si="10"/>
        <v>847000</v>
      </c>
    </row>
    <row r="219" spans="1:17" s="1" customFormat="1" ht="12.75">
      <c r="A219" s="37"/>
      <c r="B219" s="37"/>
      <c r="C219" s="67" t="s">
        <v>94</v>
      </c>
      <c r="D219" s="476" t="s">
        <v>402</v>
      </c>
      <c r="E219" s="379">
        <v>287000</v>
      </c>
      <c r="F219" s="379"/>
      <c r="G219" s="379">
        <v>10000</v>
      </c>
      <c r="H219" s="39">
        <v>380000</v>
      </c>
      <c r="I219" s="39"/>
      <c r="J219" s="257"/>
      <c r="K219" s="379"/>
      <c r="L219" s="379"/>
      <c r="M219" s="289"/>
      <c r="N219" s="289"/>
      <c r="O219" s="289"/>
      <c r="P219" s="289"/>
      <c r="Q219" s="24">
        <f t="shared" si="10"/>
        <v>277000</v>
      </c>
    </row>
    <row r="220" spans="1:17" s="1" customFormat="1" ht="12.75">
      <c r="A220" s="132"/>
      <c r="B220" s="132"/>
      <c r="C220" s="219" t="s">
        <v>403</v>
      </c>
      <c r="D220" s="599" t="s">
        <v>404</v>
      </c>
      <c r="E220" s="414">
        <v>570000</v>
      </c>
      <c r="F220" s="382"/>
      <c r="G220" s="382"/>
      <c r="H220" s="24">
        <v>0</v>
      </c>
      <c r="I220" s="227"/>
      <c r="J220" s="128"/>
      <c r="K220" s="379"/>
      <c r="L220" s="379"/>
      <c r="M220" s="300"/>
      <c r="N220" s="300"/>
      <c r="O220" s="300"/>
      <c r="P220" s="300"/>
      <c r="Q220" s="24">
        <f t="shared" si="10"/>
        <v>570000</v>
      </c>
    </row>
    <row r="221" spans="1:17" s="1" customFormat="1" ht="12.75" hidden="1">
      <c r="A221" s="132"/>
      <c r="B221" s="132"/>
      <c r="C221" s="219"/>
      <c r="D221" s="357" t="s">
        <v>278</v>
      </c>
      <c r="E221" s="432">
        <v>0</v>
      </c>
      <c r="F221" s="512"/>
      <c r="G221" s="512"/>
      <c r="H221" s="313">
        <v>0</v>
      </c>
      <c r="I221" s="227"/>
      <c r="J221" s="128"/>
      <c r="K221" s="379"/>
      <c r="L221" s="379"/>
      <c r="M221" s="300"/>
      <c r="N221" s="300"/>
      <c r="O221" s="300"/>
      <c r="P221" s="300"/>
      <c r="Q221" s="24">
        <f t="shared" si="10"/>
        <v>0</v>
      </c>
    </row>
    <row r="222" spans="1:17" s="1" customFormat="1" ht="12.75" hidden="1">
      <c r="A222" s="132"/>
      <c r="B222" s="132"/>
      <c r="C222" s="219"/>
      <c r="D222" s="357" t="s">
        <v>279</v>
      </c>
      <c r="E222" s="432">
        <v>0</v>
      </c>
      <c r="F222" s="512"/>
      <c r="G222" s="512"/>
      <c r="H222" s="313">
        <v>0</v>
      </c>
      <c r="I222" s="227"/>
      <c r="J222" s="128"/>
      <c r="K222" s="379"/>
      <c r="L222" s="379"/>
      <c r="M222" s="300"/>
      <c r="N222" s="300"/>
      <c r="O222" s="300"/>
      <c r="P222" s="300"/>
      <c r="Q222" s="24">
        <f t="shared" si="10"/>
        <v>0</v>
      </c>
    </row>
    <row r="223" spans="1:17" s="1" customFormat="1" ht="22.5" hidden="1">
      <c r="A223" s="32"/>
      <c r="B223" s="32"/>
      <c r="C223" s="120"/>
      <c r="D223" s="286" t="s">
        <v>281</v>
      </c>
      <c r="E223" s="285">
        <v>0</v>
      </c>
      <c r="F223" s="390"/>
      <c r="G223" s="285"/>
      <c r="H223" s="285">
        <v>0</v>
      </c>
      <c r="I223" s="34"/>
      <c r="J223" s="39"/>
      <c r="K223" s="39"/>
      <c r="L223" s="379"/>
      <c r="M223" s="300"/>
      <c r="N223" s="300"/>
      <c r="O223" s="300"/>
      <c r="P223" s="300"/>
      <c r="Q223" s="24">
        <f t="shared" si="10"/>
        <v>0</v>
      </c>
    </row>
    <row r="224" spans="1:17" s="1" customFormat="1" ht="22.5" hidden="1">
      <c r="A224" s="132"/>
      <c r="B224" s="132"/>
      <c r="C224" s="219"/>
      <c r="D224" s="357" t="s">
        <v>280</v>
      </c>
      <c r="E224" s="432">
        <v>0</v>
      </c>
      <c r="F224" s="512"/>
      <c r="G224" s="512"/>
      <c r="H224" s="313">
        <v>0</v>
      </c>
      <c r="I224" s="227"/>
      <c r="J224" s="128"/>
      <c r="K224" s="382"/>
      <c r="L224" s="382"/>
      <c r="M224" s="650"/>
      <c r="N224" s="650"/>
      <c r="O224" s="650"/>
      <c r="P224" s="650"/>
      <c r="Q224" s="24">
        <f t="shared" si="10"/>
        <v>0</v>
      </c>
    </row>
    <row r="225" spans="1:19" s="1" customFormat="1" ht="25.5">
      <c r="A225" s="63" t="s">
        <v>87</v>
      </c>
      <c r="B225" s="244" t="s">
        <v>282</v>
      </c>
      <c r="C225" s="237"/>
      <c r="D225" s="335" t="s">
        <v>283</v>
      </c>
      <c r="E225" s="412">
        <f>E226</f>
        <v>473979</v>
      </c>
      <c r="F225" s="378">
        <f>F226</f>
        <v>0</v>
      </c>
      <c r="G225" s="412">
        <v>0</v>
      </c>
      <c r="H225" s="231">
        <f>H226</f>
        <v>119654</v>
      </c>
      <c r="I225" s="231"/>
      <c r="J225" s="406"/>
      <c r="K225" s="378"/>
      <c r="L225" s="378"/>
      <c r="M225" s="300"/>
      <c r="N225" s="300"/>
      <c r="O225" s="300"/>
      <c r="P225" s="300"/>
      <c r="Q225" s="24">
        <f t="shared" si="10"/>
        <v>473979</v>
      </c>
      <c r="S225" s="1" t="s">
        <v>368</v>
      </c>
    </row>
    <row r="226" spans="1:17" s="1" customFormat="1" ht="25.5">
      <c r="A226" s="455"/>
      <c r="B226" s="32"/>
      <c r="C226" s="120" t="s">
        <v>90</v>
      </c>
      <c r="D226" s="476" t="s">
        <v>91</v>
      </c>
      <c r="E226" s="379">
        <v>473979</v>
      </c>
      <c r="F226" s="379"/>
      <c r="G226" s="379"/>
      <c r="H226" s="39">
        <v>119654</v>
      </c>
      <c r="I226" s="34"/>
      <c r="J226" s="257"/>
      <c r="K226" s="379"/>
      <c r="L226" s="379"/>
      <c r="M226" s="300"/>
      <c r="N226" s="300"/>
      <c r="O226" s="300"/>
      <c r="P226" s="300"/>
      <c r="Q226" s="24">
        <f t="shared" si="10"/>
        <v>473979</v>
      </c>
    </row>
    <row r="227" spans="1:17" s="1" customFormat="1" ht="25.5">
      <c r="A227" s="242" t="s">
        <v>87</v>
      </c>
      <c r="B227" s="242"/>
      <c r="C227" s="242"/>
      <c r="D227" s="477" t="s">
        <v>95</v>
      </c>
      <c r="E227" s="380">
        <f>E218+E225+E216</f>
        <v>1334479</v>
      </c>
      <c r="F227" s="380">
        <f>F218+F225+F216</f>
        <v>0</v>
      </c>
      <c r="G227" s="391">
        <f>G218+G225+G216</f>
        <v>10000</v>
      </c>
      <c r="H227" s="243" t="e">
        <f aca="true" t="shared" si="13" ref="H227:P227">H218+H225</f>
        <v>#REF!</v>
      </c>
      <c r="I227" s="243">
        <f t="shared" si="13"/>
        <v>0</v>
      </c>
      <c r="J227" s="409">
        <f t="shared" si="13"/>
        <v>0</v>
      </c>
      <c r="K227" s="380">
        <f t="shared" si="13"/>
        <v>0</v>
      </c>
      <c r="L227" s="380">
        <f t="shared" si="13"/>
        <v>0</v>
      </c>
      <c r="M227" s="243">
        <f t="shared" si="13"/>
        <v>0</v>
      </c>
      <c r="N227" s="243">
        <f t="shared" si="13"/>
        <v>0</v>
      </c>
      <c r="O227" s="243">
        <f t="shared" si="13"/>
        <v>0</v>
      </c>
      <c r="P227" s="243">
        <f t="shared" si="13"/>
        <v>0</v>
      </c>
      <c r="Q227" s="649">
        <f t="shared" si="10"/>
        <v>1324479</v>
      </c>
    </row>
    <row r="228" spans="1:17" s="26" customFormat="1" ht="12.75">
      <c r="A228" s="37" t="s">
        <v>96</v>
      </c>
      <c r="B228" s="244" t="s">
        <v>97</v>
      </c>
      <c r="C228" s="52"/>
      <c r="D228" s="335" t="s">
        <v>98</v>
      </c>
      <c r="E228" s="412">
        <f>SUM(E229+E231+E232+E233+E234+E235+E236+E237+E238+E239+E240+E241+E242+E244+E245+E246+E255+E247+E248+E243)+E249+E250</f>
        <v>11974025</v>
      </c>
      <c r="F228" s="412">
        <f>SUM(F229+F230+F231+F232+F233+F234+F235+F236+F237+F238+F239+F240+F241+F242+F244+F245+F246+F255+F247+F248+F243)+F249+F250</f>
        <v>19006</v>
      </c>
      <c r="G228" s="412">
        <f>SUM(G229+G231+G232+G233+G234+G235+G236+G237+G238+G239+G240+G241+G242+G244+G245+G246+G255+G247+G248+G243)+G249+G250</f>
        <v>949610</v>
      </c>
      <c r="H228" s="412" t="e">
        <f>SUM(H229+#REF!+H231+H232+H233+H234+#REF!+H235+H236+H237+H238+H239+H240+H241+H242+H244+H245+H246+#REF!)</f>
        <v>#REF!</v>
      </c>
      <c r="I228" s="231"/>
      <c r="J228" s="412" t="e">
        <f>SUM(J229+#REF!+J231+J232+J233+J234+#REF!+J235+J236+J237+J238+J239+J240+J241+J242+J244+J245+J246+#REF!)</f>
        <v>#REF!</v>
      </c>
      <c r="K228" s="412" t="e">
        <f>SUM(K229+#REF!+K231+K232+K233+K234+#REF!+K235+K236+K237+K238+K239+K240+K241+K242+K244+K245+K246+#REF!)</f>
        <v>#REF!</v>
      </c>
      <c r="L228" s="378" t="e">
        <f>SUM(L229+#REF!+L231+L232+L233+L234+#REF!+L235+L236+L237+L238+L239+L240+L241+L242+L244+L245+L246+#REF!)</f>
        <v>#REF!</v>
      </c>
      <c r="M228" s="412" t="e">
        <f>SUM(M229+#REF!+M231+M232+M233+M234+#REF!+M235+M236+M237+M238+M239+M240+M241+M242+M244+M245+M246+#REF!)</f>
        <v>#REF!</v>
      </c>
      <c r="N228" s="412" t="e">
        <f>SUM(N229+#REF!+N231+N232+N233+N234+#REF!+N235+N236+N237+N238+N239+N240+N241+N242+N244+N245+N246+#REF!)</f>
        <v>#REF!</v>
      </c>
      <c r="O228" s="412" t="e">
        <f>SUM(O229+#REF!+O231+O232+O233+O234+#REF!+O235+O236+O237+O238+O239+O240+O241+O242+O244+O245+O246+#REF!)</f>
        <v>#REF!</v>
      </c>
      <c r="P228" s="412" t="e">
        <f>SUM(P229+#REF!+P231+P232+P233+P234+#REF!+P235+P236+P237+P238+P239+P240+P241+P242+P244+P245+P246+#REF!)</f>
        <v>#REF!</v>
      </c>
      <c r="Q228" s="231">
        <f t="shared" si="10"/>
        <v>11043421</v>
      </c>
    </row>
    <row r="229" spans="1:17" s="26" customFormat="1" ht="25.5">
      <c r="A229" s="37"/>
      <c r="B229" s="50"/>
      <c r="C229" s="116">
        <v>3020</v>
      </c>
      <c r="D229" s="342" t="s">
        <v>306</v>
      </c>
      <c r="E229" s="407">
        <v>245672</v>
      </c>
      <c r="F229" s="383"/>
      <c r="G229" s="383"/>
      <c r="H229" s="34"/>
      <c r="I229" s="81"/>
      <c r="J229" s="413">
        <f>SUM(K229:P229)</f>
        <v>243192</v>
      </c>
      <c r="K229" s="383">
        <v>149856</v>
      </c>
      <c r="L229" s="383">
        <v>93336</v>
      </c>
      <c r="M229" s="289"/>
      <c r="N229" s="289"/>
      <c r="O229" s="289"/>
      <c r="P229" s="289"/>
      <c r="Q229" s="39">
        <f t="shared" si="10"/>
        <v>245672</v>
      </c>
    </row>
    <row r="230" spans="1:17" s="26" customFormat="1" ht="25.5">
      <c r="A230" s="37"/>
      <c r="B230" s="50"/>
      <c r="C230" s="116">
        <v>3260</v>
      </c>
      <c r="D230" s="342" t="s">
        <v>448</v>
      </c>
      <c r="E230" s="407"/>
      <c r="F230" s="383"/>
      <c r="G230" s="383"/>
      <c r="H230" s="34"/>
      <c r="I230" s="81"/>
      <c r="J230" s="413"/>
      <c r="K230" s="383"/>
      <c r="L230" s="383"/>
      <c r="M230" s="289"/>
      <c r="N230" s="289"/>
      <c r="O230" s="289"/>
      <c r="P230" s="289"/>
      <c r="Q230" s="24">
        <f t="shared" si="10"/>
        <v>0</v>
      </c>
    </row>
    <row r="231" spans="1:17" s="26" customFormat="1" ht="25.5">
      <c r="A231" s="37"/>
      <c r="B231" s="50"/>
      <c r="C231" s="116">
        <v>4010</v>
      </c>
      <c r="D231" s="342" t="s">
        <v>181</v>
      </c>
      <c r="E231" s="407">
        <v>3143302</v>
      </c>
      <c r="F231" s="383">
        <v>15883</v>
      </c>
      <c r="G231" s="383"/>
      <c r="H231" s="34"/>
      <c r="I231" s="81"/>
      <c r="J231" s="413">
        <f aca="true" t="shared" si="14" ref="J231:J313">SUM(K231:P231)</f>
        <v>3077884</v>
      </c>
      <c r="K231" s="383">
        <v>1811616</v>
      </c>
      <c r="L231" s="383">
        <v>1266268</v>
      </c>
      <c r="M231" s="289"/>
      <c r="N231" s="289"/>
      <c r="O231" s="289"/>
      <c r="P231" s="289"/>
      <c r="Q231" s="24">
        <f t="shared" si="10"/>
        <v>3159185</v>
      </c>
    </row>
    <row r="232" spans="1:17" s="26" customFormat="1" ht="25.5">
      <c r="A232" s="37"/>
      <c r="B232" s="50"/>
      <c r="C232" s="116">
        <v>4040</v>
      </c>
      <c r="D232" s="342" t="s">
        <v>182</v>
      </c>
      <c r="E232" s="407">
        <v>243027</v>
      </c>
      <c r="F232" s="383"/>
      <c r="G232" s="383"/>
      <c r="H232" s="34"/>
      <c r="I232" s="81"/>
      <c r="J232" s="413">
        <f t="shared" si="14"/>
        <v>238961</v>
      </c>
      <c r="K232" s="383">
        <v>141538</v>
      </c>
      <c r="L232" s="383">
        <v>97423</v>
      </c>
      <c r="M232" s="289"/>
      <c r="N232" s="289"/>
      <c r="O232" s="289"/>
      <c r="P232" s="289"/>
      <c r="Q232" s="24">
        <f t="shared" si="10"/>
        <v>243027</v>
      </c>
    </row>
    <row r="233" spans="1:17" s="26" customFormat="1" ht="25.5">
      <c r="A233" s="37"/>
      <c r="B233" s="50"/>
      <c r="C233" s="116">
        <v>4110</v>
      </c>
      <c r="D233" s="342" t="s">
        <v>183</v>
      </c>
      <c r="E233" s="407">
        <v>616808</v>
      </c>
      <c r="F233" s="383">
        <v>2734</v>
      </c>
      <c r="G233" s="383"/>
      <c r="H233" s="34"/>
      <c r="I233" s="81"/>
      <c r="J233" s="413">
        <f t="shared" si="14"/>
        <v>623641</v>
      </c>
      <c r="K233" s="383">
        <v>376491</v>
      </c>
      <c r="L233" s="383">
        <v>247150</v>
      </c>
      <c r="M233" s="289"/>
      <c r="N233" s="289"/>
      <c r="O233" s="289"/>
      <c r="P233" s="289"/>
      <c r="Q233" s="24">
        <f t="shared" si="10"/>
        <v>619542</v>
      </c>
    </row>
    <row r="234" spans="1:17" s="26" customFormat="1" ht="12.75">
      <c r="A234" s="37"/>
      <c r="B234" s="50"/>
      <c r="C234" s="116">
        <v>4120</v>
      </c>
      <c r="D234" s="117" t="s">
        <v>180</v>
      </c>
      <c r="E234" s="407">
        <v>88630</v>
      </c>
      <c r="F234" s="383">
        <v>389</v>
      </c>
      <c r="G234" s="383"/>
      <c r="H234" s="34"/>
      <c r="I234" s="34"/>
      <c r="J234" s="413">
        <f t="shared" si="14"/>
        <v>85954</v>
      </c>
      <c r="K234" s="34">
        <v>51273</v>
      </c>
      <c r="L234" s="383">
        <v>34681</v>
      </c>
      <c r="M234" s="289"/>
      <c r="N234" s="289"/>
      <c r="O234" s="289"/>
      <c r="P234" s="289"/>
      <c r="Q234" s="24">
        <f t="shared" si="10"/>
        <v>89019</v>
      </c>
    </row>
    <row r="235" spans="1:17" s="26" customFormat="1" ht="12.75">
      <c r="A235" s="21"/>
      <c r="B235" s="136"/>
      <c r="C235" s="150">
        <v>4170</v>
      </c>
      <c r="D235" s="351" t="s">
        <v>276</v>
      </c>
      <c r="E235" s="407">
        <v>2560</v>
      </c>
      <c r="F235" s="385"/>
      <c r="G235" s="385"/>
      <c r="H235" s="134"/>
      <c r="I235" s="227"/>
      <c r="J235" s="413">
        <f t="shared" si="14"/>
        <v>5460</v>
      </c>
      <c r="K235" s="385">
        <v>4400</v>
      </c>
      <c r="L235" s="383">
        <v>1060</v>
      </c>
      <c r="M235" s="289"/>
      <c r="N235" s="289"/>
      <c r="O235" s="289"/>
      <c r="P235" s="289"/>
      <c r="Q235" s="24">
        <f t="shared" si="10"/>
        <v>2560</v>
      </c>
    </row>
    <row r="236" spans="1:17" s="26" customFormat="1" ht="25.5">
      <c r="A236" s="21"/>
      <c r="B236" s="136"/>
      <c r="C236" s="150">
        <v>4210</v>
      </c>
      <c r="D236" s="351" t="s">
        <v>176</v>
      </c>
      <c r="E236" s="407">
        <v>86571</v>
      </c>
      <c r="F236" s="385"/>
      <c r="G236" s="385"/>
      <c r="H236" s="134"/>
      <c r="I236" s="227"/>
      <c r="J236" s="413">
        <f t="shared" si="14"/>
        <v>124688</v>
      </c>
      <c r="K236" s="383">
        <v>71988</v>
      </c>
      <c r="L236" s="383">
        <v>52700</v>
      </c>
      <c r="M236" s="289"/>
      <c r="N236" s="289"/>
      <c r="O236" s="289"/>
      <c r="P236" s="289"/>
      <c r="Q236" s="24">
        <f t="shared" si="10"/>
        <v>86571</v>
      </c>
    </row>
    <row r="237" spans="1:17" s="26" customFormat="1" ht="25.5">
      <c r="A237" s="37"/>
      <c r="B237" s="50"/>
      <c r="C237" s="116">
        <v>4240</v>
      </c>
      <c r="D237" s="342" t="s">
        <v>188</v>
      </c>
      <c r="E237" s="407">
        <v>25000</v>
      </c>
      <c r="F237" s="383"/>
      <c r="G237" s="383"/>
      <c r="H237" s="34"/>
      <c r="I237" s="81"/>
      <c r="J237" s="413">
        <f t="shared" si="14"/>
        <v>30220</v>
      </c>
      <c r="K237" s="383">
        <v>19000</v>
      </c>
      <c r="L237" s="383">
        <v>11220</v>
      </c>
      <c r="M237" s="289"/>
      <c r="N237" s="289"/>
      <c r="O237" s="289"/>
      <c r="P237" s="289"/>
      <c r="Q237" s="39">
        <f t="shared" si="10"/>
        <v>25000</v>
      </c>
    </row>
    <row r="238" spans="1:17" s="26" customFormat="1" ht="13.5" thickBot="1">
      <c r="A238" s="141"/>
      <c r="B238" s="225"/>
      <c r="C238" s="226">
        <v>4260</v>
      </c>
      <c r="D238" s="358" t="s">
        <v>178</v>
      </c>
      <c r="E238" s="415">
        <v>321928</v>
      </c>
      <c r="F238" s="393"/>
      <c r="G238" s="393"/>
      <c r="H238" s="223"/>
      <c r="I238" s="224"/>
      <c r="J238" s="438">
        <f t="shared" si="14"/>
        <v>342410</v>
      </c>
      <c r="K238" s="393">
        <v>199202</v>
      </c>
      <c r="L238" s="393">
        <v>143208</v>
      </c>
      <c r="M238" s="304"/>
      <c r="N238" s="304"/>
      <c r="O238" s="304"/>
      <c r="P238" s="304"/>
      <c r="Q238" s="541">
        <f t="shared" si="10"/>
        <v>321928</v>
      </c>
    </row>
    <row r="239" spans="1:17" s="26" customFormat="1" ht="12.75">
      <c r="A239" s="542"/>
      <c r="B239" s="543"/>
      <c r="C239" s="551">
        <v>4270</v>
      </c>
      <c r="D239" s="552" t="s">
        <v>177</v>
      </c>
      <c r="E239" s="553">
        <v>74500</v>
      </c>
      <c r="F239" s="554"/>
      <c r="G239" s="554"/>
      <c r="H239" s="555"/>
      <c r="I239" s="545"/>
      <c r="J239" s="557">
        <f t="shared" si="14"/>
        <v>267980</v>
      </c>
      <c r="K239" s="554">
        <v>213780</v>
      </c>
      <c r="L239" s="554">
        <v>54200</v>
      </c>
      <c r="M239" s="547"/>
      <c r="N239" s="547"/>
      <c r="O239" s="547"/>
      <c r="P239" s="547"/>
      <c r="Q239" s="540">
        <f t="shared" si="10"/>
        <v>74500</v>
      </c>
    </row>
    <row r="240" spans="1:17" s="26" customFormat="1" ht="12.75">
      <c r="A240" s="37"/>
      <c r="B240" s="50"/>
      <c r="C240" s="116">
        <v>4280</v>
      </c>
      <c r="D240" s="342" t="s">
        <v>262</v>
      </c>
      <c r="E240" s="407">
        <v>45820</v>
      </c>
      <c r="F240" s="383"/>
      <c r="G240" s="383"/>
      <c r="H240" s="34"/>
      <c r="I240" s="81"/>
      <c r="J240" s="413">
        <f t="shared" si="14"/>
        <v>49870</v>
      </c>
      <c r="K240" s="383">
        <v>28300</v>
      </c>
      <c r="L240" s="383">
        <v>21570</v>
      </c>
      <c r="M240" s="289"/>
      <c r="N240" s="289"/>
      <c r="O240" s="289"/>
      <c r="P240" s="289"/>
      <c r="Q240" s="39">
        <f t="shared" si="10"/>
        <v>45820</v>
      </c>
    </row>
    <row r="241" spans="1:17" s="26" customFormat="1" ht="12.75">
      <c r="A241" s="37"/>
      <c r="B241" s="50"/>
      <c r="C241" s="116">
        <v>4300</v>
      </c>
      <c r="D241" s="342" t="s">
        <v>175</v>
      </c>
      <c r="E241" s="407">
        <v>122111</v>
      </c>
      <c r="F241" s="383"/>
      <c r="G241" s="383"/>
      <c r="H241" s="34"/>
      <c r="I241" s="81"/>
      <c r="J241" s="413">
        <f t="shared" si="14"/>
        <v>155072</v>
      </c>
      <c r="K241" s="386">
        <v>69422</v>
      </c>
      <c r="L241" s="383">
        <v>85650</v>
      </c>
      <c r="M241" s="289"/>
      <c r="N241" s="289"/>
      <c r="O241" s="289"/>
      <c r="P241" s="289"/>
      <c r="Q241" s="39">
        <f t="shared" si="10"/>
        <v>122111</v>
      </c>
    </row>
    <row r="242" spans="1:17" s="26" customFormat="1" ht="12.75">
      <c r="A242" s="37"/>
      <c r="B242" s="50"/>
      <c r="C242" s="116">
        <v>4350</v>
      </c>
      <c r="D242" s="342" t="s">
        <v>285</v>
      </c>
      <c r="E242" s="407">
        <v>3734</v>
      </c>
      <c r="F242" s="383"/>
      <c r="G242" s="383"/>
      <c r="H242" s="34"/>
      <c r="I242" s="81"/>
      <c r="J242" s="413">
        <f t="shared" si="14"/>
        <v>4700</v>
      </c>
      <c r="K242" s="383">
        <v>3500</v>
      </c>
      <c r="L242" s="383">
        <v>1200</v>
      </c>
      <c r="M242" s="289"/>
      <c r="N242" s="289"/>
      <c r="O242" s="289"/>
      <c r="P242" s="289"/>
      <c r="Q242" s="24">
        <f aca="true" t="shared" si="15" ref="Q242:Q317">E242+F242-G242</f>
        <v>3734</v>
      </c>
    </row>
    <row r="243" spans="1:17" s="26" customFormat="1" ht="38.25">
      <c r="A243" s="37"/>
      <c r="B243" s="50"/>
      <c r="C243" s="116">
        <v>4370</v>
      </c>
      <c r="D243" s="342" t="s">
        <v>394</v>
      </c>
      <c r="E243" s="407">
        <v>15000</v>
      </c>
      <c r="F243" s="383"/>
      <c r="G243" s="383"/>
      <c r="H243" s="34"/>
      <c r="I243" s="81"/>
      <c r="J243" s="413"/>
      <c r="K243" s="383"/>
      <c r="L243" s="383"/>
      <c r="M243" s="289"/>
      <c r="N243" s="289"/>
      <c r="O243" s="289"/>
      <c r="P243" s="289"/>
      <c r="Q243" s="24">
        <f t="shared" si="15"/>
        <v>15000</v>
      </c>
    </row>
    <row r="244" spans="1:17" s="26" customFormat="1" ht="12.75">
      <c r="A244" s="37"/>
      <c r="B244" s="50"/>
      <c r="C244" s="116">
        <v>4410</v>
      </c>
      <c r="D244" s="342" t="s">
        <v>184</v>
      </c>
      <c r="E244" s="407">
        <v>8702</v>
      </c>
      <c r="F244" s="383"/>
      <c r="G244" s="383"/>
      <c r="H244" s="34"/>
      <c r="I244" s="81"/>
      <c r="J244" s="413">
        <f t="shared" si="14"/>
        <v>7502</v>
      </c>
      <c r="K244" s="383">
        <v>5000</v>
      </c>
      <c r="L244" s="383">
        <v>2502</v>
      </c>
      <c r="M244" s="289"/>
      <c r="N244" s="289"/>
      <c r="O244" s="289"/>
      <c r="P244" s="289"/>
      <c r="Q244" s="24">
        <f t="shared" si="15"/>
        <v>8702</v>
      </c>
    </row>
    <row r="245" spans="1:17" s="26" customFormat="1" ht="12.75">
      <c r="A245" s="37"/>
      <c r="B245" s="50"/>
      <c r="C245" s="116">
        <v>4430</v>
      </c>
      <c r="D245" s="342" t="s">
        <v>202</v>
      </c>
      <c r="E245" s="407">
        <v>2000</v>
      </c>
      <c r="F245" s="393"/>
      <c r="G245" s="393"/>
      <c r="H245" s="223"/>
      <c r="I245" s="224"/>
      <c r="J245" s="413">
        <f t="shared" si="14"/>
        <v>2000</v>
      </c>
      <c r="K245" s="383">
        <v>2000</v>
      </c>
      <c r="L245" s="383">
        <v>0</v>
      </c>
      <c r="M245" s="289"/>
      <c r="N245" s="289"/>
      <c r="O245" s="289"/>
      <c r="P245" s="289"/>
      <c r="Q245" s="24">
        <f t="shared" si="15"/>
        <v>2000</v>
      </c>
    </row>
    <row r="246" spans="1:17" s="26" customFormat="1" ht="25.5">
      <c r="A246" s="37"/>
      <c r="B246" s="50"/>
      <c r="C246" s="116">
        <v>4440</v>
      </c>
      <c r="D246" s="342" t="s">
        <v>185</v>
      </c>
      <c r="E246" s="407">
        <v>203289</v>
      </c>
      <c r="F246" s="383"/>
      <c r="G246" s="383"/>
      <c r="H246" s="34"/>
      <c r="I246" s="34"/>
      <c r="J246" s="413">
        <f t="shared" si="14"/>
        <v>205029</v>
      </c>
      <c r="K246" s="383">
        <v>130841</v>
      </c>
      <c r="L246" s="383">
        <v>74188</v>
      </c>
      <c r="M246" s="289"/>
      <c r="N246" s="289"/>
      <c r="O246" s="289"/>
      <c r="P246" s="289"/>
      <c r="Q246" s="24">
        <f t="shared" si="15"/>
        <v>203289</v>
      </c>
    </row>
    <row r="247" spans="1:17" s="26" customFormat="1" ht="51">
      <c r="A247" s="37"/>
      <c r="B247" s="50"/>
      <c r="C247" s="117">
        <v>4740</v>
      </c>
      <c r="D247" s="479" t="s">
        <v>398</v>
      </c>
      <c r="E247" s="393">
        <v>8000</v>
      </c>
      <c r="F247" s="393"/>
      <c r="G247" s="393"/>
      <c r="H247" s="223"/>
      <c r="I247" s="223"/>
      <c r="J247" s="224"/>
      <c r="K247" s="393"/>
      <c r="L247" s="393"/>
      <c r="M247" s="304"/>
      <c r="N247" s="304"/>
      <c r="O247" s="304"/>
      <c r="P247" s="304"/>
      <c r="Q247" s="39">
        <f t="shared" si="15"/>
        <v>8000</v>
      </c>
    </row>
    <row r="248" spans="1:17" s="26" customFormat="1" ht="39" thickBot="1">
      <c r="A248" s="37"/>
      <c r="B248" s="50"/>
      <c r="C248" s="117">
        <v>4750</v>
      </c>
      <c r="D248" s="479" t="s">
        <v>400</v>
      </c>
      <c r="E248" s="383">
        <v>12180</v>
      </c>
      <c r="F248" s="383"/>
      <c r="G248" s="383"/>
      <c r="H248" s="34"/>
      <c r="I248" s="34"/>
      <c r="J248" s="81"/>
      <c r="K248" s="383"/>
      <c r="L248" s="383"/>
      <c r="M248" s="289"/>
      <c r="N248" s="289"/>
      <c r="O248" s="289"/>
      <c r="P248" s="289"/>
      <c r="Q248" s="39">
        <f t="shared" si="15"/>
        <v>12180</v>
      </c>
    </row>
    <row r="249" spans="1:17" ht="90">
      <c r="A249" s="504"/>
      <c r="B249" s="504"/>
      <c r="C249" s="626" t="s">
        <v>437</v>
      </c>
      <c r="D249" s="576" t="s">
        <v>342</v>
      </c>
      <c r="E249" s="554">
        <v>4616053</v>
      </c>
      <c r="F249" s="555"/>
      <c r="G249" s="635"/>
      <c r="H249" s="575">
        <v>15250</v>
      </c>
      <c r="I249" s="575"/>
      <c r="J249" s="555">
        <f t="shared" si="14"/>
        <v>0</v>
      </c>
      <c r="K249" s="575">
        <v>0</v>
      </c>
      <c r="L249" s="575"/>
      <c r="M249" s="551"/>
      <c r="N249" s="551"/>
      <c r="O249" s="551"/>
      <c r="P249" s="551"/>
      <c r="Q249" s="540">
        <f t="shared" si="15"/>
        <v>4616053</v>
      </c>
    </row>
    <row r="250" spans="1:17" ht="26.25" thickBot="1">
      <c r="A250" s="298"/>
      <c r="B250" s="298"/>
      <c r="C250" s="574" t="s">
        <v>15</v>
      </c>
      <c r="D250" s="502" t="s">
        <v>174</v>
      </c>
      <c r="E250" s="385">
        <f>E252+E253+E254+E251</f>
        <v>1689138</v>
      </c>
      <c r="F250" s="385">
        <f>F252+F253+F254+F251</f>
        <v>0</v>
      </c>
      <c r="G250" s="385">
        <f>G252+G253+G254+G251</f>
        <v>909000</v>
      </c>
      <c r="H250" s="634"/>
      <c r="I250" s="634"/>
      <c r="J250" s="227"/>
      <c r="K250" s="453"/>
      <c r="L250" s="453"/>
      <c r="M250" s="150"/>
      <c r="N250" s="150"/>
      <c r="O250" s="150"/>
      <c r="P250" s="150"/>
      <c r="Q250" s="24">
        <f t="shared" si="15"/>
        <v>780138</v>
      </c>
    </row>
    <row r="251" spans="1:17" ht="90">
      <c r="A251" s="298"/>
      <c r="B251" s="298"/>
      <c r="C251" s="225" t="s">
        <v>443</v>
      </c>
      <c r="D251" s="576" t="s">
        <v>342</v>
      </c>
      <c r="E251" s="385">
        <v>5877</v>
      </c>
      <c r="F251" s="385"/>
      <c r="G251" s="385"/>
      <c r="H251" s="634"/>
      <c r="I251" s="634"/>
      <c r="J251" s="227"/>
      <c r="K251" s="453"/>
      <c r="L251" s="453"/>
      <c r="M251" s="150"/>
      <c r="N251" s="150"/>
      <c r="O251" s="150"/>
      <c r="P251" s="150"/>
      <c r="Q251" s="24">
        <f t="shared" si="15"/>
        <v>5877</v>
      </c>
    </row>
    <row r="252" spans="1:17" ht="33.75">
      <c r="A252" s="298"/>
      <c r="B252" s="298"/>
      <c r="C252" s="287" t="s">
        <v>240</v>
      </c>
      <c r="D252" s="333" t="s">
        <v>341</v>
      </c>
      <c r="E252" s="407">
        <v>478500</v>
      </c>
      <c r="F252" s="383"/>
      <c r="G252" s="383"/>
      <c r="H252" s="315">
        <v>500000</v>
      </c>
      <c r="I252" s="65"/>
      <c r="J252" s="413">
        <f t="shared" si="14"/>
        <v>0</v>
      </c>
      <c r="K252" s="387">
        <v>0</v>
      </c>
      <c r="L252" s="387">
        <v>0</v>
      </c>
      <c r="M252" s="116"/>
      <c r="N252" s="116"/>
      <c r="O252" s="116"/>
      <c r="P252" s="116"/>
      <c r="Q252" s="24">
        <f t="shared" si="15"/>
        <v>478500</v>
      </c>
    </row>
    <row r="253" spans="1:17" ht="33.75">
      <c r="A253" s="74"/>
      <c r="B253" s="74"/>
      <c r="C253" s="287" t="s">
        <v>10</v>
      </c>
      <c r="D253" s="333" t="s">
        <v>405</v>
      </c>
      <c r="E253" s="407">
        <v>1199935</v>
      </c>
      <c r="F253" s="383"/>
      <c r="G253" s="383">
        <v>909000</v>
      </c>
      <c r="H253" s="387">
        <v>50000</v>
      </c>
      <c r="I253" s="278"/>
      <c r="J253" s="413">
        <f t="shared" si="14"/>
        <v>0</v>
      </c>
      <c r="K253" s="387">
        <v>0</v>
      </c>
      <c r="L253" s="387"/>
      <c r="M253" s="116"/>
      <c r="N253" s="116"/>
      <c r="O253" s="116"/>
      <c r="P253" s="116"/>
      <c r="Q253" s="24">
        <f t="shared" si="15"/>
        <v>290935</v>
      </c>
    </row>
    <row r="254" spans="1:17" ht="45">
      <c r="A254" s="74"/>
      <c r="B254" s="74"/>
      <c r="C254" s="287" t="s">
        <v>11</v>
      </c>
      <c r="D254" s="333" t="s">
        <v>424</v>
      </c>
      <c r="E254" s="407">
        <v>4826</v>
      </c>
      <c r="F254" s="383"/>
      <c r="G254" s="383"/>
      <c r="H254" s="387"/>
      <c r="I254" s="619"/>
      <c r="J254" s="413"/>
      <c r="K254" s="387"/>
      <c r="L254" s="387"/>
      <c r="M254" s="463"/>
      <c r="N254" s="463"/>
      <c r="O254" s="463"/>
      <c r="P254" s="463"/>
      <c r="Q254" s="24">
        <f t="shared" si="15"/>
        <v>4826</v>
      </c>
    </row>
    <row r="255" spans="1:17" ht="24">
      <c r="A255" s="74"/>
      <c r="B255" s="74"/>
      <c r="C255" s="277" t="s">
        <v>39</v>
      </c>
      <c r="D255" s="454" t="s">
        <v>179</v>
      </c>
      <c r="E255" s="418">
        <f>E256</f>
        <v>400000</v>
      </c>
      <c r="F255" s="386">
        <f>F256</f>
        <v>0</v>
      </c>
      <c r="G255" s="383">
        <f>SUM(G256)</f>
        <v>40610</v>
      </c>
      <c r="H255" s="387"/>
      <c r="I255" s="462"/>
      <c r="J255" s="413"/>
      <c r="K255" s="387"/>
      <c r="L255" s="387"/>
      <c r="M255" s="463"/>
      <c r="N255" s="463"/>
      <c r="O255" s="412"/>
      <c r="P255" s="463"/>
      <c r="Q255" s="111">
        <f>Q256</f>
        <v>359390</v>
      </c>
    </row>
    <row r="256" spans="1:17" ht="12.75">
      <c r="A256" s="74"/>
      <c r="B256" s="74"/>
      <c r="C256" s="287" t="s">
        <v>239</v>
      </c>
      <c r="D256" s="333" t="s">
        <v>406</v>
      </c>
      <c r="E256" s="596">
        <v>400000</v>
      </c>
      <c r="F256" s="587"/>
      <c r="G256" s="383">
        <v>40610</v>
      </c>
      <c r="H256" s="387"/>
      <c r="I256" s="462"/>
      <c r="J256" s="413"/>
      <c r="K256" s="387"/>
      <c r="L256" s="387"/>
      <c r="M256" s="463"/>
      <c r="N256" s="463"/>
      <c r="O256" s="412"/>
      <c r="P256" s="463"/>
      <c r="Q256" s="594">
        <f t="shared" si="15"/>
        <v>359390</v>
      </c>
    </row>
    <row r="257" spans="1:17" ht="25.5">
      <c r="A257" s="37" t="s">
        <v>96</v>
      </c>
      <c r="B257" s="244" t="s">
        <v>337</v>
      </c>
      <c r="C257" s="52"/>
      <c r="D257" s="335" t="s">
        <v>338</v>
      </c>
      <c r="E257" s="418">
        <f>E258+E259+E260+E261+E262+E263+E264+E265</f>
        <v>107369</v>
      </c>
      <c r="F257" s="386"/>
      <c r="G257" s="386"/>
      <c r="H257" s="231">
        <f>SUM(H258:H265)</f>
        <v>0</v>
      </c>
      <c r="I257" s="378">
        <f>SUM(I259:I277)</f>
        <v>0</v>
      </c>
      <c r="J257" s="419">
        <f t="shared" si="14"/>
        <v>102592</v>
      </c>
      <c r="K257" s="375">
        <f>K258+K259+K260+K261+K262+K263+K264+K265</f>
        <v>102592</v>
      </c>
      <c r="L257" s="387"/>
      <c r="M257" s="463"/>
      <c r="N257" s="463"/>
      <c r="O257" s="412"/>
      <c r="P257" s="463"/>
      <c r="Q257" s="24">
        <f t="shared" si="15"/>
        <v>107369</v>
      </c>
    </row>
    <row r="258" spans="1:17" ht="25.5">
      <c r="A258" s="74"/>
      <c r="B258" s="74"/>
      <c r="C258" s="287" t="s">
        <v>201</v>
      </c>
      <c r="D258" s="484" t="s">
        <v>310</v>
      </c>
      <c r="E258" s="407">
        <v>6980</v>
      </c>
      <c r="F258" s="383"/>
      <c r="G258" s="383"/>
      <c r="H258" s="387"/>
      <c r="I258" s="462"/>
      <c r="J258" s="413">
        <f t="shared" si="14"/>
        <v>7108</v>
      </c>
      <c r="K258" s="388">
        <v>7108</v>
      </c>
      <c r="L258" s="387"/>
      <c r="M258" s="463"/>
      <c r="N258" s="463"/>
      <c r="O258" s="412"/>
      <c r="P258" s="463"/>
      <c r="Q258" s="24">
        <f t="shared" si="15"/>
        <v>6980</v>
      </c>
    </row>
    <row r="259" spans="1:17" ht="25.5">
      <c r="A259" s="74"/>
      <c r="B259" s="74"/>
      <c r="C259" s="287" t="s">
        <v>208</v>
      </c>
      <c r="D259" s="483" t="s">
        <v>181</v>
      </c>
      <c r="E259" s="407">
        <v>68971</v>
      </c>
      <c r="F259" s="383"/>
      <c r="G259" s="383"/>
      <c r="H259" s="387"/>
      <c r="I259" s="462"/>
      <c r="J259" s="413">
        <f t="shared" si="14"/>
        <v>64658</v>
      </c>
      <c r="K259" s="388">
        <v>64658</v>
      </c>
      <c r="L259" s="387"/>
      <c r="M259" s="463"/>
      <c r="N259" s="463"/>
      <c r="O259" s="412"/>
      <c r="P259" s="463"/>
      <c r="Q259" s="39">
        <f t="shared" si="15"/>
        <v>68971</v>
      </c>
    </row>
    <row r="260" spans="1:17" ht="25.5">
      <c r="A260" s="74"/>
      <c r="B260" s="74"/>
      <c r="C260" s="287" t="s">
        <v>209</v>
      </c>
      <c r="D260" s="483" t="s">
        <v>344</v>
      </c>
      <c r="E260" s="407">
        <v>5327</v>
      </c>
      <c r="F260" s="383"/>
      <c r="G260" s="383"/>
      <c r="H260" s="387"/>
      <c r="I260" s="462"/>
      <c r="J260" s="413">
        <f t="shared" si="14"/>
        <v>4270</v>
      </c>
      <c r="K260" s="388">
        <v>4270</v>
      </c>
      <c r="L260" s="387"/>
      <c r="M260" s="463"/>
      <c r="N260" s="463"/>
      <c r="O260" s="412"/>
      <c r="P260" s="463"/>
      <c r="Q260" s="39">
        <f t="shared" si="15"/>
        <v>5327</v>
      </c>
    </row>
    <row r="261" spans="1:17" ht="25.5">
      <c r="A261" s="74"/>
      <c r="B261" s="74"/>
      <c r="C261" s="287" t="s">
        <v>227</v>
      </c>
      <c r="D261" s="483" t="s">
        <v>345</v>
      </c>
      <c r="E261" s="407">
        <v>13996</v>
      </c>
      <c r="F261" s="383"/>
      <c r="G261" s="383"/>
      <c r="H261" s="387"/>
      <c r="I261" s="462"/>
      <c r="J261" s="413">
        <f t="shared" si="14"/>
        <v>13679</v>
      </c>
      <c r="K261" s="388">
        <v>13679</v>
      </c>
      <c r="L261" s="387"/>
      <c r="M261" s="463"/>
      <c r="N261" s="463"/>
      <c r="O261" s="412"/>
      <c r="P261" s="463"/>
      <c r="Q261" s="39">
        <f t="shared" si="15"/>
        <v>13996</v>
      </c>
    </row>
    <row r="262" spans="1:17" ht="12.75">
      <c r="A262" s="74"/>
      <c r="B262" s="74"/>
      <c r="C262" s="287" t="s">
        <v>228</v>
      </c>
      <c r="D262" s="483" t="s">
        <v>180</v>
      </c>
      <c r="E262" s="407">
        <v>1991</v>
      </c>
      <c r="F262" s="383"/>
      <c r="G262" s="383"/>
      <c r="H262" s="387"/>
      <c r="I262" s="462"/>
      <c r="J262" s="413">
        <f t="shared" si="14"/>
        <v>1863</v>
      </c>
      <c r="K262" s="388">
        <v>1863</v>
      </c>
      <c r="L262" s="387"/>
      <c r="M262" s="463"/>
      <c r="N262" s="463"/>
      <c r="O262" s="412"/>
      <c r="P262" s="463"/>
      <c r="Q262" s="39">
        <f t="shared" si="15"/>
        <v>1991</v>
      </c>
    </row>
    <row r="263" spans="1:17" ht="25.5">
      <c r="A263" s="74"/>
      <c r="B263" s="74"/>
      <c r="C263" s="287" t="s">
        <v>198</v>
      </c>
      <c r="D263" s="483" t="s">
        <v>176</v>
      </c>
      <c r="E263" s="407">
        <v>3000</v>
      </c>
      <c r="F263" s="383"/>
      <c r="G263" s="383"/>
      <c r="H263" s="387"/>
      <c r="I263" s="462"/>
      <c r="J263" s="413">
        <f t="shared" si="14"/>
        <v>3000</v>
      </c>
      <c r="K263" s="388">
        <v>3000</v>
      </c>
      <c r="L263" s="387"/>
      <c r="M263" s="463"/>
      <c r="N263" s="463"/>
      <c r="O263" s="412"/>
      <c r="P263" s="463"/>
      <c r="Q263" s="39">
        <f t="shared" si="15"/>
        <v>3000</v>
      </c>
    </row>
    <row r="264" spans="1:17" ht="25.5">
      <c r="A264" s="74"/>
      <c r="B264" s="74"/>
      <c r="C264" s="287" t="s">
        <v>339</v>
      </c>
      <c r="D264" s="483" t="s">
        <v>188</v>
      </c>
      <c r="E264" s="407">
        <v>1000</v>
      </c>
      <c r="F264" s="383"/>
      <c r="G264" s="383"/>
      <c r="H264" s="387"/>
      <c r="I264" s="462"/>
      <c r="J264" s="413">
        <f t="shared" si="14"/>
        <v>2000</v>
      </c>
      <c r="K264" s="388">
        <v>2000</v>
      </c>
      <c r="L264" s="387"/>
      <c r="M264" s="463"/>
      <c r="N264" s="463"/>
      <c r="O264" s="412"/>
      <c r="P264" s="463"/>
      <c r="Q264" s="24">
        <f t="shared" si="15"/>
        <v>1000</v>
      </c>
    </row>
    <row r="265" spans="1:17" ht="12.75">
      <c r="A265" s="74"/>
      <c r="B265" s="74"/>
      <c r="C265" s="287" t="s">
        <v>210</v>
      </c>
      <c r="D265" s="483" t="s">
        <v>340</v>
      </c>
      <c r="E265" s="407">
        <v>6104</v>
      </c>
      <c r="F265" s="383"/>
      <c r="G265" s="383"/>
      <c r="H265" s="387"/>
      <c r="I265" s="462"/>
      <c r="J265" s="413">
        <f t="shared" si="14"/>
        <v>6014</v>
      </c>
      <c r="K265" s="388">
        <v>6014</v>
      </c>
      <c r="L265" s="387"/>
      <c r="M265" s="463"/>
      <c r="N265" s="463"/>
      <c r="O265" s="412"/>
      <c r="P265" s="463"/>
      <c r="Q265" s="24">
        <f t="shared" si="15"/>
        <v>6104</v>
      </c>
    </row>
    <row r="266" spans="1:17" s="26" customFormat="1" ht="12.75">
      <c r="A266" s="37" t="s">
        <v>96</v>
      </c>
      <c r="B266" s="244" t="s">
        <v>99</v>
      </c>
      <c r="C266" s="52"/>
      <c r="D266" s="359" t="s">
        <v>135</v>
      </c>
      <c r="E266" s="418">
        <f>SUM(E267:E287)</f>
        <v>2572171</v>
      </c>
      <c r="F266" s="418">
        <f>SUM(F267:F287)</f>
        <v>0</v>
      </c>
      <c r="G266" s="418">
        <f>SUM(G267:G287)</f>
        <v>0</v>
      </c>
      <c r="H266" s="412">
        <f>SUM(H267:H287)</f>
        <v>547583</v>
      </c>
      <c r="I266" s="412">
        <f>SUM(I268:I287)</f>
        <v>0</v>
      </c>
      <c r="J266" s="419">
        <f>K266+L266+M266+N266+P266</f>
        <v>1657224</v>
      </c>
      <c r="K266" s="412">
        <f>SUM(K268:K287)</f>
        <v>0</v>
      </c>
      <c r="L266" s="378">
        <f>SUM(L268:L287)</f>
        <v>593499</v>
      </c>
      <c r="M266" s="412">
        <f>SUM(M268:M287)</f>
        <v>0</v>
      </c>
      <c r="N266" s="412">
        <f>SUM(N268:N287)</f>
        <v>1063725</v>
      </c>
      <c r="O266" s="412" t="e">
        <f>SUM(O268:O287)-#REF!</f>
        <v>#REF!</v>
      </c>
      <c r="P266" s="412">
        <f>SUM(P268:P287)</f>
        <v>0</v>
      </c>
      <c r="Q266" s="24">
        <f t="shared" si="15"/>
        <v>2572171</v>
      </c>
    </row>
    <row r="267" spans="1:17" s="26" customFormat="1" ht="102">
      <c r="A267" s="37"/>
      <c r="B267" s="244"/>
      <c r="C267" s="52" t="s">
        <v>193</v>
      </c>
      <c r="D267" s="644" t="s">
        <v>455</v>
      </c>
      <c r="E267" s="383">
        <v>240000</v>
      </c>
      <c r="F267" s="383"/>
      <c r="G267" s="383"/>
      <c r="H267" s="383">
        <v>133500</v>
      </c>
      <c r="I267" s="470"/>
      <c r="J267" s="419"/>
      <c r="K267" s="378"/>
      <c r="L267" s="378"/>
      <c r="M267" s="378"/>
      <c r="N267" s="378"/>
      <c r="O267" s="378"/>
      <c r="P267" s="378"/>
      <c r="Q267" s="39">
        <f t="shared" si="15"/>
        <v>240000</v>
      </c>
    </row>
    <row r="268" spans="1:17" s="26" customFormat="1" ht="38.25">
      <c r="A268" s="37"/>
      <c r="B268" s="221"/>
      <c r="C268" s="63" t="s">
        <v>235</v>
      </c>
      <c r="D268" s="359" t="s">
        <v>248</v>
      </c>
      <c r="E268" s="407">
        <v>676195</v>
      </c>
      <c r="F268" s="383"/>
      <c r="G268" s="383"/>
      <c r="H268" s="34">
        <v>414083</v>
      </c>
      <c r="I268" s="247"/>
      <c r="J268" s="466">
        <f t="shared" si="14"/>
        <v>0</v>
      </c>
      <c r="K268" s="386"/>
      <c r="L268" s="386"/>
      <c r="M268" s="289"/>
      <c r="N268" s="289"/>
      <c r="O268" s="289"/>
      <c r="P268" s="289"/>
      <c r="Q268" s="39">
        <f t="shared" si="15"/>
        <v>676195</v>
      </c>
    </row>
    <row r="269" spans="1:17" s="26" customFormat="1" ht="26.25" thickBot="1">
      <c r="A269" s="141"/>
      <c r="B269" s="225"/>
      <c r="C269" s="230" t="s">
        <v>201</v>
      </c>
      <c r="D269" s="363" t="s">
        <v>307</v>
      </c>
      <c r="E269" s="415">
        <v>57681</v>
      </c>
      <c r="F269" s="393"/>
      <c r="G269" s="393"/>
      <c r="H269" s="223"/>
      <c r="I269" s="224"/>
      <c r="J269" s="438">
        <f t="shared" si="14"/>
        <v>57431</v>
      </c>
      <c r="K269" s="393"/>
      <c r="L269" s="393">
        <v>21497</v>
      </c>
      <c r="M269" s="304"/>
      <c r="N269" s="558">
        <v>35934</v>
      </c>
      <c r="O269" s="304">
        <v>0</v>
      </c>
      <c r="P269" s="304"/>
      <c r="Q269" s="146">
        <f t="shared" si="15"/>
        <v>57681</v>
      </c>
    </row>
    <row r="270" spans="1:17" s="26" customFormat="1" ht="25.5">
      <c r="A270" s="542"/>
      <c r="B270" s="543"/>
      <c r="C270" s="551">
        <v>4010</v>
      </c>
      <c r="D270" s="552" t="s">
        <v>181</v>
      </c>
      <c r="E270" s="553">
        <v>843205</v>
      </c>
      <c r="F270" s="554"/>
      <c r="G270" s="554"/>
      <c r="H270" s="555"/>
      <c r="I270" s="556"/>
      <c r="J270" s="557">
        <f t="shared" si="14"/>
        <v>793624</v>
      </c>
      <c r="K270" s="544"/>
      <c r="L270" s="544">
        <v>307754</v>
      </c>
      <c r="M270" s="547"/>
      <c r="N270" s="559">
        <v>485870</v>
      </c>
      <c r="O270" s="547">
        <v>0</v>
      </c>
      <c r="P270" s="547"/>
      <c r="Q270" s="540">
        <f t="shared" si="15"/>
        <v>843205</v>
      </c>
    </row>
    <row r="271" spans="1:17" s="26" customFormat="1" ht="25.5">
      <c r="A271" s="37"/>
      <c r="B271" s="50"/>
      <c r="C271" s="116">
        <v>4040</v>
      </c>
      <c r="D271" s="342" t="s">
        <v>182</v>
      </c>
      <c r="E271" s="407">
        <v>62135</v>
      </c>
      <c r="F271" s="383"/>
      <c r="G271" s="383"/>
      <c r="H271" s="34"/>
      <c r="I271" s="82"/>
      <c r="J271" s="413">
        <f t="shared" si="14"/>
        <v>61251</v>
      </c>
      <c r="K271" s="379"/>
      <c r="L271" s="379">
        <v>25772</v>
      </c>
      <c r="M271" s="289"/>
      <c r="N271" s="465">
        <v>35479</v>
      </c>
      <c r="O271" s="289">
        <v>0</v>
      </c>
      <c r="P271" s="289"/>
      <c r="Q271" s="39">
        <f t="shared" si="15"/>
        <v>62135</v>
      </c>
    </row>
    <row r="272" spans="1:17" s="26" customFormat="1" ht="25.5">
      <c r="A272" s="37"/>
      <c r="B272" s="50"/>
      <c r="C272" s="116">
        <v>4110</v>
      </c>
      <c r="D272" s="342" t="s">
        <v>183</v>
      </c>
      <c r="E272" s="407">
        <v>164134</v>
      </c>
      <c r="F272" s="383"/>
      <c r="G272" s="383"/>
      <c r="H272" s="34"/>
      <c r="I272" s="82"/>
      <c r="J272" s="413">
        <f t="shared" si="14"/>
        <v>159851</v>
      </c>
      <c r="K272" s="379"/>
      <c r="L272" s="379">
        <v>60581</v>
      </c>
      <c r="M272" s="289"/>
      <c r="N272" s="465">
        <v>99270</v>
      </c>
      <c r="O272" s="289">
        <v>0</v>
      </c>
      <c r="P272" s="289"/>
      <c r="Q272" s="24">
        <f t="shared" si="15"/>
        <v>164134</v>
      </c>
    </row>
    <row r="273" spans="1:17" s="26" customFormat="1" ht="12.75">
      <c r="A273" s="37"/>
      <c r="B273" s="50"/>
      <c r="C273" s="116">
        <v>4120</v>
      </c>
      <c r="D273" s="342" t="s">
        <v>180</v>
      </c>
      <c r="E273" s="407">
        <v>23353</v>
      </c>
      <c r="F273" s="383"/>
      <c r="G273" s="383"/>
      <c r="H273" s="104"/>
      <c r="I273" s="82"/>
      <c r="J273" s="413">
        <f t="shared" si="14"/>
        <v>22020</v>
      </c>
      <c r="K273" s="379"/>
      <c r="L273" s="379">
        <v>8501</v>
      </c>
      <c r="M273" s="289"/>
      <c r="N273" s="465">
        <v>13519</v>
      </c>
      <c r="O273" s="289">
        <v>0</v>
      </c>
      <c r="P273" s="289"/>
      <c r="Q273" s="24">
        <f t="shared" si="15"/>
        <v>23353</v>
      </c>
    </row>
    <row r="274" spans="1:17" s="26" customFormat="1" ht="12.75">
      <c r="A274" s="37"/>
      <c r="B274" s="50"/>
      <c r="C274" s="116">
        <v>4170</v>
      </c>
      <c r="D274" s="342" t="s">
        <v>276</v>
      </c>
      <c r="E274" s="407">
        <v>0</v>
      </c>
      <c r="F274" s="383"/>
      <c r="G274" s="383"/>
      <c r="H274" s="104"/>
      <c r="I274" s="82"/>
      <c r="J274" s="413">
        <f t="shared" si="14"/>
        <v>4560</v>
      </c>
      <c r="K274" s="379"/>
      <c r="L274" s="379">
        <v>0</v>
      </c>
      <c r="M274" s="289"/>
      <c r="N274" s="465">
        <v>4560</v>
      </c>
      <c r="O274" s="289"/>
      <c r="P274" s="289"/>
      <c r="Q274" s="39">
        <f t="shared" si="15"/>
        <v>0</v>
      </c>
    </row>
    <row r="275" spans="1:17" s="26" customFormat="1" ht="25.5">
      <c r="A275" s="37"/>
      <c r="B275" s="50"/>
      <c r="C275" s="116">
        <v>4210</v>
      </c>
      <c r="D275" s="342" t="s">
        <v>176</v>
      </c>
      <c r="E275" s="407">
        <v>63080</v>
      </c>
      <c r="F275" s="383"/>
      <c r="G275" s="383"/>
      <c r="H275" s="104"/>
      <c r="I275" s="82"/>
      <c r="J275" s="413">
        <f t="shared" si="14"/>
        <v>78920</v>
      </c>
      <c r="K275" s="379"/>
      <c r="L275" s="379">
        <v>34850</v>
      </c>
      <c r="M275" s="289"/>
      <c r="N275" s="465">
        <v>44070</v>
      </c>
      <c r="O275" s="289">
        <v>0</v>
      </c>
      <c r="P275" s="289"/>
      <c r="Q275" s="39">
        <f t="shared" si="15"/>
        <v>63080</v>
      </c>
    </row>
    <row r="276" spans="1:17" s="26" customFormat="1" ht="25.5">
      <c r="A276" s="37"/>
      <c r="B276" s="50"/>
      <c r="C276" s="116">
        <v>4220</v>
      </c>
      <c r="D276" s="342" t="s">
        <v>211</v>
      </c>
      <c r="E276" s="407">
        <v>313000</v>
      </c>
      <c r="F276" s="383"/>
      <c r="G276" s="383"/>
      <c r="H276" s="104"/>
      <c r="I276" s="82"/>
      <c r="J276" s="413">
        <f t="shared" si="14"/>
        <v>339400</v>
      </c>
      <c r="K276" s="379"/>
      <c r="L276" s="379">
        <v>107800</v>
      </c>
      <c r="M276" s="289"/>
      <c r="N276" s="465">
        <v>231600</v>
      </c>
      <c r="O276" s="289">
        <v>0</v>
      </c>
      <c r="P276" s="289"/>
      <c r="Q276" s="39">
        <f t="shared" si="15"/>
        <v>313000</v>
      </c>
    </row>
    <row r="277" spans="1:17" s="26" customFormat="1" ht="25.5">
      <c r="A277" s="37"/>
      <c r="B277" s="50"/>
      <c r="C277" s="116">
        <v>4240</v>
      </c>
      <c r="D277" s="342" t="s">
        <v>188</v>
      </c>
      <c r="E277" s="407">
        <v>4000</v>
      </c>
      <c r="F277" s="383"/>
      <c r="G277" s="383"/>
      <c r="H277" s="104"/>
      <c r="I277" s="82"/>
      <c r="J277" s="413">
        <f t="shared" si="14"/>
        <v>6000</v>
      </c>
      <c r="K277" s="379"/>
      <c r="L277" s="379">
        <v>2000</v>
      </c>
      <c r="M277" s="289"/>
      <c r="N277" s="465">
        <v>4000</v>
      </c>
      <c r="O277" s="289">
        <v>0</v>
      </c>
      <c r="P277" s="289"/>
      <c r="Q277" s="39">
        <f t="shared" si="15"/>
        <v>4000</v>
      </c>
    </row>
    <row r="278" spans="1:17" s="26" customFormat="1" ht="12.75">
      <c r="A278" s="37"/>
      <c r="B278" s="50"/>
      <c r="C278" s="116">
        <v>4260</v>
      </c>
      <c r="D278" s="342" t="s">
        <v>178</v>
      </c>
      <c r="E278" s="407">
        <v>23045</v>
      </c>
      <c r="F278" s="383"/>
      <c r="G278" s="383"/>
      <c r="H278" s="104"/>
      <c r="I278" s="82"/>
      <c r="J278" s="413">
        <f t="shared" si="14"/>
        <v>24963</v>
      </c>
      <c r="K278" s="379"/>
      <c r="L278" s="379">
        <v>0</v>
      </c>
      <c r="M278" s="289"/>
      <c r="N278" s="465">
        <v>24963</v>
      </c>
      <c r="O278" s="289"/>
      <c r="P278" s="289"/>
      <c r="Q278" s="39">
        <f t="shared" si="15"/>
        <v>23045</v>
      </c>
    </row>
    <row r="279" spans="1:17" s="26" customFormat="1" ht="12.75">
      <c r="A279" s="37"/>
      <c r="B279" s="50"/>
      <c r="C279" s="116">
        <v>4270</v>
      </c>
      <c r="D279" s="342" t="s">
        <v>177</v>
      </c>
      <c r="E279" s="407">
        <v>28000</v>
      </c>
      <c r="F279" s="383"/>
      <c r="G279" s="383"/>
      <c r="H279" s="104"/>
      <c r="I279" s="82"/>
      <c r="J279" s="413">
        <f t="shared" si="14"/>
        <v>42300</v>
      </c>
      <c r="K279" s="379"/>
      <c r="L279" s="379">
        <v>3000</v>
      </c>
      <c r="M279" s="289"/>
      <c r="N279" s="465">
        <v>39300</v>
      </c>
      <c r="O279" s="289">
        <v>0</v>
      </c>
      <c r="P279" s="289"/>
      <c r="Q279" s="39">
        <f t="shared" si="15"/>
        <v>28000</v>
      </c>
    </row>
    <row r="280" spans="1:17" s="26" customFormat="1" ht="12.75">
      <c r="A280" s="37"/>
      <c r="B280" s="50"/>
      <c r="C280" s="116">
        <v>4280</v>
      </c>
      <c r="D280" s="342" t="s">
        <v>262</v>
      </c>
      <c r="E280" s="407">
        <v>2900</v>
      </c>
      <c r="F280" s="383"/>
      <c r="G280" s="383"/>
      <c r="H280" s="104"/>
      <c r="I280" s="82"/>
      <c r="J280" s="413">
        <f t="shared" si="14"/>
        <v>2900</v>
      </c>
      <c r="K280" s="379"/>
      <c r="L280" s="379">
        <v>1000</v>
      </c>
      <c r="M280" s="289"/>
      <c r="N280" s="465">
        <v>1900</v>
      </c>
      <c r="O280" s="289">
        <v>0</v>
      </c>
      <c r="P280" s="289"/>
      <c r="Q280" s="24">
        <f t="shared" si="15"/>
        <v>2900</v>
      </c>
    </row>
    <row r="281" spans="1:17" s="26" customFormat="1" ht="12.75">
      <c r="A281" s="37"/>
      <c r="B281" s="50"/>
      <c r="C281" s="116">
        <v>4300</v>
      </c>
      <c r="D281" s="342" t="s">
        <v>354</v>
      </c>
      <c r="E281" s="407">
        <v>14067</v>
      </c>
      <c r="F281" s="383"/>
      <c r="G281" s="383"/>
      <c r="H281" s="104"/>
      <c r="I281" s="82"/>
      <c r="J281" s="413">
        <f t="shared" si="14"/>
        <v>16470</v>
      </c>
      <c r="K281" s="379"/>
      <c r="L281" s="379">
        <v>3400</v>
      </c>
      <c r="M281" s="289"/>
      <c r="N281" s="465">
        <v>13070</v>
      </c>
      <c r="O281" s="289">
        <v>0</v>
      </c>
      <c r="P281" s="289"/>
      <c r="Q281" s="39">
        <f t="shared" si="15"/>
        <v>14067</v>
      </c>
    </row>
    <row r="282" spans="1:17" s="26" customFormat="1" ht="12.75">
      <c r="A282" s="263"/>
      <c r="B282" s="268"/>
      <c r="C282" s="269">
        <v>4350</v>
      </c>
      <c r="D282" s="360" t="s">
        <v>285</v>
      </c>
      <c r="E282" s="407">
        <v>1800</v>
      </c>
      <c r="F282" s="383"/>
      <c r="G282" s="383"/>
      <c r="H282" s="271"/>
      <c r="I282" s="270"/>
      <c r="J282" s="413">
        <f t="shared" si="14"/>
        <v>1800</v>
      </c>
      <c r="K282" s="394"/>
      <c r="L282" s="492">
        <v>0</v>
      </c>
      <c r="M282" s="289"/>
      <c r="N282" s="465">
        <v>1800</v>
      </c>
      <c r="O282" s="289"/>
      <c r="P282" s="289"/>
      <c r="Q282" s="39">
        <f t="shared" si="15"/>
        <v>1800</v>
      </c>
    </row>
    <row r="283" spans="1:17" s="26" customFormat="1" ht="38.25">
      <c r="A283" s="600"/>
      <c r="B283" s="601"/>
      <c r="C283" s="116">
        <v>4370</v>
      </c>
      <c r="D283" s="342" t="s">
        <v>394</v>
      </c>
      <c r="E283" s="407">
        <v>4965</v>
      </c>
      <c r="F283" s="385"/>
      <c r="G283" s="385"/>
      <c r="H283" s="602"/>
      <c r="I283" s="603"/>
      <c r="J283" s="413"/>
      <c r="K283" s="394"/>
      <c r="L283" s="492"/>
      <c r="M283" s="289"/>
      <c r="N283" s="465"/>
      <c r="O283" s="289"/>
      <c r="P283" s="289"/>
      <c r="Q283" s="24">
        <f t="shared" si="15"/>
        <v>4965</v>
      </c>
    </row>
    <row r="284" spans="1:17" s="26" customFormat="1" ht="12.75">
      <c r="A284" s="21"/>
      <c r="B284" s="136"/>
      <c r="C284" s="150">
        <v>4410</v>
      </c>
      <c r="D284" s="351" t="s">
        <v>184</v>
      </c>
      <c r="E284" s="407">
        <v>3000</v>
      </c>
      <c r="F284" s="385"/>
      <c r="G284" s="385"/>
      <c r="H284" s="180"/>
      <c r="I284" s="79"/>
      <c r="J284" s="413">
        <f t="shared" si="14"/>
        <v>2800</v>
      </c>
      <c r="K284" s="379"/>
      <c r="L284" s="379">
        <v>0</v>
      </c>
      <c r="M284" s="289"/>
      <c r="N284" s="465">
        <v>2800</v>
      </c>
      <c r="O284" s="289"/>
      <c r="P284" s="289"/>
      <c r="Q284" s="24">
        <f t="shared" si="15"/>
        <v>3000</v>
      </c>
    </row>
    <row r="285" spans="1:17" s="26" customFormat="1" ht="25.5">
      <c r="A285" s="21"/>
      <c r="B285" s="136"/>
      <c r="C285" s="150">
        <v>4440</v>
      </c>
      <c r="D285" s="351" t="s">
        <v>185</v>
      </c>
      <c r="E285" s="407">
        <v>44211</v>
      </c>
      <c r="F285" s="385"/>
      <c r="G285" s="385"/>
      <c r="H285" s="180"/>
      <c r="I285" s="79"/>
      <c r="J285" s="413">
        <f t="shared" si="14"/>
        <v>42934</v>
      </c>
      <c r="K285" s="382"/>
      <c r="L285" s="382">
        <v>17344</v>
      </c>
      <c r="M285" s="305"/>
      <c r="N285" s="464">
        <v>25590</v>
      </c>
      <c r="O285" s="305">
        <v>0</v>
      </c>
      <c r="P285" s="305"/>
      <c r="Q285" s="24">
        <f t="shared" si="15"/>
        <v>44211</v>
      </c>
    </row>
    <row r="286" spans="1:17" s="26" customFormat="1" ht="51">
      <c r="A286" s="21"/>
      <c r="B286" s="136"/>
      <c r="C286" s="597">
        <v>4740</v>
      </c>
      <c r="D286" s="479" t="s">
        <v>398</v>
      </c>
      <c r="E286" s="407">
        <v>900</v>
      </c>
      <c r="F286" s="385"/>
      <c r="G286" s="385"/>
      <c r="H286" s="180"/>
      <c r="I286" s="79"/>
      <c r="J286" s="413"/>
      <c r="K286" s="382"/>
      <c r="L286" s="382"/>
      <c r="M286" s="305"/>
      <c r="N286" s="464"/>
      <c r="O286" s="305"/>
      <c r="P286" s="305"/>
      <c r="Q286" s="24">
        <f t="shared" si="15"/>
        <v>900</v>
      </c>
    </row>
    <row r="287" spans="1:17" s="26" customFormat="1" ht="38.25">
      <c r="A287" s="37"/>
      <c r="B287" s="50"/>
      <c r="C287" s="597">
        <v>4750</v>
      </c>
      <c r="D287" s="479" t="s">
        <v>400</v>
      </c>
      <c r="E287" s="407">
        <v>2500</v>
      </c>
      <c r="F287" s="383"/>
      <c r="G287" s="383"/>
      <c r="H287" s="104"/>
      <c r="I287" s="82"/>
      <c r="J287" s="413">
        <f t="shared" si="14"/>
        <v>0</v>
      </c>
      <c r="K287" s="383"/>
      <c r="L287" s="383"/>
      <c r="M287" s="289"/>
      <c r="N287" s="289">
        <v>0</v>
      </c>
      <c r="O287" s="289"/>
      <c r="P287" s="289"/>
      <c r="Q287" s="24">
        <f t="shared" si="15"/>
        <v>2500</v>
      </c>
    </row>
    <row r="288" spans="1:17" s="26" customFormat="1" ht="51">
      <c r="A288" s="37"/>
      <c r="B288" s="50"/>
      <c r="C288" s="597">
        <v>6050</v>
      </c>
      <c r="D288" s="342" t="s">
        <v>449</v>
      </c>
      <c r="E288" s="407"/>
      <c r="F288" s="383">
        <v>30000</v>
      </c>
      <c r="G288" s="383"/>
      <c r="H288" s="388"/>
      <c r="I288" s="625"/>
      <c r="J288" s="413"/>
      <c r="K288" s="383"/>
      <c r="L288" s="383"/>
      <c r="M288" s="289"/>
      <c r="N288" s="289"/>
      <c r="O288" s="536"/>
      <c r="P288" s="536"/>
      <c r="Q288" s="24">
        <f t="shared" si="15"/>
        <v>30000</v>
      </c>
    </row>
    <row r="289" spans="1:17" s="26" customFormat="1" ht="12.75">
      <c r="A289" s="37" t="s">
        <v>96</v>
      </c>
      <c r="B289" s="244" t="s">
        <v>101</v>
      </c>
      <c r="C289" s="52"/>
      <c r="D289" s="335" t="s">
        <v>102</v>
      </c>
      <c r="E289" s="418">
        <f>SUM(E290:E310)+E311</f>
        <v>2724383</v>
      </c>
      <c r="F289" s="418">
        <f>SUM(F290:F310)+F311</f>
        <v>25000</v>
      </c>
      <c r="G289" s="418">
        <f>SUM(G290:G310)+G311</f>
        <v>0</v>
      </c>
      <c r="H289" s="378">
        <f>SUM(H290:H308)+(H311+H313)</f>
        <v>49750</v>
      </c>
      <c r="I289" s="378">
        <f>SUM(I290:I308)+(I311+I313)</f>
        <v>0</v>
      </c>
      <c r="J289" s="419">
        <f t="shared" si="14"/>
        <v>2672187</v>
      </c>
      <c r="K289" s="378">
        <f aca="true" t="shared" si="16" ref="K289:P289">SUM(K290:K308)+(K311+K313)</f>
        <v>0</v>
      </c>
      <c r="L289" s="231">
        <f t="shared" si="16"/>
        <v>0</v>
      </c>
      <c r="M289" s="231">
        <f t="shared" si="16"/>
        <v>2672187</v>
      </c>
      <c r="N289" s="231">
        <f t="shared" si="16"/>
        <v>0</v>
      </c>
      <c r="O289" s="378">
        <f t="shared" si="16"/>
        <v>0</v>
      </c>
      <c r="P289" s="412">
        <f t="shared" si="16"/>
        <v>0</v>
      </c>
      <c r="Q289" s="24">
        <f t="shared" si="15"/>
        <v>2749383</v>
      </c>
    </row>
    <row r="290" spans="1:17" s="26" customFormat="1" ht="25.5">
      <c r="A290" s="37"/>
      <c r="B290" s="50"/>
      <c r="C290" s="116">
        <v>3020</v>
      </c>
      <c r="D290" s="342" t="s">
        <v>349</v>
      </c>
      <c r="E290" s="407">
        <v>128015</v>
      </c>
      <c r="F290" s="383"/>
      <c r="G290" s="383"/>
      <c r="H290" s="34"/>
      <c r="I290" s="82"/>
      <c r="J290" s="413">
        <f t="shared" si="14"/>
        <v>117884</v>
      </c>
      <c r="K290" s="379"/>
      <c r="L290" s="379"/>
      <c r="M290" s="39">
        <v>117884</v>
      </c>
      <c r="N290" s="289"/>
      <c r="O290" s="289"/>
      <c r="P290" s="289"/>
      <c r="Q290" s="24">
        <f t="shared" si="15"/>
        <v>128015</v>
      </c>
    </row>
    <row r="291" spans="1:17" s="26" customFormat="1" ht="25.5">
      <c r="A291" s="21"/>
      <c r="B291" s="136"/>
      <c r="C291" s="150">
        <v>4010</v>
      </c>
      <c r="D291" s="351" t="s">
        <v>181</v>
      </c>
      <c r="E291" s="407">
        <v>1467677</v>
      </c>
      <c r="F291" s="385"/>
      <c r="G291" s="385"/>
      <c r="H291" s="134"/>
      <c r="I291" s="227"/>
      <c r="J291" s="413">
        <f t="shared" si="14"/>
        <v>1410497</v>
      </c>
      <c r="K291" s="383"/>
      <c r="L291" s="383"/>
      <c r="M291" s="39">
        <v>1410497</v>
      </c>
      <c r="N291" s="289"/>
      <c r="O291" s="289"/>
      <c r="P291" s="289"/>
      <c r="Q291" s="24">
        <f t="shared" si="15"/>
        <v>1467677</v>
      </c>
    </row>
    <row r="292" spans="1:17" s="26" customFormat="1" ht="24" customHeight="1">
      <c r="A292" s="37"/>
      <c r="B292" s="50"/>
      <c r="C292" s="116">
        <v>4040</v>
      </c>
      <c r="D292" s="342" t="s">
        <v>182</v>
      </c>
      <c r="E292" s="407">
        <v>120056</v>
      </c>
      <c r="F292" s="383"/>
      <c r="G292" s="383"/>
      <c r="H292" s="34"/>
      <c r="I292" s="81"/>
      <c r="J292" s="413">
        <f t="shared" si="14"/>
        <v>105607</v>
      </c>
      <c r="K292" s="383"/>
      <c r="L292" s="383"/>
      <c r="M292" s="39">
        <v>105607</v>
      </c>
      <c r="N292" s="289"/>
      <c r="O292" s="289"/>
      <c r="P292" s="289"/>
      <c r="Q292" s="24">
        <f t="shared" si="15"/>
        <v>120056</v>
      </c>
    </row>
    <row r="293" spans="1:17" s="26" customFormat="1" ht="25.5" customHeight="1">
      <c r="A293" s="141"/>
      <c r="B293" s="225"/>
      <c r="C293" s="116">
        <v>4110</v>
      </c>
      <c r="D293" s="342" t="s">
        <v>183</v>
      </c>
      <c r="E293" s="407">
        <v>295183</v>
      </c>
      <c r="F293" s="383"/>
      <c r="G293" s="383"/>
      <c r="H293" s="34"/>
      <c r="I293" s="34"/>
      <c r="J293" s="413">
        <f t="shared" si="14"/>
        <v>292180</v>
      </c>
      <c r="K293" s="383"/>
      <c r="L293" s="383"/>
      <c r="M293" s="34">
        <v>292180</v>
      </c>
      <c r="N293" s="289"/>
      <c r="O293" s="289"/>
      <c r="P293" s="289"/>
      <c r="Q293" s="24">
        <f t="shared" si="15"/>
        <v>295183</v>
      </c>
    </row>
    <row r="294" spans="1:17" s="26" customFormat="1" ht="12.75">
      <c r="A294" s="21"/>
      <c r="B294" s="136"/>
      <c r="C294" s="150">
        <v>4120</v>
      </c>
      <c r="D294" s="351" t="s">
        <v>180</v>
      </c>
      <c r="E294" s="407">
        <v>41828</v>
      </c>
      <c r="F294" s="385"/>
      <c r="G294" s="385"/>
      <c r="H294" s="134"/>
      <c r="I294" s="227"/>
      <c r="J294" s="413">
        <f t="shared" si="14"/>
        <v>39791</v>
      </c>
      <c r="K294" s="385"/>
      <c r="L294" s="385"/>
      <c r="M294" s="134">
        <v>39791</v>
      </c>
      <c r="N294" s="305"/>
      <c r="O294" s="305"/>
      <c r="P294" s="305"/>
      <c r="Q294" s="24">
        <f t="shared" si="15"/>
        <v>41828</v>
      </c>
    </row>
    <row r="295" spans="1:17" s="26" customFormat="1" ht="12.75" hidden="1">
      <c r="A295" s="37"/>
      <c r="B295" s="50"/>
      <c r="C295" s="116">
        <v>4170</v>
      </c>
      <c r="D295" s="342" t="s">
        <v>276</v>
      </c>
      <c r="E295" s="407"/>
      <c r="F295" s="383"/>
      <c r="G295" s="383"/>
      <c r="H295" s="34"/>
      <c r="I295" s="81"/>
      <c r="J295" s="413">
        <f t="shared" si="14"/>
        <v>240</v>
      </c>
      <c r="K295" s="383"/>
      <c r="L295" s="383"/>
      <c r="M295" s="34">
        <v>240</v>
      </c>
      <c r="N295" s="289"/>
      <c r="O295" s="289"/>
      <c r="P295" s="289"/>
      <c r="Q295" s="39">
        <f t="shared" si="15"/>
        <v>0</v>
      </c>
    </row>
    <row r="296" spans="1:17" ht="25.5">
      <c r="A296" s="74"/>
      <c r="B296" s="74"/>
      <c r="C296" s="116">
        <v>4210</v>
      </c>
      <c r="D296" s="342" t="s">
        <v>176</v>
      </c>
      <c r="E296" s="407">
        <v>43250</v>
      </c>
      <c r="F296" s="383"/>
      <c r="G296" s="383"/>
      <c r="H296" s="34"/>
      <c r="I296" s="105"/>
      <c r="J296" s="413">
        <f t="shared" si="14"/>
        <v>91800</v>
      </c>
      <c r="K296" s="388"/>
      <c r="L296" s="388"/>
      <c r="M296" s="448">
        <v>91800</v>
      </c>
      <c r="N296" s="116"/>
      <c r="O296" s="116"/>
      <c r="P296" s="116"/>
      <c r="Q296" s="39">
        <f t="shared" si="15"/>
        <v>43250</v>
      </c>
    </row>
    <row r="297" spans="1:17" ht="25.5">
      <c r="A297" s="74"/>
      <c r="B297" s="74"/>
      <c r="C297" s="116">
        <v>4220</v>
      </c>
      <c r="D297" s="342" t="s">
        <v>211</v>
      </c>
      <c r="E297" s="407">
        <v>36000</v>
      </c>
      <c r="F297" s="383"/>
      <c r="G297" s="383"/>
      <c r="H297" s="34"/>
      <c r="I297" s="105"/>
      <c r="J297" s="413">
        <f t="shared" si="14"/>
        <v>45500</v>
      </c>
      <c r="K297" s="388"/>
      <c r="L297" s="388"/>
      <c r="M297" s="448">
        <v>45500</v>
      </c>
      <c r="N297" s="116"/>
      <c r="O297" s="116"/>
      <c r="P297" s="116"/>
      <c r="Q297" s="39">
        <f t="shared" si="15"/>
        <v>36000</v>
      </c>
    </row>
    <row r="298" spans="1:17" ht="25.5">
      <c r="A298" s="74"/>
      <c r="B298" s="74"/>
      <c r="C298" s="116">
        <v>4230</v>
      </c>
      <c r="D298" s="342" t="s">
        <v>407</v>
      </c>
      <c r="E298" s="407">
        <v>2500</v>
      </c>
      <c r="F298" s="383"/>
      <c r="G298" s="383"/>
      <c r="H298" s="34"/>
      <c r="I298" s="105"/>
      <c r="J298" s="413"/>
      <c r="K298" s="388"/>
      <c r="L298" s="388"/>
      <c r="M298" s="448"/>
      <c r="N298" s="116"/>
      <c r="O298" s="116"/>
      <c r="P298" s="116"/>
      <c r="Q298" s="24">
        <f t="shared" si="15"/>
        <v>2500</v>
      </c>
    </row>
    <row r="299" spans="1:17" ht="25.5">
      <c r="A299" s="74"/>
      <c r="B299" s="74"/>
      <c r="C299" s="116">
        <v>4240</v>
      </c>
      <c r="D299" s="342" t="s">
        <v>188</v>
      </c>
      <c r="E299" s="407">
        <v>20000</v>
      </c>
      <c r="F299" s="383"/>
      <c r="G299" s="383"/>
      <c r="H299" s="104"/>
      <c r="I299" s="105"/>
      <c r="J299" s="413">
        <f t="shared" si="14"/>
        <v>108666</v>
      </c>
      <c r="K299" s="388"/>
      <c r="L299" s="388"/>
      <c r="M299" s="448">
        <v>108666</v>
      </c>
      <c r="N299" s="116"/>
      <c r="O299" s="116"/>
      <c r="P299" s="116"/>
      <c r="Q299" s="24">
        <f t="shared" si="15"/>
        <v>20000</v>
      </c>
    </row>
    <row r="300" spans="1:17" ht="12.75">
      <c r="A300" s="74"/>
      <c r="B300" s="74"/>
      <c r="C300" s="122">
        <v>4260</v>
      </c>
      <c r="D300" s="342" t="s">
        <v>178</v>
      </c>
      <c r="E300" s="407">
        <v>165000</v>
      </c>
      <c r="F300" s="383"/>
      <c r="G300" s="383"/>
      <c r="H300" s="104"/>
      <c r="I300" s="105"/>
      <c r="J300" s="413">
        <f t="shared" si="14"/>
        <v>154067</v>
      </c>
      <c r="K300" s="388"/>
      <c r="L300" s="388"/>
      <c r="M300" s="448">
        <v>154067</v>
      </c>
      <c r="N300" s="116"/>
      <c r="O300" s="116"/>
      <c r="P300" s="116"/>
      <c r="Q300" s="24">
        <f t="shared" si="15"/>
        <v>165000</v>
      </c>
    </row>
    <row r="301" spans="1:17" ht="12.75">
      <c r="A301" s="74"/>
      <c r="B301" s="74"/>
      <c r="C301" s="116">
        <v>4270</v>
      </c>
      <c r="D301" s="342" t="s">
        <v>177</v>
      </c>
      <c r="E301" s="407">
        <v>32140</v>
      </c>
      <c r="F301" s="383"/>
      <c r="G301" s="383"/>
      <c r="H301" s="104"/>
      <c r="I301" s="105"/>
      <c r="J301" s="413">
        <f t="shared" si="14"/>
        <v>101640</v>
      </c>
      <c r="K301" s="388"/>
      <c r="L301" s="388"/>
      <c r="M301" s="448">
        <v>101640</v>
      </c>
      <c r="N301" s="116"/>
      <c r="O301" s="116"/>
      <c r="P301" s="116"/>
      <c r="Q301" s="24">
        <f t="shared" si="15"/>
        <v>32140</v>
      </c>
    </row>
    <row r="302" spans="1:17" ht="12.75">
      <c r="A302" s="74"/>
      <c r="B302" s="74"/>
      <c r="C302" s="116">
        <v>4280</v>
      </c>
      <c r="D302" s="342" t="s">
        <v>284</v>
      </c>
      <c r="E302" s="407">
        <v>28000</v>
      </c>
      <c r="F302" s="383"/>
      <c r="G302" s="383"/>
      <c r="H302" s="104"/>
      <c r="I302" s="105"/>
      <c r="J302" s="413">
        <f t="shared" si="14"/>
        <v>20600</v>
      </c>
      <c r="K302" s="388"/>
      <c r="L302" s="388"/>
      <c r="M302" s="448">
        <v>20600</v>
      </c>
      <c r="N302" s="116"/>
      <c r="O302" s="116"/>
      <c r="P302" s="116"/>
      <c r="Q302" s="24">
        <f t="shared" si="15"/>
        <v>28000</v>
      </c>
    </row>
    <row r="303" spans="1:17" ht="12.75">
      <c r="A303" s="74"/>
      <c r="B303" s="74"/>
      <c r="C303" s="116">
        <v>4300</v>
      </c>
      <c r="D303" s="342" t="s">
        <v>175</v>
      </c>
      <c r="E303" s="407">
        <v>84106</v>
      </c>
      <c r="F303" s="383"/>
      <c r="G303" s="383"/>
      <c r="H303" s="104"/>
      <c r="I303" s="105"/>
      <c r="J303" s="413">
        <f t="shared" si="14"/>
        <v>60765</v>
      </c>
      <c r="K303" s="388"/>
      <c r="L303" s="388"/>
      <c r="M303" s="422">
        <v>60765</v>
      </c>
      <c r="N303" s="116"/>
      <c r="O303" s="116"/>
      <c r="P303" s="116"/>
      <c r="Q303" s="39">
        <f t="shared" si="15"/>
        <v>84106</v>
      </c>
    </row>
    <row r="304" spans="1:17" ht="12.75">
      <c r="A304" s="74"/>
      <c r="B304" s="74"/>
      <c r="C304" s="116">
        <v>4350</v>
      </c>
      <c r="D304" s="342" t="s">
        <v>285</v>
      </c>
      <c r="E304" s="407">
        <v>2402</v>
      </c>
      <c r="F304" s="383"/>
      <c r="G304" s="383"/>
      <c r="H304" s="104"/>
      <c r="I304" s="105"/>
      <c r="J304" s="413">
        <f t="shared" si="14"/>
        <v>6196</v>
      </c>
      <c r="K304" s="388"/>
      <c r="L304" s="388"/>
      <c r="M304" s="422">
        <v>6196</v>
      </c>
      <c r="N304" s="116"/>
      <c r="O304" s="116"/>
      <c r="P304" s="116"/>
      <c r="Q304" s="24">
        <f t="shared" si="15"/>
        <v>2402</v>
      </c>
    </row>
    <row r="305" spans="1:17" ht="38.25">
      <c r="A305" s="74"/>
      <c r="B305" s="74"/>
      <c r="C305" s="116">
        <v>4370</v>
      </c>
      <c r="D305" s="342" t="s">
        <v>394</v>
      </c>
      <c r="E305" s="407">
        <v>17161</v>
      </c>
      <c r="F305" s="383"/>
      <c r="G305" s="383"/>
      <c r="H305" s="104"/>
      <c r="I305" s="105"/>
      <c r="J305" s="413"/>
      <c r="K305" s="388"/>
      <c r="L305" s="388"/>
      <c r="M305" s="422"/>
      <c r="N305" s="116"/>
      <c r="O305" s="116"/>
      <c r="P305" s="116"/>
      <c r="Q305" s="24">
        <f t="shared" si="15"/>
        <v>17161</v>
      </c>
    </row>
    <row r="306" spans="1:17" ht="12.75">
      <c r="A306" s="74"/>
      <c r="B306" s="74"/>
      <c r="C306" s="116">
        <v>4410</v>
      </c>
      <c r="D306" s="342" t="s">
        <v>184</v>
      </c>
      <c r="E306" s="407">
        <v>5300</v>
      </c>
      <c r="F306" s="383"/>
      <c r="G306" s="383"/>
      <c r="H306" s="104"/>
      <c r="I306" s="105"/>
      <c r="J306" s="413">
        <f t="shared" si="14"/>
        <v>5335</v>
      </c>
      <c r="K306" s="388"/>
      <c r="L306" s="388"/>
      <c r="M306" s="422">
        <v>5335</v>
      </c>
      <c r="N306" s="116"/>
      <c r="O306" s="116"/>
      <c r="P306" s="116"/>
      <c r="Q306" s="39">
        <f t="shared" si="15"/>
        <v>5300</v>
      </c>
    </row>
    <row r="307" spans="1:17" ht="12.75">
      <c r="A307" s="74"/>
      <c r="B307" s="74"/>
      <c r="C307" s="116">
        <v>4430</v>
      </c>
      <c r="D307" s="342" t="s">
        <v>202</v>
      </c>
      <c r="E307" s="407">
        <v>2000</v>
      </c>
      <c r="F307" s="383"/>
      <c r="G307" s="383"/>
      <c r="H307" s="104"/>
      <c r="I307" s="105"/>
      <c r="J307" s="413">
        <f t="shared" si="14"/>
        <v>2500</v>
      </c>
      <c r="K307" s="388"/>
      <c r="L307" s="388"/>
      <c r="M307" s="422">
        <v>2500</v>
      </c>
      <c r="N307" s="116"/>
      <c r="O307" s="116"/>
      <c r="P307" s="116"/>
      <c r="Q307" s="39">
        <f t="shared" si="15"/>
        <v>2000</v>
      </c>
    </row>
    <row r="308" spans="1:17" ht="24">
      <c r="A308" s="74"/>
      <c r="B308" s="74"/>
      <c r="C308" s="116">
        <v>4440</v>
      </c>
      <c r="D308" s="456" t="s">
        <v>185</v>
      </c>
      <c r="E308" s="407">
        <v>87672</v>
      </c>
      <c r="F308" s="383"/>
      <c r="G308" s="383"/>
      <c r="H308" s="104"/>
      <c r="I308" s="105"/>
      <c r="J308" s="413">
        <f t="shared" si="14"/>
        <v>89539</v>
      </c>
      <c r="K308" s="388"/>
      <c r="L308" s="388"/>
      <c r="M308" s="422">
        <v>89539</v>
      </c>
      <c r="N308" s="116">
        <v>0</v>
      </c>
      <c r="O308" s="116"/>
      <c r="P308" s="116"/>
      <c r="Q308" s="24">
        <f t="shared" si="15"/>
        <v>87672</v>
      </c>
    </row>
    <row r="309" spans="1:17" ht="51">
      <c r="A309" s="74"/>
      <c r="B309" s="74"/>
      <c r="C309" s="597">
        <v>4740</v>
      </c>
      <c r="D309" s="479" t="s">
        <v>398</v>
      </c>
      <c r="E309" s="407">
        <v>4093</v>
      </c>
      <c r="F309" s="383"/>
      <c r="G309" s="383"/>
      <c r="H309" s="104"/>
      <c r="I309" s="105"/>
      <c r="J309" s="413"/>
      <c r="K309" s="388"/>
      <c r="L309" s="388"/>
      <c r="M309" s="105"/>
      <c r="N309" s="116"/>
      <c r="O309" s="116"/>
      <c r="P309" s="116"/>
      <c r="Q309" s="24">
        <f t="shared" si="15"/>
        <v>4093</v>
      </c>
    </row>
    <row r="310" spans="1:17" ht="38.25">
      <c r="A310" s="74"/>
      <c r="B310" s="74"/>
      <c r="C310" s="597">
        <v>4750</v>
      </c>
      <c r="D310" s="479" t="s">
        <v>400</v>
      </c>
      <c r="E310" s="407">
        <v>17000</v>
      </c>
      <c r="F310" s="383"/>
      <c r="G310" s="383"/>
      <c r="H310" s="104"/>
      <c r="I310" s="105"/>
      <c r="J310" s="413"/>
      <c r="K310" s="388"/>
      <c r="L310" s="388"/>
      <c r="M310" s="105"/>
      <c r="N310" s="116"/>
      <c r="O310" s="116"/>
      <c r="P310" s="116"/>
      <c r="Q310" s="24">
        <f t="shared" si="15"/>
        <v>17000</v>
      </c>
    </row>
    <row r="311" spans="1:17" ht="25.5">
      <c r="A311" s="74"/>
      <c r="B311" s="51"/>
      <c r="C311" s="283">
        <v>6050</v>
      </c>
      <c r="D311" s="342" t="s">
        <v>174</v>
      </c>
      <c r="E311" s="418">
        <f>E312+E313</f>
        <v>125000</v>
      </c>
      <c r="F311" s="418">
        <f>F312+F313</f>
        <v>25000</v>
      </c>
      <c r="G311" s="418">
        <f>G312+G313</f>
        <v>0</v>
      </c>
      <c r="H311" s="104">
        <v>49750</v>
      </c>
      <c r="I311" s="105"/>
      <c r="J311" s="413">
        <f t="shared" si="14"/>
        <v>0</v>
      </c>
      <c r="K311" s="388"/>
      <c r="L311" s="388"/>
      <c r="M311" s="468">
        <v>0</v>
      </c>
      <c r="N311" s="116"/>
      <c r="O311" s="116"/>
      <c r="P311" s="116"/>
      <c r="Q311" s="39">
        <f t="shared" si="15"/>
        <v>150000</v>
      </c>
    </row>
    <row r="312" spans="1:17" ht="33.75">
      <c r="A312" s="74"/>
      <c r="B312" s="51"/>
      <c r="C312" s="289">
        <v>1</v>
      </c>
      <c r="D312" s="350" t="s">
        <v>322</v>
      </c>
      <c r="E312" s="596">
        <v>50000</v>
      </c>
      <c r="F312" s="383"/>
      <c r="G312" s="383"/>
      <c r="H312" s="281">
        <v>49750</v>
      </c>
      <c r="I312" s="282"/>
      <c r="J312" s="413">
        <f t="shared" si="14"/>
        <v>0</v>
      </c>
      <c r="K312" s="376"/>
      <c r="L312" s="376"/>
      <c r="M312" s="467">
        <v>0</v>
      </c>
      <c r="N312" s="116"/>
      <c r="O312" s="116"/>
      <c r="P312" s="116"/>
      <c r="Q312" s="39">
        <f t="shared" si="15"/>
        <v>50000</v>
      </c>
    </row>
    <row r="313" spans="1:17" ht="33.75">
      <c r="A313" s="51"/>
      <c r="B313" s="51"/>
      <c r="C313" s="289">
        <v>2</v>
      </c>
      <c r="D313" s="350" t="s">
        <v>442</v>
      </c>
      <c r="E313" s="407">
        <v>75000</v>
      </c>
      <c r="F313" s="587">
        <v>25000</v>
      </c>
      <c r="G313" s="383"/>
      <c r="H313" s="281"/>
      <c r="I313" s="281"/>
      <c r="J313" s="419">
        <f t="shared" si="14"/>
        <v>19380</v>
      </c>
      <c r="K313" s="376"/>
      <c r="L313" s="376"/>
      <c r="M313" s="111">
        <v>19380</v>
      </c>
      <c r="N313" s="116"/>
      <c r="O313" s="116"/>
      <c r="P313" s="116"/>
      <c r="Q313" s="39">
        <f t="shared" si="15"/>
        <v>100000</v>
      </c>
    </row>
    <row r="314" spans="1:17" ht="22.5" hidden="1">
      <c r="A314" s="178"/>
      <c r="B314" s="178"/>
      <c r="C314" s="306">
        <v>1</v>
      </c>
      <c r="D314" s="361" t="s">
        <v>323</v>
      </c>
      <c r="E314" s="407"/>
      <c r="F314" s="385"/>
      <c r="G314" s="385"/>
      <c r="H314" s="279"/>
      <c r="I314" s="280"/>
      <c r="J314" s="413">
        <f aca="true" t="shared" si="17" ref="J314:J347">SUM(K314:P314)</f>
        <v>19380</v>
      </c>
      <c r="K314" s="395"/>
      <c r="L314" s="395"/>
      <c r="M314" s="312">
        <v>19380</v>
      </c>
      <c r="N314" s="150"/>
      <c r="O314" s="150"/>
      <c r="P314" s="150"/>
      <c r="Q314" s="39">
        <f t="shared" si="15"/>
        <v>0</v>
      </c>
    </row>
    <row r="315" spans="1:17" s="26" customFormat="1" ht="25.5">
      <c r="A315" s="37" t="s">
        <v>96</v>
      </c>
      <c r="B315" s="244" t="s">
        <v>103</v>
      </c>
      <c r="C315" s="52"/>
      <c r="D315" s="475" t="s">
        <v>104</v>
      </c>
      <c r="E315" s="386">
        <f>SUM(E316:E325)</f>
        <v>576341</v>
      </c>
      <c r="F315" s="386">
        <f>SUM(F316:F325)</f>
        <v>0</v>
      </c>
      <c r="G315" s="386">
        <f>SUM(G316:G325)</f>
        <v>0</v>
      </c>
      <c r="H315" s="231"/>
      <c r="I315" s="231"/>
      <c r="J315" s="419">
        <f t="shared" si="17"/>
        <v>547188</v>
      </c>
      <c r="K315" s="231">
        <f aca="true" t="shared" si="18" ref="K315:P315">SUM(K316+K317+K318+K319+K321+K323+K324+K325)</f>
        <v>248203</v>
      </c>
      <c r="L315" s="489">
        <f t="shared" si="18"/>
        <v>193545</v>
      </c>
      <c r="M315" s="406">
        <f t="shared" si="18"/>
        <v>105440</v>
      </c>
      <c r="N315" s="406">
        <f t="shared" si="18"/>
        <v>0</v>
      </c>
      <c r="O315" s="406">
        <f t="shared" si="18"/>
        <v>0</v>
      </c>
      <c r="P315" s="406">
        <f t="shared" si="18"/>
        <v>0</v>
      </c>
      <c r="Q315" s="39">
        <f t="shared" si="15"/>
        <v>576341</v>
      </c>
    </row>
    <row r="316" spans="1:17" s="26" customFormat="1" ht="26.25" thickBot="1">
      <c r="A316" s="528"/>
      <c r="B316" s="560"/>
      <c r="C316" s="459">
        <v>4010</v>
      </c>
      <c r="D316" s="561" t="s">
        <v>181</v>
      </c>
      <c r="E316" s="415">
        <v>44665</v>
      </c>
      <c r="F316" s="562"/>
      <c r="G316" s="562"/>
      <c r="H316" s="531"/>
      <c r="I316" s="563"/>
      <c r="J316" s="438">
        <f t="shared" si="17"/>
        <v>42370</v>
      </c>
      <c r="K316" s="564">
        <v>42370</v>
      </c>
      <c r="L316" s="564"/>
      <c r="M316" s="565"/>
      <c r="N316" s="565"/>
      <c r="O316" s="565"/>
      <c r="P316" s="565"/>
      <c r="Q316" s="541">
        <f t="shared" si="15"/>
        <v>44665</v>
      </c>
    </row>
    <row r="317" spans="1:17" s="26" customFormat="1" ht="25.5">
      <c r="A317" s="542"/>
      <c r="B317" s="543"/>
      <c r="C317" s="551">
        <v>4040</v>
      </c>
      <c r="D317" s="552" t="s">
        <v>182</v>
      </c>
      <c r="E317" s="553">
        <v>3514</v>
      </c>
      <c r="F317" s="554"/>
      <c r="G317" s="554"/>
      <c r="H317" s="555"/>
      <c r="I317" s="556"/>
      <c r="J317" s="557">
        <f t="shared" si="17"/>
        <v>3487</v>
      </c>
      <c r="K317" s="544">
        <v>3487</v>
      </c>
      <c r="L317" s="544"/>
      <c r="M317" s="547"/>
      <c r="N317" s="547"/>
      <c r="O317" s="547"/>
      <c r="P317" s="547"/>
      <c r="Q317" s="540">
        <f t="shared" si="15"/>
        <v>3514</v>
      </c>
    </row>
    <row r="318" spans="1:17" s="26" customFormat="1" ht="25.5">
      <c r="A318" s="141"/>
      <c r="B318" s="50"/>
      <c r="C318" s="116">
        <v>4110</v>
      </c>
      <c r="D318" s="479" t="s">
        <v>183</v>
      </c>
      <c r="E318" s="383">
        <v>7937</v>
      </c>
      <c r="F318" s="383"/>
      <c r="G318" s="383"/>
      <c r="H318" s="34"/>
      <c r="I318" s="39"/>
      <c r="J318" s="413">
        <f t="shared" si="17"/>
        <v>8250</v>
      </c>
      <c r="K318" s="379">
        <v>8250</v>
      </c>
      <c r="L318" s="379"/>
      <c r="M318" s="289"/>
      <c r="N318" s="289"/>
      <c r="O318" s="289"/>
      <c r="P318" s="289"/>
      <c r="Q318" s="39">
        <f aca="true" t="shared" si="19" ref="Q318:Q400">E318+F318-G318</f>
        <v>7937</v>
      </c>
    </row>
    <row r="319" spans="1:17" s="26" customFormat="1" ht="12.75">
      <c r="A319" s="37"/>
      <c r="B319" s="50"/>
      <c r="C319" s="116">
        <v>4120</v>
      </c>
      <c r="D319" s="342" t="s">
        <v>180</v>
      </c>
      <c r="E319" s="407">
        <v>1130</v>
      </c>
      <c r="F319" s="383"/>
      <c r="G319" s="383"/>
      <c r="H319" s="34"/>
      <c r="I319" s="82"/>
      <c r="J319" s="413">
        <f t="shared" si="17"/>
        <v>1124</v>
      </c>
      <c r="K319" s="379">
        <v>1124</v>
      </c>
      <c r="L319" s="379"/>
      <c r="M319" s="289"/>
      <c r="N319" s="289"/>
      <c r="O319" s="289"/>
      <c r="P319" s="289"/>
      <c r="Q319" s="39">
        <f t="shared" si="19"/>
        <v>1130</v>
      </c>
    </row>
    <row r="320" spans="1:17" s="26" customFormat="1" ht="12.75">
      <c r="A320" s="37"/>
      <c r="B320" s="50"/>
      <c r="C320" s="116">
        <v>4170</v>
      </c>
      <c r="D320" s="342" t="s">
        <v>276</v>
      </c>
      <c r="E320" s="407">
        <v>2200</v>
      </c>
      <c r="F320" s="383"/>
      <c r="G320" s="383"/>
      <c r="H320" s="34"/>
      <c r="I320" s="82"/>
      <c r="J320" s="413"/>
      <c r="K320" s="379"/>
      <c r="L320" s="379"/>
      <c r="M320" s="289"/>
      <c r="N320" s="289"/>
      <c r="O320" s="289"/>
      <c r="P320" s="289"/>
      <c r="Q320" s="39">
        <f t="shared" si="19"/>
        <v>2200</v>
      </c>
    </row>
    <row r="321" spans="1:17" s="26" customFormat="1" ht="25.5">
      <c r="A321" s="37"/>
      <c r="B321" s="50"/>
      <c r="C321" s="116">
        <v>4210</v>
      </c>
      <c r="D321" s="342" t="s">
        <v>176</v>
      </c>
      <c r="E321" s="407">
        <v>29300</v>
      </c>
      <c r="F321" s="383"/>
      <c r="G321" s="383"/>
      <c r="H321" s="34"/>
      <c r="I321" s="82"/>
      <c r="J321" s="413">
        <f t="shared" si="17"/>
        <v>30090</v>
      </c>
      <c r="K321" s="379">
        <v>30090</v>
      </c>
      <c r="L321" s="379"/>
      <c r="M321" s="289"/>
      <c r="N321" s="289"/>
      <c r="O321" s="289"/>
      <c r="P321" s="289"/>
      <c r="Q321" s="39">
        <f t="shared" si="19"/>
        <v>29300</v>
      </c>
    </row>
    <row r="322" spans="1:17" s="26" customFormat="1" ht="12.75">
      <c r="A322" s="37"/>
      <c r="B322" s="50"/>
      <c r="C322" s="116">
        <v>4270</v>
      </c>
      <c r="D322" s="342" t="s">
        <v>177</v>
      </c>
      <c r="E322" s="407">
        <v>16000</v>
      </c>
      <c r="F322" s="383"/>
      <c r="G322" s="383"/>
      <c r="H322" s="34"/>
      <c r="I322" s="82"/>
      <c r="J322" s="413"/>
      <c r="K322" s="379"/>
      <c r="L322" s="379"/>
      <c r="M322" s="289"/>
      <c r="N322" s="289"/>
      <c r="O322" s="289"/>
      <c r="P322" s="289"/>
      <c r="Q322" s="24">
        <f t="shared" si="19"/>
        <v>16000</v>
      </c>
    </row>
    <row r="323" spans="1:17" s="26" customFormat="1" ht="12.75">
      <c r="A323" s="37"/>
      <c r="B323" s="50"/>
      <c r="C323" s="116">
        <v>4300</v>
      </c>
      <c r="D323" s="342" t="s">
        <v>175</v>
      </c>
      <c r="E323" s="407">
        <v>467621</v>
      </c>
      <c r="F323" s="383"/>
      <c r="G323" s="383"/>
      <c r="H323" s="34"/>
      <c r="I323" s="82"/>
      <c r="J323" s="413">
        <f t="shared" si="17"/>
        <v>457901</v>
      </c>
      <c r="K323" s="379">
        <v>158916</v>
      </c>
      <c r="L323" s="379">
        <v>193545</v>
      </c>
      <c r="M323" s="289">
        <v>105440</v>
      </c>
      <c r="N323" s="289">
        <v>0</v>
      </c>
      <c r="O323" s="289"/>
      <c r="P323" s="289"/>
      <c r="Q323" s="24">
        <f t="shared" si="19"/>
        <v>467621</v>
      </c>
    </row>
    <row r="324" spans="1:17" s="26" customFormat="1" ht="12.75">
      <c r="A324" s="37"/>
      <c r="B324" s="50"/>
      <c r="C324" s="116">
        <v>4430</v>
      </c>
      <c r="D324" s="342" t="s">
        <v>202</v>
      </c>
      <c r="E324" s="407">
        <v>2400</v>
      </c>
      <c r="F324" s="383"/>
      <c r="G324" s="383"/>
      <c r="H324" s="34"/>
      <c r="I324" s="82"/>
      <c r="J324" s="413">
        <f t="shared" si="17"/>
        <v>2500</v>
      </c>
      <c r="K324" s="379">
        <v>2500</v>
      </c>
      <c r="L324" s="379"/>
      <c r="M324" s="289"/>
      <c r="N324" s="289"/>
      <c r="O324" s="289"/>
      <c r="P324" s="289"/>
      <c r="Q324" s="24">
        <f t="shared" si="19"/>
        <v>2400</v>
      </c>
    </row>
    <row r="325" spans="1:17" s="26" customFormat="1" ht="25.5">
      <c r="A325" s="21"/>
      <c r="B325" s="136"/>
      <c r="C325" s="150">
        <v>4440</v>
      </c>
      <c r="D325" s="351" t="s">
        <v>185</v>
      </c>
      <c r="E325" s="407">
        <v>1574</v>
      </c>
      <c r="F325" s="385"/>
      <c r="G325" s="490"/>
      <c r="H325" s="134"/>
      <c r="I325" s="79"/>
      <c r="J325" s="413">
        <f t="shared" si="17"/>
        <v>1466</v>
      </c>
      <c r="K325" s="379">
        <v>1466</v>
      </c>
      <c r="L325" s="379"/>
      <c r="M325" s="289"/>
      <c r="N325" s="289"/>
      <c r="O325" s="289"/>
      <c r="P325" s="289"/>
      <c r="Q325" s="24">
        <f t="shared" si="19"/>
        <v>1574</v>
      </c>
    </row>
    <row r="326" spans="1:17" s="26" customFormat="1" ht="25.5">
      <c r="A326" s="37" t="s">
        <v>96</v>
      </c>
      <c r="B326" s="244" t="s">
        <v>105</v>
      </c>
      <c r="C326" s="52"/>
      <c r="D326" s="335" t="s">
        <v>106</v>
      </c>
      <c r="E326" s="418">
        <f>SUM(E327:E338)</f>
        <v>263994</v>
      </c>
      <c r="F326" s="111">
        <f>SUM(F327:F338)</f>
        <v>0</v>
      </c>
      <c r="G326" s="111">
        <f>SUM(G327:G338)</f>
        <v>0</v>
      </c>
      <c r="H326" s="378">
        <f aca="true" t="shared" si="20" ref="H326:P326">SUM(H328:H337)</f>
        <v>0</v>
      </c>
      <c r="I326" s="412">
        <f t="shared" si="20"/>
        <v>0</v>
      </c>
      <c r="J326" s="419">
        <f t="shared" si="17"/>
        <v>263994</v>
      </c>
      <c r="K326" s="412">
        <f t="shared" si="20"/>
        <v>0</v>
      </c>
      <c r="L326" s="378">
        <f t="shared" si="20"/>
        <v>0</v>
      </c>
      <c r="M326" s="412">
        <f t="shared" si="20"/>
        <v>0</v>
      </c>
      <c r="N326" s="412">
        <f t="shared" si="20"/>
        <v>0</v>
      </c>
      <c r="O326" s="412">
        <f t="shared" si="20"/>
        <v>0</v>
      </c>
      <c r="P326" s="499">
        <f t="shared" si="20"/>
        <v>263994</v>
      </c>
      <c r="Q326" s="24">
        <f t="shared" si="19"/>
        <v>263994</v>
      </c>
    </row>
    <row r="327" spans="1:17" s="26" customFormat="1" ht="25.5">
      <c r="A327" s="37"/>
      <c r="B327" s="221"/>
      <c r="C327" s="116">
        <v>3020</v>
      </c>
      <c r="D327" s="342" t="s">
        <v>349</v>
      </c>
      <c r="E327" s="407">
        <v>1900</v>
      </c>
      <c r="F327" s="111"/>
      <c r="G327" s="111"/>
      <c r="H327" s="378"/>
      <c r="I327" s="470"/>
      <c r="J327" s="419"/>
      <c r="K327" s="378"/>
      <c r="L327" s="378"/>
      <c r="M327" s="378"/>
      <c r="N327" s="378"/>
      <c r="O327" s="378"/>
      <c r="P327" s="604"/>
      <c r="Q327" s="39">
        <f t="shared" si="19"/>
        <v>1900</v>
      </c>
    </row>
    <row r="328" spans="1:17" s="26" customFormat="1" ht="25.5">
      <c r="A328" s="37"/>
      <c r="B328" s="50"/>
      <c r="C328" s="116">
        <v>4010</v>
      </c>
      <c r="D328" s="342" t="s">
        <v>181</v>
      </c>
      <c r="E328" s="407">
        <v>182772</v>
      </c>
      <c r="F328" s="383"/>
      <c r="G328" s="383"/>
      <c r="H328" s="34"/>
      <c r="I328" s="82"/>
      <c r="J328" s="413">
        <f t="shared" si="17"/>
        <v>183814</v>
      </c>
      <c r="K328" s="379"/>
      <c r="L328" s="379"/>
      <c r="M328" s="289"/>
      <c r="N328" s="289"/>
      <c r="O328" s="289"/>
      <c r="P328" s="500">
        <v>183814</v>
      </c>
      <c r="Q328" s="39">
        <f t="shared" si="19"/>
        <v>182772</v>
      </c>
    </row>
    <row r="329" spans="1:17" s="26" customFormat="1" ht="25.5">
      <c r="A329" s="37"/>
      <c r="B329" s="50"/>
      <c r="C329" s="116">
        <v>4040</v>
      </c>
      <c r="D329" s="342" t="s">
        <v>182</v>
      </c>
      <c r="E329" s="407">
        <v>13490</v>
      </c>
      <c r="F329" s="383"/>
      <c r="G329" s="383"/>
      <c r="H329" s="34"/>
      <c r="I329" s="82"/>
      <c r="J329" s="413">
        <f t="shared" si="17"/>
        <v>12740</v>
      </c>
      <c r="K329" s="379"/>
      <c r="L329" s="379"/>
      <c r="M329" s="289"/>
      <c r="N329" s="289"/>
      <c r="O329" s="289"/>
      <c r="P329" s="465">
        <v>12740</v>
      </c>
      <c r="Q329" s="39">
        <f t="shared" si="19"/>
        <v>13490</v>
      </c>
    </row>
    <row r="330" spans="1:17" s="26" customFormat="1" ht="25.5">
      <c r="A330" s="37"/>
      <c r="B330" s="50"/>
      <c r="C330" s="116">
        <v>4110</v>
      </c>
      <c r="D330" s="342" t="s">
        <v>183</v>
      </c>
      <c r="E330" s="407">
        <v>35445</v>
      </c>
      <c r="F330" s="383"/>
      <c r="G330" s="383"/>
      <c r="H330" s="34"/>
      <c r="I330" s="82"/>
      <c r="J330" s="413">
        <f t="shared" si="17"/>
        <v>35754</v>
      </c>
      <c r="K330" s="379"/>
      <c r="L330" s="379"/>
      <c r="M330" s="289"/>
      <c r="N330" s="289"/>
      <c r="O330" s="289"/>
      <c r="P330" s="465">
        <v>35754</v>
      </c>
      <c r="Q330" s="24">
        <f t="shared" si="19"/>
        <v>35445</v>
      </c>
    </row>
    <row r="331" spans="1:17" s="26" customFormat="1" ht="12.75">
      <c r="A331" s="37"/>
      <c r="B331" s="50"/>
      <c r="C331" s="116">
        <v>4120</v>
      </c>
      <c r="D331" s="342" t="s">
        <v>180</v>
      </c>
      <c r="E331" s="407">
        <v>4809</v>
      </c>
      <c r="F331" s="383"/>
      <c r="G331" s="383"/>
      <c r="H331" s="34"/>
      <c r="I331" s="82"/>
      <c r="J331" s="413">
        <f t="shared" si="17"/>
        <v>4816</v>
      </c>
      <c r="K331" s="379"/>
      <c r="L331" s="379"/>
      <c r="M331" s="289"/>
      <c r="N331" s="289"/>
      <c r="O331" s="289"/>
      <c r="P331" s="465">
        <v>4816</v>
      </c>
      <c r="Q331" s="24">
        <f t="shared" si="19"/>
        <v>4809</v>
      </c>
    </row>
    <row r="332" spans="1:17" s="26" customFormat="1" ht="25.5">
      <c r="A332" s="37"/>
      <c r="B332" s="50"/>
      <c r="C332" s="116">
        <v>4210</v>
      </c>
      <c r="D332" s="342" t="s">
        <v>176</v>
      </c>
      <c r="E332" s="407">
        <v>11478</v>
      </c>
      <c r="F332" s="383"/>
      <c r="G332" s="383"/>
      <c r="H332" s="34"/>
      <c r="I332" s="82"/>
      <c r="J332" s="413">
        <f t="shared" si="17"/>
        <v>17700</v>
      </c>
      <c r="K332" s="379"/>
      <c r="L332" s="379"/>
      <c r="M332" s="289"/>
      <c r="N332" s="289"/>
      <c r="O332" s="289"/>
      <c r="P332" s="465">
        <v>17700</v>
      </c>
      <c r="Q332" s="24">
        <f t="shared" si="19"/>
        <v>11478</v>
      </c>
    </row>
    <row r="333" spans="1:17" s="26" customFormat="1" ht="12.75">
      <c r="A333" s="37"/>
      <c r="B333" s="50"/>
      <c r="C333" s="116">
        <v>4270</v>
      </c>
      <c r="D333" s="342" t="s">
        <v>177</v>
      </c>
      <c r="E333" s="407">
        <v>1800</v>
      </c>
      <c r="F333" s="383"/>
      <c r="G333" s="383"/>
      <c r="H333" s="34"/>
      <c r="I333" s="82"/>
      <c r="J333" s="413">
        <f t="shared" si="17"/>
        <v>1800</v>
      </c>
      <c r="K333" s="379"/>
      <c r="L333" s="379"/>
      <c r="M333" s="289"/>
      <c r="N333" s="289"/>
      <c r="O333" s="289"/>
      <c r="P333" s="465">
        <v>1800</v>
      </c>
      <c r="Q333" s="24">
        <f t="shared" si="19"/>
        <v>1800</v>
      </c>
    </row>
    <row r="334" spans="1:17" s="26" customFormat="1" ht="12.75">
      <c r="A334" s="37"/>
      <c r="B334" s="50"/>
      <c r="C334" s="116">
        <v>4280</v>
      </c>
      <c r="D334" s="342" t="s">
        <v>262</v>
      </c>
      <c r="E334" s="407">
        <v>1652</v>
      </c>
      <c r="F334" s="383"/>
      <c r="G334" s="383"/>
      <c r="H334" s="34"/>
      <c r="I334" s="82"/>
      <c r="J334" s="413"/>
      <c r="K334" s="379"/>
      <c r="L334" s="379"/>
      <c r="M334" s="289"/>
      <c r="N334" s="289"/>
      <c r="O334" s="289"/>
      <c r="P334" s="465"/>
      <c r="Q334" s="24">
        <f t="shared" si="19"/>
        <v>1652</v>
      </c>
    </row>
    <row r="335" spans="1:17" s="26" customFormat="1" ht="12.75">
      <c r="A335" s="37"/>
      <c r="B335" s="50"/>
      <c r="C335" s="116">
        <v>4300</v>
      </c>
      <c r="D335" s="342" t="s">
        <v>175</v>
      </c>
      <c r="E335" s="407">
        <v>4300</v>
      </c>
      <c r="F335" s="383"/>
      <c r="G335" s="383"/>
      <c r="H335" s="34"/>
      <c r="I335" s="82"/>
      <c r="J335" s="413">
        <f t="shared" si="17"/>
        <v>4100</v>
      </c>
      <c r="K335" s="379"/>
      <c r="L335" s="379"/>
      <c r="M335" s="289"/>
      <c r="N335" s="289"/>
      <c r="O335" s="289"/>
      <c r="P335" s="465">
        <v>4100</v>
      </c>
      <c r="Q335" s="24">
        <f t="shared" si="19"/>
        <v>4300</v>
      </c>
    </row>
    <row r="336" spans="1:17" s="26" customFormat="1" ht="12.75">
      <c r="A336" s="37"/>
      <c r="B336" s="50"/>
      <c r="C336" s="116">
        <v>4410</v>
      </c>
      <c r="D336" s="342" t="s">
        <v>184</v>
      </c>
      <c r="E336" s="407">
        <v>350</v>
      </c>
      <c r="F336" s="383"/>
      <c r="G336" s="383"/>
      <c r="H336" s="34"/>
      <c r="I336" s="82"/>
      <c r="J336" s="413">
        <f t="shared" si="17"/>
        <v>250</v>
      </c>
      <c r="K336" s="379"/>
      <c r="L336" s="379"/>
      <c r="M336" s="289"/>
      <c r="N336" s="289"/>
      <c r="O336" s="289"/>
      <c r="P336" s="465">
        <v>250</v>
      </c>
      <c r="Q336" s="24">
        <f t="shared" si="19"/>
        <v>350</v>
      </c>
    </row>
    <row r="337" spans="1:17" s="26" customFormat="1" ht="25.5">
      <c r="A337" s="37"/>
      <c r="B337" s="50"/>
      <c r="C337" s="116">
        <v>4440</v>
      </c>
      <c r="D337" s="342" t="s">
        <v>185</v>
      </c>
      <c r="E337" s="407">
        <v>3198</v>
      </c>
      <c r="F337" s="383"/>
      <c r="G337" s="383"/>
      <c r="H337" s="34"/>
      <c r="I337" s="39"/>
      <c r="J337" s="413">
        <f t="shared" si="17"/>
        <v>3020</v>
      </c>
      <c r="K337" s="379"/>
      <c r="L337" s="379"/>
      <c r="M337" s="289"/>
      <c r="N337" s="289"/>
      <c r="O337" s="289"/>
      <c r="P337" s="465">
        <v>3020</v>
      </c>
      <c r="Q337" s="24">
        <f t="shared" si="19"/>
        <v>3198</v>
      </c>
    </row>
    <row r="338" spans="1:17" s="26" customFormat="1" ht="51">
      <c r="A338" s="21"/>
      <c r="B338" s="136"/>
      <c r="C338" s="597">
        <v>4740</v>
      </c>
      <c r="D338" s="479" t="s">
        <v>398</v>
      </c>
      <c r="E338" s="407">
        <v>2800</v>
      </c>
      <c r="F338" s="383">
        <f>F339</f>
        <v>0</v>
      </c>
      <c r="G338" s="383">
        <f>G339</f>
        <v>0</v>
      </c>
      <c r="H338" s="227"/>
      <c r="I338" s="79"/>
      <c r="J338" s="413"/>
      <c r="K338" s="382"/>
      <c r="L338" s="583"/>
      <c r="M338" s="584"/>
      <c r="N338" s="584"/>
      <c r="O338" s="584"/>
      <c r="P338" s="585"/>
      <c r="Q338" s="24">
        <f t="shared" si="19"/>
        <v>2800</v>
      </c>
    </row>
    <row r="339" spans="1:17" s="26" customFormat="1" ht="22.5" hidden="1">
      <c r="A339" s="21"/>
      <c r="B339" s="136"/>
      <c r="C339" s="150">
        <v>1</v>
      </c>
      <c r="D339" s="586" t="s">
        <v>374</v>
      </c>
      <c r="E339" s="407"/>
      <c r="F339" s="587"/>
      <c r="G339" s="383"/>
      <c r="H339" s="227"/>
      <c r="I339" s="79"/>
      <c r="J339" s="413"/>
      <c r="K339" s="382"/>
      <c r="L339" s="583"/>
      <c r="M339" s="584"/>
      <c r="N339" s="584"/>
      <c r="O339" s="584"/>
      <c r="P339" s="585"/>
      <c r="Q339" s="24">
        <f t="shared" si="19"/>
        <v>0</v>
      </c>
    </row>
    <row r="340" spans="1:17" s="26" customFormat="1" ht="24.75" customHeight="1">
      <c r="A340" s="21" t="s">
        <v>96</v>
      </c>
      <c r="B340" s="240" t="s">
        <v>237</v>
      </c>
      <c r="C340" s="272"/>
      <c r="D340" s="362" t="s">
        <v>238</v>
      </c>
      <c r="E340" s="418">
        <f>E341</f>
        <v>42433</v>
      </c>
      <c r="F340" s="386">
        <f>F341</f>
        <v>0</v>
      </c>
      <c r="G340" s="386">
        <f>G341</f>
        <v>0</v>
      </c>
      <c r="H340" s="273">
        <f>SUM(H341)</f>
        <v>0</v>
      </c>
      <c r="I340" s="273"/>
      <c r="J340" s="419">
        <f t="shared" si="17"/>
        <v>40707</v>
      </c>
      <c r="K340" s="220">
        <f aca="true" t="shared" si="21" ref="K340:P340">SUM(K341)</f>
        <v>15933</v>
      </c>
      <c r="L340" s="487">
        <f t="shared" si="21"/>
        <v>12233</v>
      </c>
      <c r="M340" s="400">
        <f t="shared" si="21"/>
        <v>9906</v>
      </c>
      <c r="N340" s="400">
        <f t="shared" si="21"/>
        <v>2635</v>
      </c>
      <c r="O340" s="400">
        <f t="shared" si="21"/>
        <v>0</v>
      </c>
      <c r="P340" s="400">
        <f t="shared" si="21"/>
        <v>0</v>
      </c>
      <c r="Q340" s="24">
        <f t="shared" si="19"/>
        <v>42433</v>
      </c>
    </row>
    <row r="341" spans="1:17" s="26" customFormat="1" ht="12.75">
      <c r="A341" s="37"/>
      <c r="B341" s="50"/>
      <c r="C341" s="116">
        <v>4300</v>
      </c>
      <c r="D341" s="342" t="s">
        <v>175</v>
      </c>
      <c r="E341" s="407">
        <v>42433</v>
      </c>
      <c r="F341" s="383"/>
      <c r="G341" s="383"/>
      <c r="H341" s="81"/>
      <c r="I341" s="82"/>
      <c r="J341" s="413">
        <f t="shared" si="17"/>
        <v>40707</v>
      </c>
      <c r="K341" s="379">
        <v>15933</v>
      </c>
      <c r="L341" s="379">
        <v>12233</v>
      </c>
      <c r="M341" s="289">
        <v>9906</v>
      </c>
      <c r="N341" s="289">
        <v>2635</v>
      </c>
      <c r="O341" s="289"/>
      <c r="P341" s="289"/>
      <c r="Q341" s="24">
        <f t="shared" si="19"/>
        <v>42433</v>
      </c>
    </row>
    <row r="342" spans="1:17" s="26" customFormat="1" ht="12.75">
      <c r="A342" s="37" t="s">
        <v>96</v>
      </c>
      <c r="B342" s="244" t="s">
        <v>107</v>
      </c>
      <c r="C342" s="52"/>
      <c r="D342" s="335" t="s">
        <v>21</v>
      </c>
      <c r="E342" s="412">
        <f>SUM(E343:E347)</f>
        <v>48653</v>
      </c>
      <c r="F342" s="379">
        <f>SUM(F343:F347)</f>
        <v>0</v>
      </c>
      <c r="G342" s="379">
        <f>SUM(G343:G347)</f>
        <v>0</v>
      </c>
      <c r="H342" s="231">
        <f>SUM(H343:H345)</f>
        <v>0</v>
      </c>
      <c r="I342" s="231"/>
      <c r="J342" s="419">
        <f t="shared" si="17"/>
        <v>16108</v>
      </c>
      <c r="K342" s="231">
        <f>SUM(K343:K347)</f>
        <v>2530</v>
      </c>
      <c r="L342" s="489">
        <f>SUM(L343:L345)</f>
        <v>0</v>
      </c>
      <c r="M342" s="406">
        <f>SUM(M343:M347)</f>
        <v>13578</v>
      </c>
      <c r="N342" s="406">
        <f>SUM(N343:N345)</f>
        <v>0</v>
      </c>
      <c r="O342" s="406">
        <f>SUM(O343:O345)</f>
        <v>0</v>
      </c>
      <c r="P342" s="406">
        <f>SUM(P343:P345)</f>
        <v>0</v>
      </c>
      <c r="Q342" s="24">
        <f t="shared" si="19"/>
        <v>48653</v>
      </c>
    </row>
    <row r="343" spans="1:17" s="26" customFormat="1" ht="25.5">
      <c r="A343" s="21"/>
      <c r="B343" s="136"/>
      <c r="C343" s="150">
        <v>4010</v>
      </c>
      <c r="D343" s="351" t="s">
        <v>181</v>
      </c>
      <c r="E343" s="407">
        <v>11960</v>
      </c>
      <c r="F343" s="386"/>
      <c r="G343" s="490"/>
      <c r="H343" s="134"/>
      <c r="I343" s="79"/>
      <c r="J343" s="413">
        <f t="shared" si="17"/>
        <v>11273</v>
      </c>
      <c r="K343" s="382"/>
      <c r="L343" s="382"/>
      <c r="M343" s="464">
        <v>11273</v>
      </c>
      <c r="N343" s="305"/>
      <c r="O343" s="305"/>
      <c r="P343" s="305"/>
      <c r="Q343" s="39">
        <f t="shared" si="19"/>
        <v>11960</v>
      </c>
    </row>
    <row r="344" spans="1:17" s="26" customFormat="1" ht="25.5">
      <c r="A344" s="37"/>
      <c r="B344" s="50"/>
      <c r="C344" s="116">
        <v>4110</v>
      </c>
      <c r="D344" s="117" t="s">
        <v>183</v>
      </c>
      <c r="E344" s="407">
        <v>2152</v>
      </c>
      <c r="F344" s="386"/>
      <c r="G344" s="386"/>
      <c r="H344" s="34"/>
      <c r="I344" s="39"/>
      <c r="J344" s="413">
        <f t="shared" si="17"/>
        <v>2028</v>
      </c>
      <c r="K344" s="39"/>
      <c r="L344" s="379"/>
      <c r="M344" s="465">
        <v>2028</v>
      </c>
      <c r="N344" s="289"/>
      <c r="O344" s="289"/>
      <c r="P344" s="289"/>
      <c r="Q344" s="39">
        <f t="shared" si="19"/>
        <v>2152</v>
      </c>
    </row>
    <row r="345" spans="1:17" s="26" customFormat="1" ht="12.75">
      <c r="A345" s="21"/>
      <c r="B345" s="50"/>
      <c r="C345" s="116">
        <v>4120</v>
      </c>
      <c r="D345" s="342" t="s">
        <v>180</v>
      </c>
      <c r="E345" s="407">
        <v>293</v>
      </c>
      <c r="F345" s="386"/>
      <c r="G345" s="386"/>
      <c r="H345" s="34"/>
      <c r="I345" s="39"/>
      <c r="J345" s="413">
        <f t="shared" si="17"/>
        <v>277</v>
      </c>
      <c r="K345" s="379"/>
      <c r="L345" s="379"/>
      <c r="M345" s="465">
        <v>277</v>
      </c>
      <c r="N345" s="289"/>
      <c r="O345" s="289"/>
      <c r="P345" s="289"/>
      <c r="Q345" s="24">
        <f t="shared" si="19"/>
        <v>293</v>
      </c>
    </row>
    <row r="346" spans="1:17" s="26" customFormat="1" ht="25.5">
      <c r="A346" s="37"/>
      <c r="B346" s="50"/>
      <c r="C346" s="116">
        <v>4210</v>
      </c>
      <c r="D346" s="342" t="s">
        <v>176</v>
      </c>
      <c r="E346" s="407"/>
      <c r="F346" s="386"/>
      <c r="G346" s="386"/>
      <c r="H346" s="34"/>
      <c r="I346" s="82"/>
      <c r="J346" s="413">
        <f t="shared" si="17"/>
        <v>930</v>
      </c>
      <c r="K346" s="379">
        <v>930</v>
      </c>
      <c r="L346" s="379"/>
      <c r="M346" s="536"/>
      <c r="N346" s="536"/>
      <c r="O346" s="536"/>
      <c r="P346" s="536"/>
      <c r="Q346" s="39">
        <f t="shared" si="19"/>
        <v>0</v>
      </c>
    </row>
    <row r="347" spans="1:17" s="26" customFormat="1" ht="12.75">
      <c r="A347" s="21"/>
      <c r="B347" s="136"/>
      <c r="C347" s="150">
        <v>4300</v>
      </c>
      <c r="D347" s="351" t="s">
        <v>175</v>
      </c>
      <c r="E347" s="407">
        <v>34248</v>
      </c>
      <c r="F347" s="383"/>
      <c r="G347" s="490"/>
      <c r="H347" s="134"/>
      <c r="I347" s="79"/>
      <c r="J347" s="413">
        <f t="shared" si="17"/>
        <v>1600</v>
      </c>
      <c r="K347" s="382">
        <v>1600</v>
      </c>
      <c r="L347" s="382"/>
      <c r="M347" s="469"/>
      <c r="N347" s="469"/>
      <c r="O347" s="469"/>
      <c r="P347" s="469"/>
      <c r="Q347" s="24">
        <f t="shared" si="19"/>
        <v>34248</v>
      </c>
    </row>
    <row r="348" spans="1:17" ht="12.75">
      <c r="A348" s="242" t="s">
        <v>96</v>
      </c>
      <c r="B348" s="242"/>
      <c r="C348" s="242"/>
      <c r="D348" s="337" t="s">
        <v>108</v>
      </c>
      <c r="E348" s="408">
        <f>E228+E266+E289+E315+E326+E340+E342+E257</f>
        <v>18309369</v>
      </c>
      <c r="F348" s="408">
        <f>F228+F266+F289+F315+F326+F340+F342+F257+F288</f>
        <v>74006</v>
      </c>
      <c r="G348" s="380">
        <f>G228+G266+G289+G315+G326+G340+G342+G257</f>
        <v>949610</v>
      </c>
      <c r="H348" s="243" t="e">
        <f>H228+H266+H289+H315+H326+H340+H342</f>
        <v>#REF!</v>
      </c>
      <c r="I348" s="243"/>
      <c r="J348" s="409" t="e">
        <f>J228+J266+J289+J315+J326+J340+J342+J257</f>
        <v>#REF!</v>
      </c>
      <c r="K348" s="408" t="e">
        <f>K228+K266+K289+K315+K326+K340+K342+K257</f>
        <v>#REF!</v>
      </c>
      <c r="L348" s="380" t="e">
        <f>L228+L266+L289+L315+L326+L340+L342</f>
        <v>#REF!</v>
      </c>
      <c r="M348" s="408" t="e">
        <f>M228+M266+M289+M315+M326+M340+M342</f>
        <v>#REF!</v>
      </c>
      <c r="N348" s="408" t="e">
        <f>N228+N266+N289+N315+N326+N340+N342</f>
        <v>#REF!</v>
      </c>
      <c r="O348" s="408" t="e">
        <f>O228+O266+O289+O315+O326+O340+O342</f>
        <v>#REF!</v>
      </c>
      <c r="P348" s="408" t="e">
        <f>P228+P266+P289+P315+P326+P340+P342</f>
        <v>#REF!</v>
      </c>
      <c r="Q348" s="533">
        <f t="shared" si="19"/>
        <v>17433765</v>
      </c>
    </row>
    <row r="349" spans="1:17" s="26" customFormat="1" ht="25.5">
      <c r="A349" s="37" t="s">
        <v>109</v>
      </c>
      <c r="B349" s="244" t="s">
        <v>234</v>
      </c>
      <c r="C349" s="67"/>
      <c r="D349" s="475" t="s">
        <v>333</v>
      </c>
      <c r="E349" s="386">
        <f>SUM(E350:E355)</f>
        <v>44510</v>
      </c>
      <c r="F349" s="111">
        <f>SUM(F350:F355)</f>
        <v>0</v>
      </c>
      <c r="G349" s="386">
        <f>SUM(G350:G355)</f>
        <v>0</v>
      </c>
      <c r="H349" s="231"/>
      <c r="I349" s="231">
        <f>SUM(I351:I355)+I350</f>
        <v>51150</v>
      </c>
      <c r="J349" s="231"/>
      <c r="K349" s="231"/>
      <c r="L349" s="231"/>
      <c r="M349" s="289"/>
      <c r="N349" s="289"/>
      <c r="O349" s="289"/>
      <c r="P349" s="289"/>
      <c r="Q349" s="39">
        <f t="shared" si="19"/>
        <v>44510</v>
      </c>
    </row>
    <row r="350" spans="1:17" s="26" customFormat="1" ht="25.5">
      <c r="A350" s="37"/>
      <c r="B350" s="50"/>
      <c r="C350" s="120" t="s">
        <v>227</v>
      </c>
      <c r="D350" s="479" t="s">
        <v>183</v>
      </c>
      <c r="E350" s="383">
        <v>273</v>
      </c>
      <c r="F350" s="34"/>
      <c r="G350" s="34"/>
      <c r="H350" s="34"/>
      <c r="I350" s="34">
        <v>273</v>
      </c>
      <c r="J350" s="34"/>
      <c r="K350" s="34"/>
      <c r="L350" s="34"/>
      <c r="M350" s="289"/>
      <c r="N350" s="289"/>
      <c r="O350" s="289"/>
      <c r="P350" s="289"/>
      <c r="Q350" s="39">
        <f t="shared" si="19"/>
        <v>273</v>
      </c>
    </row>
    <row r="351" spans="1:17" s="26" customFormat="1" ht="12.75">
      <c r="A351" s="37"/>
      <c r="B351" s="50"/>
      <c r="C351" s="120" t="s">
        <v>228</v>
      </c>
      <c r="D351" s="342" t="s">
        <v>180</v>
      </c>
      <c r="E351" s="407">
        <v>37</v>
      </c>
      <c r="F351" s="383"/>
      <c r="G351" s="383"/>
      <c r="H351" s="34"/>
      <c r="I351" s="34">
        <v>37</v>
      </c>
      <c r="J351" s="413"/>
      <c r="K351" s="383"/>
      <c r="L351" s="383"/>
      <c r="M351" s="289"/>
      <c r="N351" s="289"/>
      <c r="O351" s="289"/>
      <c r="P351" s="289"/>
      <c r="Q351" s="24">
        <f t="shared" si="19"/>
        <v>37</v>
      </c>
    </row>
    <row r="352" spans="1:17" s="26" customFormat="1" ht="27" customHeight="1">
      <c r="A352" s="37"/>
      <c r="B352" s="50"/>
      <c r="C352" s="120" t="s">
        <v>277</v>
      </c>
      <c r="D352" s="342" t="s">
        <v>276</v>
      </c>
      <c r="E352" s="407">
        <v>1500</v>
      </c>
      <c r="F352" s="383"/>
      <c r="G352" s="383"/>
      <c r="H352" s="34"/>
      <c r="I352" s="34">
        <v>1500</v>
      </c>
      <c r="J352" s="413"/>
      <c r="K352" s="383"/>
      <c r="L352" s="383"/>
      <c r="M352" s="289"/>
      <c r="N352" s="289"/>
      <c r="O352" s="289"/>
      <c r="P352" s="289"/>
      <c r="Q352" s="39">
        <f t="shared" si="19"/>
        <v>1500</v>
      </c>
    </row>
    <row r="353" spans="1:17" s="26" customFormat="1" ht="25.5" customHeight="1">
      <c r="A353" s="37"/>
      <c r="B353" s="50"/>
      <c r="C353" s="120" t="s">
        <v>198</v>
      </c>
      <c r="D353" s="342" t="s">
        <v>176</v>
      </c>
      <c r="E353" s="407">
        <v>6000</v>
      </c>
      <c r="F353" s="383"/>
      <c r="G353" s="383"/>
      <c r="H353" s="34"/>
      <c r="I353" s="34">
        <v>11000</v>
      </c>
      <c r="J353" s="413"/>
      <c r="K353" s="383"/>
      <c r="L353" s="383"/>
      <c r="M353" s="289"/>
      <c r="N353" s="289"/>
      <c r="O353" s="289"/>
      <c r="P353" s="289"/>
      <c r="Q353" s="39">
        <f t="shared" si="19"/>
        <v>6000</v>
      </c>
    </row>
    <row r="354" spans="1:17" s="26" customFormat="1" ht="12.75">
      <c r="A354" s="37"/>
      <c r="B354" s="50"/>
      <c r="C354" s="120" t="s">
        <v>199</v>
      </c>
      <c r="D354" s="336" t="s">
        <v>354</v>
      </c>
      <c r="E354" s="407">
        <v>36500</v>
      </c>
      <c r="F354" s="383"/>
      <c r="G354" s="383"/>
      <c r="H354" s="34"/>
      <c r="I354" s="34">
        <v>38140</v>
      </c>
      <c r="J354" s="413"/>
      <c r="K354" s="383"/>
      <c r="L354" s="383"/>
      <c r="M354" s="289"/>
      <c r="N354" s="289"/>
      <c r="O354" s="289"/>
      <c r="P354" s="289"/>
      <c r="Q354" s="24">
        <f t="shared" si="19"/>
        <v>36500</v>
      </c>
    </row>
    <row r="355" spans="1:17" s="26" customFormat="1" ht="12.75">
      <c r="A355" s="21"/>
      <c r="B355" s="136"/>
      <c r="C355" s="219" t="s">
        <v>205</v>
      </c>
      <c r="D355" s="364" t="s">
        <v>184</v>
      </c>
      <c r="E355" s="417">
        <v>200</v>
      </c>
      <c r="F355" s="385"/>
      <c r="G355" s="385"/>
      <c r="H355" s="134"/>
      <c r="I355" s="134">
        <v>200</v>
      </c>
      <c r="J355" s="135"/>
      <c r="K355" s="385"/>
      <c r="L355" s="385"/>
      <c r="M355" s="305"/>
      <c r="N355" s="305"/>
      <c r="O355" s="305"/>
      <c r="P355" s="305"/>
      <c r="Q355" s="24">
        <f t="shared" si="19"/>
        <v>200</v>
      </c>
    </row>
    <row r="356" spans="1:17" s="26" customFormat="1" ht="12.75">
      <c r="A356" s="37" t="s">
        <v>109</v>
      </c>
      <c r="B356" s="244" t="s">
        <v>408</v>
      </c>
      <c r="C356" s="120"/>
      <c r="D356" s="123" t="s">
        <v>409</v>
      </c>
      <c r="E356" s="111">
        <f>SUM(E357:E362)</f>
        <v>20000</v>
      </c>
      <c r="F356" s="34">
        <f>SUM(F357:F362)</f>
        <v>0</v>
      </c>
      <c r="G356" s="34">
        <f>SUM(G357:G362)</f>
        <v>0</v>
      </c>
      <c r="H356" s="34"/>
      <c r="I356" s="34"/>
      <c r="J356" s="34"/>
      <c r="K356" s="34"/>
      <c r="L356" s="34"/>
      <c r="M356" s="289"/>
      <c r="N356" s="289"/>
      <c r="O356" s="289"/>
      <c r="P356" s="289"/>
      <c r="Q356" s="39">
        <f t="shared" si="19"/>
        <v>20000</v>
      </c>
    </row>
    <row r="357" spans="1:17" s="26" customFormat="1" ht="25.5">
      <c r="A357" s="37"/>
      <c r="B357" s="50"/>
      <c r="C357" s="120" t="s">
        <v>227</v>
      </c>
      <c r="D357" s="117" t="s">
        <v>183</v>
      </c>
      <c r="E357" s="34">
        <v>175</v>
      </c>
      <c r="F357" s="34"/>
      <c r="G357" s="34"/>
      <c r="H357" s="34"/>
      <c r="I357" s="34"/>
      <c r="J357" s="34"/>
      <c r="K357" s="34"/>
      <c r="L357" s="34"/>
      <c r="M357" s="289"/>
      <c r="N357" s="289"/>
      <c r="O357" s="289"/>
      <c r="P357" s="289"/>
      <c r="Q357" s="39">
        <f t="shared" si="19"/>
        <v>175</v>
      </c>
    </row>
    <row r="358" spans="1:17" s="26" customFormat="1" ht="12.75">
      <c r="A358" s="21"/>
      <c r="B358" s="136"/>
      <c r="C358" s="120" t="s">
        <v>228</v>
      </c>
      <c r="D358" s="342" t="s">
        <v>180</v>
      </c>
      <c r="E358" s="417">
        <v>25</v>
      </c>
      <c r="F358" s="385"/>
      <c r="G358" s="385"/>
      <c r="H358" s="134"/>
      <c r="I358" s="134"/>
      <c r="J358" s="525"/>
      <c r="K358" s="385"/>
      <c r="L358" s="385"/>
      <c r="M358" s="469"/>
      <c r="N358" s="469"/>
      <c r="O358" s="469"/>
      <c r="P358" s="469"/>
      <c r="Q358" s="24">
        <f t="shared" si="19"/>
        <v>25</v>
      </c>
    </row>
    <row r="359" spans="1:17" s="26" customFormat="1" ht="12.75">
      <c r="A359" s="21"/>
      <c r="B359" s="136"/>
      <c r="C359" s="120" t="s">
        <v>277</v>
      </c>
      <c r="D359" s="342" t="s">
        <v>276</v>
      </c>
      <c r="E359" s="417">
        <v>14200</v>
      </c>
      <c r="F359" s="385"/>
      <c r="G359" s="385"/>
      <c r="H359" s="134"/>
      <c r="I359" s="134"/>
      <c r="J359" s="525"/>
      <c r="K359" s="385"/>
      <c r="L359" s="385"/>
      <c r="M359" s="469"/>
      <c r="N359" s="469"/>
      <c r="O359" s="469"/>
      <c r="P359" s="469"/>
      <c r="Q359" s="24">
        <f t="shared" si="19"/>
        <v>14200</v>
      </c>
    </row>
    <row r="360" spans="1:17" s="26" customFormat="1" ht="25.5">
      <c r="A360" s="37"/>
      <c r="B360" s="50"/>
      <c r="C360" s="120" t="s">
        <v>198</v>
      </c>
      <c r="D360" s="342" t="s">
        <v>176</v>
      </c>
      <c r="E360" s="407">
        <v>1500</v>
      </c>
      <c r="F360" s="383"/>
      <c r="G360" s="383"/>
      <c r="H360" s="34"/>
      <c r="I360" s="34"/>
      <c r="J360" s="513"/>
      <c r="K360" s="383"/>
      <c r="L360" s="383"/>
      <c r="M360" s="536"/>
      <c r="N360" s="536"/>
      <c r="O360" s="536"/>
      <c r="P360" s="536"/>
      <c r="Q360" s="39">
        <f t="shared" si="19"/>
        <v>1500</v>
      </c>
    </row>
    <row r="361" spans="1:17" s="26" customFormat="1" ht="12.75">
      <c r="A361" s="37"/>
      <c r="B361" s="50"/>
      <c r="C361" s="120" t="s">
        <v>199</v>
      </c>
      <c r="D361" s="336" t="s">
        <v>354</v>
      </c>
      <c r="E361" s="407">
        <v>4000</v>
      </c>
      <c r="F361" s="383"/>
      <c r="G361" s="383"/>
      <c r="H361" s="34"/>
      <c r="I361" s="34"/>
      <c r="J361" s="513"/>
      <c r="K361" s="383"/>
      <c r="L361" s="383"/>
      <c r="M361" s="536"/>
      <c r="N361" s="536"/>
      <c r="O361" s="536"/>
      <c r="P361" s="536"/>
      <c r="Q361" s="39">
        <f t="shared" si="19"/>
        <v>4000</v>
      </c>
    </row>
    <row r="362" spans="1:17" s="26" customFormat="1" ht="12.75">
      <c r="A362" s="21"/>
      <c r="B362" s="136"/>
      <c r="C362" s="219" t="s">
        <v>205</v>
      </c>
      <c r="D362" s="364" t="s">
        <v>184</v>
      </c>
      <c r="E362" s="417">
        <v>100</v>
      </c>
      <c r="F362" s="385"/>
      <c r="G362" s="385"/>
      <c r="H362" s="134"/>
      <c r="I362" s="134"/>
      <c r="J362" s="525"/>
      <c r="K362" s="385"/>
      <c r="L362" s="385"/>
      <c r="M362" s="469"/>
      <c r="N362" s="469"/>
      <c r="O362" s="469"/>
      <c r="P362" s="469"/>
      <c r="Q362" s="24">
        <f t="shared" si="19"/>
        <v>100</v>
      </c>
    </row>
    <row r="363" spans="1:17" s="26" customFormat="1" ht="25.5">
      <c r="A363" s="37" t="s">
        <v>109</v>
      </c>
      <c r="B363" s="194" t="s">
        <v>110</v>
      </c>
      <c r="C363" s="120"/>
      <c r="D363" s="335" t="s">
        <v>111</v>
      </c>
      <c r="E363" s="412">
        <f>SUM(E364:E377)</f>
        <v>201000</v>
      </c>
      <c r="F363" s="412">
        <f>SUM(F364:F377)</f>
        <v>1000</v>
      </c>
      <c r="G363" s="412">
        <f>SUM(G364:G377)</f>
        <v>1000</v>
      </c>
      <c r="H363" s="231">
        <f>SUM(H364:H375)</f>
        <v>0</v>
      </c>
      <c r="I363" s="231">
        <f>SUM(I364:I375)</f>
        <v>221000</v>
      </c>
      <c r="J363" s="378">
        <f aca="true" t="shared" si="22" ref="J363:P363">SUM(J364:J375)</f>
        <v>0</v>
      </c>
      <c r="K363" s="412">
        <f t="shared" si="22"/>
        <v>0</v>
      </c>
      <c r="L363" s="378">
        <f t="shared" si="22"/>
        <v>0</v>
      </c>
      <c r="M363" s="412">
        <f t="shared" si="22"/>
        <v>0</v>
      </c>
      <c r="N363" s="412">
        <f t="shared" si="22"/>
        <v>0</v>
      </c>
      <c r="O363" s="412">
        <f t="shared" si="22"/>
        <v>0</v>
      </c>
      <c r="P363" s="412">
        <f t="shared" si="22"/>
        <v>0</v>
      </c>
      <c r="Q363" s="24">
        <f t="shared" si="19"/>
        <v>201000</v>
      </c>
    </row>
    <row r="364" spans="1:17" s="26" customFormat="1" ht="12.75">
      <c r="A364" s="37"/>
      <c r="B364" s="50"/>
      <c r="C364" s="120" t="s">
        <v>203</v>
      </c>
      <c r="D364" s="336" t="s">
        <v>189</v>
      </c>
      <c r="E364" s="407">
        <v>73572</v>
      </c>
      <c r="F364" s="383"/>
      <c r="G364" s="383"/>
      <c r="H364" s="34"/>
      <c r="I364" s="34">
        <v>68572</v>
      </c>
      <c r="J364" s="413"/>
      <c r="K364" s="383"/>
      <c r="L364" s="383"/>
      <c r="M364" s="289"/>
      <c r="N364" s="289"/>
      <c r="O364" s="289"/>
      <c r="P364" s="289"/>
      <c r="Q364" s="24">
        <f t="shared" si="19"/>
        <v>73572</v>
      </c>
    </row>
    <row r="365" spans="1:17" s="26" customFormat="1" ht="25.5">
      <c r="A365" s="37"/>
      <c r="B365" s="50"/>
      <c r="C365" s="116">
        <v>4110</v>
      </c>
      <c r="D365" s="342" t="s">
        <v>183</v>
      </c>
      <c r="E365" s="407">
        <v>5000</v>
      </c>
      <c r="F365" s="383"/>
      <c r="G365" s="383"/>
      <c r="H365" s="34"/>
      <c r="I365" s="34">
        <v>7200</v>
      </c>
      <c r="J365" s="413"/>
      <c r="K365" s="383"/>
      <c r="L365" s="383"/>
      <c r="M365" s="289"/>
      <c r="N365" s="289"/>
      <c r="O365" s="289"/>
      <c r="P365" s="289"/>
      <c r="Q365" s="39">
        <f t="shared" si="19"/>
        <v>5000</v>
      </c>
    </row>
    <row r="366" spans="1:17" s="26" customFormat="1" ht="12.75">
      <c r="A366" s="37"/>
      <c r="B366" s="50"/>
      <c r="C366" s="116">
        <v>4120</v>
      </c>
      <c r="D366" s="342" t="s">
        <v>180</v>
      </c>
      <c r="E366" s="407">
        <v>800</v>
      </c>
      <c r="F366" s="383"/>
      <c r="G366" s="383"/>
      <c r="H366" s="34"/>
      <c r="I366" s="34">
        <v>1000</v>
      </c>
      <c r="J366" s="413"/>
      <c r="K366" s="383"/>
      <c r="L366" s="383"/>
      <c r="M366" s="289"/>
      <c r="N366" s="289"/>
      <c r="O366" s="289"/>
      <c r="P366" s="289"/>
      <c r="Q366" s="39">
        <f t="shared" si="19"/>
        <v>800</v>
      </c>
    </row>
    <row r="367" spans="1:17" s="26" customFormat="1" ht="12.75">
      <c r="A367" s="37"/>
      <c r="B367" s="50"/>
      <c r="C367" s="116">
        <v>4170</v>
      </c>
      <c r="D367" s="342" t="s">
        <v>276</v>
      </c>
      <c r="E367" s="407">
        <v>75056</v>
      </c>
      <c r="F367" s="383"/>
      <c r="G367" s="383"/>
      <c r="H367" s="34"/>
      <c r="I367" s="34">
        <v>68300</v>
      </c>
      <c r="J367" s="413"/>
      <c r="K367" s="383"/>
      <c r="L367" s="383"/>
      <c r="M367" s="289"/>
      <c r="N367" s="289"/>
      <c r="O367" s="289"/>
      <c r="P367" s="289"/>
      <c r="Q367" s="24">
        <f t="shared" si="19"/>
        <v>75056</v>
      </c>
    </row>
    <row r="368" spans="1:17" s="26" customFormat="1" ht="25.5" customHeight="1">
      <c r="A368" s="37"/>
      <c r="B368" s="50"/>
      <c r="C368" s="116">
        <v>4210</v>
      </c>
      <c r="D368" s="342" t="s">
        <v>176</v>
      </c>
      <c r="E368" s="407">
        <v>7000</v>
      </c>
      <c r="F368" s="383">
        <v>0</v>
      </c>
      <c r="G368" s="383">
        <v>1000</v>
      </c>
      <c r="H368" s="34"/>
      <c r="I368" s="34">
        <v>6100</v>
      </c>
      <c r="J368" s="413"/>
      <c r="K368" s="383"/>
      <c r="L368" s="383"/>
      <c r="M368" s="289"/>
      <c r="N368" s="289"/>
      <c r="O368" s="289"/>
      <c r="P368" s="289"/>
      <c r="Q368" s="24">
        <f t="shared" si="19"/>
        <v>6000</v>
      </c>
    </row>
    <row r="369" spans="1:17" s="26" customFormat="1" ht="12.75">
      <c r="A369" s="37"/>
      <c r="B369" s="50"/>
      <c r="C369" s="120" t="s">
        <v>195</v>
      </c>
      <c r="D369" s="336" t="s">
        <v>178</v>
      </c>
      <c r="E369" s="407">
        <v>2800</v>
      </c>
      <c r="F369" s="383"/>
      <c r="G369" s="383"/>
      <c r="H369" s="34"/>
      <c r="I369" s="34">
        <v>2800</v>
      </c>
      <c r="J369" s="413"/>
      <c r="K369" s="383"/>
      <c r="L369" s="383"/>
      <c r="M369" s="289"/>
      <c r="N369" s="289"/>
      <c r="O369" s="289"/>
      <c r="P369" s="289"/>
      <c r="Q369" s="24">
        <f t="shared" si="19"/>
        <v>2800</v>
      </c>
    </row>
    <row r="370" spans="1:17" s="26" customFormat="1" ht="12.75">
      <c r="A370" s="37"/>
      <c r="B370" s="50"/>
      <c r="C370" s="120" t="s">
        <v>204</v>
      </c>
      <c r="D370" s="336" t="s">
        <v>177</v>
      </c>
      <c r="E370" s="407">
        <v>1500</v>
      </c>
      <c r="F370" s="383"/>
      <c r="G370" s="383"/>
      <c r="H370" s="34"/>
      <c r="I370" s="34">
        <v>3500</v>
      </c>
      <c r="J370" s="413"/>
      <c r="K370" s="383"/>
      <c r="L370" s="383"/>
      <c r="M370" s="289"/>
      <c r="N370" s="289"/>
      <c r="O370" s="289"/>
      <c r="P370" s="289"/>
      <c r="Q370" s="24">
        <f t="shared" si="19"/>
        <v>1500</v>
      </c>
    </row>
    <row r="371" spans="1:17" s="26" customFormat="1" ht="13.5" thickBot="1">
      <c r="A371" s="141"/>
      <c r="B371" s="225"/>
      <c r="C371" s="230" t="s">
        <v>199</v>
      </c>
      <c r="D371" s="363" t="s">
        <v>354</v>
      </c>
      <c r="E371" s="415">
        <v>25972</v>
      </c>
      <c r="F371" s="393"/>
      <c r="G371" s="393"/>
      <c r="H371" s="223"/>
      <c r="I371" s="223">
        <v>62364</v>
      </c>
      <c r="J371" s="438"/>
      <c r="K371" s="393"/>
      <c r="L371" s="393"/>
      <c r="M371" s="304"/>
      <c r="N371" s="304"/>
      <c r="O371" s="304"/>
      <c r="P371" s="304"/>
      <c r="Q371" s="541">
        <f t="shared" si="19"/>
        <v>25972</v>
      </c>
    </row>
    <row r="372" spans="1:17" s="26" customFormat="1" ht="12.75">
      <c r="A372" s="542"/>
      <c r="B372" s="543"/>
      <c r="C372" s="566" t="s">
        <v>325</v>
      </c>
      <c r="D372" s="567" t="s">
        <v>356</v>
      </c>
      <c r="E372" s="553">
        <v>2500</v>
      </c>
      <c r="F372" s="554"/>
      <c r="G372" s="554"/>
      <c r="H372" s="555"/>
      <c r="I372" s="555">
        <v>864</v>
      </c>
      <c r="J372" s="557"/>
      <c r="K372" s="554"/>
      <c r="L372" s="554"/>
      <c r="M372" s="547"/>
      <c r="N372" s="547"/>
      <c r="O372" s="547"/>
      <c r="P372" s="547"/>
      <c r="Q372" s="540">
        <f t="shared" si="19"/>
        <v>2500</v>
      </c>
    </row>
    <row r="373" spans="1:17" s="26" customFormat="1" ht="38.25">
      <c r="A373" s="21"/>
      <c r="B373" s="136"/>
      <c r="C373" s="116">
        <v>4370</v>
      </c>
      <c r="D373" s="342" t="s">
        <v>394</v>
      </c>
      <c r="E373" s="417">
        <v>4000</v>
      </c>
      <c r="F373" s="385"/>
      <c r="G373" s="385"/>
      <c r="H373" s="134"/>
      <c r="I373" s="134"/>
      <c r="J373" s="135"/>
      <c r="K373" s="385"/>
      <c r="L373" s="385"/>
      <c r="M373" s="305"/>
      <c r="N373" s="305"/>
      <c r="O373" s="305"/>
      <c r="P373" s="305"/>
      <c r="Q373" s="24">
        <f t="shared" si="19"/>
        <v>4000</v>
      </c>
    </row>
    <row r="374" spans="1:17" s="26" customFormat="1" ht="38.25">
      <c r="A374" s="21"/>
      <c r="B374" s="136"/>
      <c r="C374" s="116">
        <v>4390</v>
      </c>
      <c r="D374" s="342" t="s">
        <v>410</v>
      </c>
      <c r="E374" s="417">
        <v>500</v>
      </c>
      <c r="F374" s="385"/>
      <c r="G374" s="385"/>
      <c r="H374" s="134"/>
      <c r="I374" s="134"/>
      <c r="J374" s="135"/>
      <c r="K374" s="385"/>
      <c r="L374" s="385"/>
      <c r="M374" s="305"/>
      <c r="N374" s="305"/>
      <c r="O374" s="305"/>
      <c r="P374" s="305"/>
      <c r="Q374" s="24">
        <f t="shared" si="19"/>
        <v>500</v>
      </c>
    </row>
    <row r="375" spans="1:17" s="26" customFormat="1" ht="12.75">
      <c r="A375" s="37"/>
      <c r="B375" s="50"/>
      <c r="C375" s="120" t="s">
        <v>205</v>
      </c>
      <c r="D375" s="336" t="s">
        <v>184</v>
      </c>
      <c r="E375" s="407">
        <v>300</v>
      </c>
      <c r="F375" s="383"/>
      <c r="G375" s="383"/>
      <c r="H375" s="34"/>
      <c r="I375" s="34">
        <v>300</v>
      </c>
      <c r="J375" s="413"/>
      <c r="K375" s="383"/>
      <c r="L375" s="383"/>
      <c r="M375" s="289"/>
      <c r="N375" s="289"/>
      <c r="O375" s="289"/>
      <c r="P375" s="289"/>
      <c r="Q375" s="24">
        <f t="shared" si="19"/>
        <v>300</v>
      </c>
    </row>
    <row r="376" spans="1:17" s="26" customFormat="1" ht="51">
      <c r="A376" s="37"/>
      <c r="B376" s="50"/>
      <c r="C376" s="597">
        <v>4740</v>
      </c>
      <c r="D376" s="479" t="s">
        <v>398</v>
      </c>
      <c r="E376" s="407">
        <v>500</v>
      </c>
      <c r="F376" s="383">
        <v>1000</v>
      </c>
      <c r="G376" s="383"/>
      <c r="H376" s="34"/>
      <c r="I376" s="34"/>
      <c r="J376" s="413"/>
      <c r="K376" s="383"/>
      <c r="L376" s="383"/>
      <c r="M376" s="289"/>
      <c r="N376" s="289"/>
      <c r="O376" s="289"/>
      <c r="P376" s="289"/>
      <c r="Q376" s="24">
        <f t="shared" si="19"/>
        <v>1500</v>
      </c>
    </row>
    <row r="377" spans="1:17" s="26" customFormat="1" ht="38.25">
      <c r="A377" s="37"/>
      <c r="B377" s="50"/>
      <c r="C377" s="597">
        <v>4750</v>
      </c>
      <c r="D377" s="479" t="s">
        <v>400</v>
      </c>
      <c r="E377" s="407">
        <v>1500</v>
      </c>
      <c r="F377" s="383"/>
      <c r="G377" s="383"/>
      <c r="H377" s="34"/>
      <c r="I377" s="34"/>
      <c r="J377" s="413"/>
      <c r="K377" s="383"/>
      <c r="L377" s="383"/>
      <c r="M377" s="289"/>
      <c r="N377" s="289"/>
      <c r="O377" s="289"/>
      <c r="P377" s="289"/>
      <c r="Q377" s="24">
        <f t="shared" si="19"/>
        <v>1500</v>
      </c>
    </row>
    <row r="378" spans="1:17" ht="15">
      <c r="A378" s="242" t="s">
        <v>109</v>
      </c>
      <c r="B378" s="242"/>
      <c r="C378" s="242"/>
      <c r="D378" s="337" t="s">
        <v>112</v>
      </c>
      <c r="E378" s="605">
        <f>E349+E363+E356</f>
        <v>265510</v>
      </c>
      <c r="F378" s="408">
        <f>F349+F363+F356</f>
        <v>1000</v>
      </c>
      <c r="G378" s="408">
        <f>G349+G363+G356</f>
        <v>1000</v>
      </c>
      <c r="H378" s="243">
        <f>H349+H363</f>
        <v>0</v>
      </c>
      <c r="I378" s="243">
        <f>I349+I363</f>
        <v>272150</v>
      </c>
      <c r="J378" s="409"/>
      <c r="K378" s="380"/>
      <c r="L378" s="380"/>
      <c r="M378" s="450"/>
      <c r="N378" s="450"/>
      <c r="O378" s="450"/>
      <c r="P378" s="450"/>
      <c r="Q378" s="606">
        <f t="shared" si="19"/>
        <v>265510</v>
      </c>
    </row>
    <row r="379" spans="1:17" ht="51">
      <c r="A379" s="299" t="s">
        <v>249</v>
      </c>
      <c r="B379" s="244" t="s">
        <v>286</v>
      </c>
      <c r="C379" s="299"/>
      <c r="D379" s="365" t="s">
        <v>334</v>
      </c>
      <c r="E379" s="412">
        <f>SUM(E380:E388)</f>
        <v>2400000</v>
      </c>
      <c r="F379" s="412">
        <f>SUM(F380:F388)</f>
        <v>0</v>
      </c>
      <c r="G379" s="412">
        <f>SUM(G380:G388)</f>
        <v>0</v>
      </c>
      <c r="H379" s="407">
        <f aca="true" t="shared" si="23" ref="H379:Q379">SUM(H380:H386)</f>
        <v>0</v>
      </c>
      <c r="I379" s="407">
        <f t="shared" si="23"/>
        <v>1952000</v>
      </c>
      <c r="J379" s="407">
        <f t="shared" si="23"/>
        <v>0</v>
      </c>
      <c r="K379" s="407">
        <f t="shared" si="23"/>
        <v>0</v>
      </c>
      <c r="L379" s="407">
        <f t="shared" si="23"/>
        <v>0</v>
      </c>
      <c r="M379" s="407">
        <f t="shared" si="23"/>
        <v>0</v>
      </c>
      <c r="N379" s="407">
        <f t="shared" si="23"/>
        <v>0</v>
      </c>
      <c r="O379" s="407">
        <f t="shared" si="23"/>
        <v>0</v>
      </c>
      <c r="P379" s="407">
        <f t="shared" si="23"/>
        <v>0</v>
      </c>
      <c r="Q379" s="407">
        <f t="shared" si="23"/>
        <v>2396260</v>
      </c>
    </row>
    <row r="380" spans="1:17" ht="12.75">
      <c r="A380" s="74"/>
      <c r="B380" s="74"/>
      <c r="C380" s="120" t="s">
        <v>203</v>
      </c>
      <c r="D380" s="336" t="s">
        <v>189</v>
      </c>
      <c r="E380" s="407">
        <v>2328000</v>
      </c>
      <c r="F380" s="383"/>
      <c r="G380" s="383"/>
      <c r="H380" s="104"/>
      <c r="I380" s="104">
        <v>1883440</v>
      </c>
      <c r="J380" s="422"/>
      <c r="K380" s="388"/>
      <c r="L380" s="388"/>
      <c r="M380" s="116"/>
      <c r="N380" s="116"/>
      <c r="O380" s="116"/>
      <c r="P380" s="116"/>
      <c r="Q380" s="39">
        <f t="shared" si="19"/>
        <v>2328000</v>
      </c>
    </row>
    <row r="381" spans="1:17" ht="25.5">
      <c r="A381" s="74"/>
      <c r="B381" s="74"/>
      <c r="C381" s="120" t="s">
        <v>208</v>
      </c>
      <c r="D381" s="336" t="s">
        <v>181</v>
      </c>
      <c r="E381" s="407">
        <v>30000</v>
      </c>
      <c r="F381" s="383"/>
      <c r="G381" s="383"/>
      <c r="H381" s="104"/>
      <c r="I381" s="104">
        <v>33000</v>
      </c>
      <c r="J381" s="422"/>
      <c r="K381" s="388"/>
      <c r="L381" s="388"/>
      <c r="M381" s="116"/>
      <c r="N381" s="116"/>
      <c r="O381" s="116"/>
      <c r="P381" s="116"/>
      <c r="Q381" s="24">
        <f t="shared" si="19"/>
        <v>30000</v>
      </c>
    </row>
    <row r="382" spans="1:17" ht="25.5">
      <c r="A382" s="74"/>
      <c r="B382" s="74"/>
      <c r="C382" s="120" t="s">
        <v>227</v>
      </c>
      <c r="D382" s="336" t="s">
        <v>326</v>
      </c>
      <c r="E382" s="407">
        <v>5319</v>
      </c>
      <c r="F382" s="383"/>
      <c r="G382" s="383"/>
      <c r="H382" s="104"/>
      <c r="I382" s="104">
        <v>6003</v>
      </c>
      <c r="J382" s="422"/>
      <c r="K382" s="388"/>
      <c r="L382" s="388"/>
      <c r="M382" s="116"/>
      <c r="N382" s="116"/>
      <c r="O382" s="116"/>
      <c r="P382" s="116"/>
      <c r="Q382" s="24">
        <f t="shared" si="19"/>
        <v>5319</v>
      </c>
    </row>
    <row r="383" spans="1:17" ht="12.75">
      <c r="A383" s="74"/>
      <c r="B383" s="74"/>
      <c r="C383" s="116">
        <v>4120</v>
      </c>
      <c r="D383" s="342" t="s">
        <v>180</v>
      </c>
      <c r="E383" s="407">
        <v>735</v>
      </c>
      <c r="F383" s="383"/>
      <c r="G383" s="383"/>
      <c r="H383" s="104"/>
      <c r="I383" s="104">
        <v>809</v>
      </c>
      <c r="J383" s="422"/>
      <c r="K383" s="388"/>
      <c r="L383" s="388"/>
      <c r="M383" s="116"/>
      <c r="N383" s="116"/>
      <c r="O383" s="116"/>
      <c r="P383" s="116"/>
      <c r="Q383" s="24">
        <f t="shared" si="19"/>
        <v>735</v>
      </c>
    </row>
    <row r="384" spans="1:17" ht="25.5">
      <c r="A384" s="74"/>
      <c r="B384" s="74"/>
      <c r="C384" s="116">
        <v>4210</v>
      </c>
      <c r="D384" s="342" t="s">
        <v>176</v>
      </c>
      <c r="E384" s="407">
        <v>7700</v>
      </c>
      <c r="F384" s="383"/>
      <c r="G384" s="383"/>
      <c r="H384" s="104"/>
      <c r="I384" s="104">
        <v>11788</v>
      </c>
      <c r="J384" s="422"/>
      <c r="K384" s="388"/>
      <c r="L384" s="388"/>
      <c r="M384" s="116"/>
      <c r="N384" s="116"/>
      <c r="O384" s="116"/>
      <c r="P384" s="116"/>
      <c r="Q384" s="24">
        <f t="shared" si="19"/>
        <v>7700</v>
      </c>
    </row>
    <row r="385" spans="1:17" ht="25.5">
      <c r="A385" s="74"/>
      <c r="B385" s="74"/>
      <c r="C385" s="120" t="s">
        <v>199</v>
      </c>
      <c r="D385" s="363" t="s">
        <v>353</v>
      </c>
      <c r="E385" s="407">
        <v>20506</v>
      </c>
      <c r="F385" s="383"/>
      <c r="G385" s="383"/>
      <c r="H385" s="104"/>
      <c r="I385" s="104">
        <v>0</v>
      </c>
      <c r="J385" s="422"/>
      <c r="K385" s="388"/>
      <c r="L385" s="388"/>
      <c r="M385" s="116"/>
      <c r="N385" s="116"/>
      <c r="O385" s="116"/>
      <c r="P385" s="116"/>
      <c r="Q385" s="39">
        <f t="shared" si="19"/>
        <v>20506</v>
      </c>
    </row>
    <row r="386" spans="1:17" ht="38.25">
      <c r="A386" s="248"/>
      <c r="B386" s="248"/>
      <c r="C386" s="120" t="s">
        <v>430</v>
      </c>
      <c r="D386" s="342" t="s">
        <v>394</v>
      </c>
      <c r="E386" s="407">
        <v>4000</v>
      </c>
      <c r="F386" s="393"/>
      <c r="G386" s="393"/>
      <c r="H386" s="250"/>
      <c r="I386" s="250">
        <v>16960</v>
      </c>
      <c r="J386" s="441"/>
      <c r="K386" s="396"/>
      <c r="L386" s="396"/>
      <c r="M386" s="226"/>
      <c r="N386" s="226"/>
      <c r="O386" s="226"/>
      <c r="P386" s="226"/>
      <c r="Q386" s="39">
        <f t="shared" si="19"/>
        <v>4000</v>
      </c>
    </row>
    <row r="387" spans="1:17" ht="51">
      <c r="A387" s="248"/>
      <c r="B387" s="248"/>
      <c r="C387" s="117">
        <v>4740</v>
      </c>
      <c r="D387" s="479" t="s">
        <v>398</v>
      </c>
      <c r="E387" s="407">
        <v>740</v>
      </c>
      <c r="F387" s="393"/>
      <c r="G387" s="393"/>
      <c r="H387" s="250"/>
      <c r="I387" s="250"/>
      <c r="J387" s="441"/>
      <c r="K387" s="396"/>
      <c r="L387" s="396"/>
      <c r="M387" s="226"/>
      <c r="N387" s="226"/>
      <c r="O387" s="226"/>
      <c r="P387" s="226"/>
      <c r="Q387" s="39">
        <f t="shared" si="19"/>
        <v>740</v>
      </c>
    </row>
    <row r="388" spans="1:17" ht="38.25">
      <c r="A388" s="74"/>
      <c r="B388" s="74"/>
      <c r="C388" s="117">
        <v>4750</v>
      </c>
      <c r="D388" s="117" t="s">
        <v>400</v>
      </c>
      <c r="E388" s="34">
        <v>3000</v>
      </c>
      <c r="F388" s="34"/>
      <c r="G388" s="34"/>
      <c r="H388" s="104"/>
      <c r="I388" s="104"/>
      <c r="J388" s="104"/>
      <c r="K388" s="104"/>
      <c r="L388" s="104"/>
      <c r="M388" s="116"/>
      <c r="N388" s="116"/>
      <c r="O388" s="116"/>
      <c r="P388" s="116"/>
      <c r="Q388" s="39">
        <f t="shared" si="19"/>
        <v>3000</v>
      </c>
    </row>
    <row r="389" spans="1:17" ht="89.25" customHeight="1">
      <c r="A389" s="50" t="s">
        <v>249</v>
      </c>
      <c r="B389" s="244" t="s">
        <v>250</v>
      </c>
      <c r="C389" s="221"/>
      <c r="D389" s="234" t="s">
        <v>335</v>
      </c>
      <c r="E389" s="243">
        <f aca="true" t="shared" si="24" ref="E389:J389">E390</f>
        <v>12000</v>
      </c>
      <c r="F389" s="243">
        <f t="shared" si="24"/>
        <v>0</v>
      </c>
      <c r="G389" s="243">
        <f t="shared" si="24"/>
        <v>0</v>
      </c>
      <c r="H389" s="76">
        <f t="shared" si="24"/>
        <v>0</v>
      </c>
      <c r="I389" s="76">
        <f t="shared" si="24"/>
        <v>8000</v>
      </c>
      <c r="J389" s="76">
        <f t="shared" si="24"/>
        <v>0</v>
      </c>
      <c r="K389" s="104"/>
      <c r="L389" s="104"/>
      <c r="M389" s="116"/>
      <c r="N389" s="116"/>
      <c r="O389" s="116"/>
      <c r="P389" s="116"/>
      <c r="Q389" s="533">
        <f t="shared" si="19"/>
        <v>12000</v>
      </c>
    </row>
    <row r="390" spans="1:17" s="66" customFormat="1" ht="25.5">
      <c r="A390" s="50"/>
      <c r="B390" s="50"/>
      <c r="C390" s="121" t="s">
        <v>206</v>
      </c>
      <c r="D390" s="343" t="s">
        <v>207</v>
      </c>
      <c r="E390" s="420">
        <v>12000</v>
      </c>
      <c r="F390" s="104"/>
      <c r="G390" s="104"/>
      <c r="H390" s="105"/>
      <c r="I390" s="105">
        <v>8000</v>
      </c>
      <c r="J390" s="257"/>
      <c r="K390" s="379"/>
      <c r="L390" s="379"/>
      <c r="M390" s="624"/>
      <c r="N390" s="624"/>
      <c r="O390" s="624"/>
      <c r="P390" s="624"/>
      <c r="Q390" s="39">
        <f t="shared" si="19"/>
        <v>12000</v>
      </c>
    </row>
    <row r="391" spans="1:17" s="26" customFormat="1" ht="51">
      <c r="A391" s="37" t="s">
        <v>249</v>
      </c>
      <c r="B391" s="244" t="s">
        <v>251</v>
      </c>
      <c r="C391" s="52"/>
      <c r="D391" s="335" t="s">
        <v>352</v>
      </c>
      <c r="E391" s="401">
        <f>E392</f>
        <v>276000</v>
      </c>
      <c r="F391" s="401">
        <f>F392</f>
        <v>0</v>
      </c>
      <c r="G391" s="401">
        <f>G392</f>
        <v>0</v>
      </c>
      <c r="H391" s="231">
        <v>0</v>
      </c>
      <c r="I391" s="231">
        <f>SUM(I392)</f>
        <v>243000</v>
      </c>
      <c r="J391" s="406"/>
      <c r="K391" s="378"/>
      <c r="L391" s="378"/>
      <c r="M391" s="289"/>
      <c r="N391" s="289"/>
      <c r="O391" s="289"/>
      <c r="P391" s="289"/>
      <c r="Q391" s="39">
        <f t="shared" si="19"/>
        <v>276000</v>
      </c>
    </row>
    <row r="392" spans="1:17" s="26" customFormat="1" ht="12.75">
      <c r="A392" s="37"/>
      <c r="B392" s="51"/>
      <c r="C392" s="120" t="s">
        <v>203</v>
      </c>
      <c r="D392" s="336" t="s">
        <v>189</v>
      </c>
      <c r="E392" s="433">
        <v>276000</v>
      </c>
      <c r="F392" s="104"/>
      <c r="G392" s="104"/>
      <c r="H392" s="81"/>
      <c r="I392" s="81">
        <v>243000</v>
      </c>
      <c r="J392" s="413"/>
      <c r="K392" s="383"/>
      <c r="L392" s="383"/>
      <c r="M392" s="289"/>
      <c r="N392" s="289"/>
      <c r="O392" s="289"/>
      <c r="P392" s="289"/>
      <c r="Q392" s="24">
        <f t="shared" si="19"/>
        <v>276000</v>
      </c>
    </row>
    <row r="393" spans="1:17" s="26" customFormat="1" ht="12.75">
      <c r="A393" s="37" t="s">
        <v>249</v>
      </c>
      <c r="B393" s="244" t="s">
        <v>252</v>
      </c>
      <c r="C393" s="52"/>
      <c r="D393" s="335" t="s">
        <v>119</v>
      </c>
      <c r="E393" s="405">
        <f>E394</f>
        <v>1000</v>
      </c>
      <c r="F393" s="405">
        <v>0</v>
      </c>
      <c r="G393" s="405">
        <f>J393+K393+L393</f>
        <v>0</v>
      </c>
      <c r="H393" s="231">
        <f>SUM(H394)</f>
        <v>0</v>
      </c>
      <c r="I393" s="231">
        <f>SUM(I394)</f>
        <v>1000</v>
      </c>
      <c r="J393" s="406"/>
      <c r="K393" s="378"/>
      <c r="L393" s="378"/>
      <c r="M393" s="289"/>
      <c r="N393" s="289"/>
      <c r="O393" s="289"/>
      <c r="P393" s="289"/>
      <c r="Q393" s="24">
        <f t="shared" si="19"/>
        <v>1000</v>
      </c>
    </row>
    <row r="394" spans="1:17" s="26" customFormat="1" ht="12.75">
      <c r="A394" s="37"/>
      <c r="B394" s="50"/>
      <c r="C394" s="120" t="s">
        <v>203</v>
      </c>
      <c r="D394" s="336" t="s">
        <v>189</v>
      </c>
      <c r="E394" s="433">
        <v>1000</v>
      </c>
      <c r="F394" s="510"/>
      <c r="G394" s="510"/>
      <c r="H394" s="34"/>
      <c r="I394" s="34">
        <v>1000</v>
      </c>
      <c r="J394" s="257"/>
      <c r="K394" s="379"/>
      <c r="L394" s="379"/>
      <c r="M394" s="289"/>
      <c r="N394" s="289"/>
      <c r="O394" s="289"/>
      <c r="P394" s="289"/>
      <c r="Q394" s="24">
        <f t="shared" si="19"/>
        <v>1000</v>
      </c>
    </row>
    <row r="395" spans="1:17" s="26" customFormat="1" ht="25.5">
      <c r="A395" s="37" t="s">
        <v>249</v>
      </c>
      <c r="B395" s="244" t="s">
        <v>253</v>
      </c>
      <c r="C395" s="52"/>
      <c r="D395" s="475" t="s">
        <v>123</v>
      </c>
      <c r="E395" s="375">
        <f>SUM(E396:E415)+E416</f>
        <v>692658</v>
      </c>
      <c r="F395" s="375">
        <f>SUM(F396:F415)+F416</f>
        <v>0</v>
      </c>
      <c r="G395" s="375">
        <f>SUM(G396:G415)+G416</f>
        <v>0</v>
      </c>
      <c r="H395" s="231">
        <f>SUM(H396+H397+H398+H399+H400+H402+H404+H405+H406+H411+H413)</f>
        <v>0</v>
      </c>
      <c r="I395" s="231">
        <f>SUM(I396+I397+I398+I399+I400+I401+I402+I404+I405+I406+I411+I413)</f>
        <v>567654</v>
      </c>
      <c r="J395" s="406"/>
      <c r="K395" s="378"/>
      <c r="L395" s="378"/>
      <c r="M395" s="289"/>
      <c r="N395" s="289"/>
      <c r="O395" s="289"/>
      <c r="P395" s="289"/>
      <c r="Q395" s="39">
        <f t="shared" si="19"/>
        <v>692658</v>
      </c>
    </row>
    <row r="396" spans="1:17" s="26" customFormat="1" ht="25.5">
      <c r="A396" s="37"/>
      <c r="B396" s="50"/>
      <c r="C396" s="120" t="s">
        <v>201</v>
      </c>
      <c r="D396" s="336" t="s">
        <v>349</v>
      </c>
      <c r="E396" s="420">
        <v>1200</v>
      </c>
      <c r="F396" s="104"/>
      <c r="G396" s="104"/>
      <c r="H396" s="82"/>
      <c r="I396" s="82">
        <v>1200</v>
      </c>
      <c r="J396" s="257"/>
      <c r="K396" s="379"/>
      <c r="L396" s="379"/>
      <c r="M396" s="289"/>
      <c r="N396" s="289"/>
      <c r="O396" s="289"/>
      <c r="P396" s="289"/>
      <c r="Q396" s="39">
        <f t="shared" si="19"/>
        <v>1200</v>
      </c>
    </row>
    <row r="397" spans="1:17" s="26" customFormat="1" ht="25.5">
      <c r="A397" s="37"/>
      <c r="B397" s="50"/>
      <c r="C397" s="120" t="s">
        <v>208</v>
      </c>
      <c r="D397" s="33" t="s">
        <v>181</v>
      </c>
      <c r="E397" s="420">
        <v>395750</v>
      </c>
      <c r="F397" s="388"/>
      <c r="G397" s="388"/>
      <c r="H397" s="34"/>
      <c r="I397" s="34">
        <v>355572</v>
      </c>
      <c r="J397" s="257"/>
      <c r="K397" s="379"/>
      <c r="L397" s="379"/>
      <c r="M397" s="289"/>
      <c r="N397" s="289"/>
      <c r="O397" s="289"/>
      <c r="P397" s="289"/>
      <c r="Q397" s="39">
        <f t="shared" si="19"/>
        <v>395750</v>
      </c>
    </row>
    <row r="398" spans="1:17" s="26" customFormat="1" ht="25.5">
      <c r="A398" s="37"/>
      <c r="B398" s="50"/>
      <c r="C398" s="120" t="s">
        <v>209</v>
      </c>
      <c r="D398" s="336" t="s">
        <v>182</v>
      </c>
      <c r="E398" s="523">
        <v>27442</v>
      </c>
      <c r="F398" s="104"/>
      <c r="G398" s="104"/>
      <c r="H398" s="513"/>
      <c r="I398" s="81">
        <v>24150</v>
      </c>
      <c r="J398" s="257"/>
      <c r="K398" s="379"/>
      <c r="L398" s="379"/>
      <c r="M398" s="289"/>
      <c r="N398" s="289"/>
      <c r="O398" s="289"/>
      <c r="P398" s="289"/>
      <c r="Q398" s="39">
        <f t="shared" si="19"/>
        <v>27442</v>
      </c>
    </row>
    <row r="399" spans="1:17" s="26" customFormat="1" ht="25.5">
      <c r="A399" s="37"/>
      <c r="B399" s="50"/>
      <c r="C399" s="116">
        <v>4110</v>
      </c>
      <c r="D399" s="342" t="s">
        <v>183</v>
      </c>
      <c r="E399" s="523">
        <v>73471</v>
      </c>
      <c r="F399" s="104"/>
      <c r="G399" s="104"/>
      <c r="H399" s="513"/>
      <c r="I399" s="81">
        <v>68713</v>
      </c>
      <c r="J399" s="257"/>
      <c r="K399" s="379"/>
      <c r="L399" s="379"/>
      <c r="M399" s="289"/>
      <c r="N399" s="289"/>
      <c r="O399" s="289"/>
      <c r="P399" s="289"/>
      <c r="Q399" s="39">
        <f t="shared" si="19"/>
        <v>73471</v>
      </c>
    </row>
    <row r="400" spans="1:17" s="26" customFormat="1" ht="12.75">
      <c r="A400" s="37"/>
      <c r="B400" s="50"/>
      <c r="C400" s="116">
        <v>4120</v>
      </c>
      <c r="D400" s="342" t="s">
        <v>180</v>
      </c>
      <c r="E400" s="523">
        <v>10140</v>
      </c>
      <c r="F400" s="104"/>
      <c r="G400" s="104"/>
      <c r="H400" s="513"/>
      <c r="I400" s="81">
        <v>9255</v>
      </c>
      <c r="J400" s="257"/>
      <c r="K400" s="379"/>
      <c r="L400" s="379"/>
      <c r="M400" s="289"/>
      <c r="N400" s="289"/>
      <c r="O400" s="289"/>
      <c r="P400" s="289"/>
      <c r="Q400" s="39">
        <f t="shared" si="19"/>
        <v>10140</v>
      </c>
    </row>
    <row r="401" spans="1:17" s="26" customFormat="1" ht="12.75">
      <c r="A401" s="37"/>
      <c r="B401" s="50"/>
      <c r="C401" s="116">
        <v>4170</v>
      </c>
      <c r="D401" s="479" t="s">
        <v>327</v>
      </c>
      <c r="E401" s="388">
        <v>12500</v>
      </c>
      <c r="F401" s="104"/>
      <c r="G401" s="104"/>
      <c r="H401" s="34"/>
      <c r="I401" s="34">
        <v>1500</v>
      </c>
      <c r="J401" s="39"/>
      <c r="K401" s="39"/>
      <c r="L401" s="39"/>
      <c r="M401" s="289"/>
      <c r="N401" s="289"/>
      <c r="O401" s="289"/>
      <c r="P401" s="289"/>
      <c r="Q401" s="39">
        <f aca="true" t="shared" si="25" ref="Q401:Q484">E401+F401-G401</f>
        <v>12500</v>
      </c>
    </row>
    <row r="402" spans="1:17" s="26" customFormat="1" ht="25.5">
      <c r="A402" s="37"/>
      <c r="B402" s="50"/>
      <c r="C402" s="122">
        <v>4210</v>
      </c>
      <c r="D402" s="479" t="s">
        <v>176</v>
      </c>
      <c r="E402" s="510">
        <v>27410</v>
      </c>
      <c r="F402" s="104"/>
      <c r="G402" s="104"/>
      <c r="H402" s="34"/>
      <c r="I402" s="34">
        <v>31930</v>
      </c>
      <c r="J402" s="39"/>
      <c r="K402" s="39"/>
      <c r="L402" s="39"/>
      <c r="M402" s="289"/>
      <c r="N402" s="289"/>
      <c r="O402" s="289"/>
      <c r="P402" s="289"/>
      <c r="Q402" s="24">
        <f t="shared" si="25"/>
        <v>27410</v>
      </c>
    </row>
    <row r="403" spans="1:17" s="26" customFormat="1" ht="12.75">
      <c r="A403" s="37"/>
      <c r="B403" s="50"/>
      <c r="C403" s="122">
        <v>4260</v>
      </c>
      <c r="D403" s="479" t="s">
        <v>178</v>
      </c>
      <c r="E403" s="388">
        <v>2500</v>
      </c>
      <c r="F403" s="104"/>
      <c r="G403" s="104"/>
      <c r="H403" s="513"/>
      <c r="I403" s="81"/>
      <c r="J403" s="82"/>
      <c r="K403" s="379"/>
      <c r="L403" s="379"/>
      <c r="M403" s="289"/>
      <c r="N403" s="289"/>
      <c r="O403" s="289"/>
      <c r="P403" s="289"/>
      <c r="Q403" s="24">
        <f t="shared" si="25"/>
        <v>2500</v>
      </c>
    </row>
    <row r="404" spans="1:17" s="26" customFormat="1" ht="12.75">
      <c r="A404" s="37"/>
      <c r="B404" s="50"/>
      <c r="C404" s="120" t="s">
        <v>204</v>
      </c>
      <c r="D404" s="336" t="s">
        <v>177</v>
      </c>
      <c r="E404" s="522">
        <v>1000</v>
      </c>
      <c r="F404" s="104"/>
      <c r="G404" s="104"/>
      <c r="H404" s="513"/>
      <c r="I404" s="81">
        <v>1000</v>
      </c>
      <c r="J404" s="257"/>
      <c r="K404" s="379"/>
      <c r="L404" s="379"/>
      <c r="M404" s="289"/>
      <c r="N404" s="289"/>
      <c r="O404" s="289"/>
      <c r="P404" s="289"/>
      <c r="Q404" s="24">
        <f t="shared" si="25"/>
        <v>1000</v>
      </c>
    </row>
    <row r="405" spans="1:17" s="26" customFormat="1" ht="12.75">
      <c r="A405" s="37"/>
      <c r="B405" s="50"/>
      <c r="C405" s="120" t="s">
        <v>287</v>
      </c>
      <c r="D405" s="336" t="s">
        <v>262</v>
      </c>
      <c r="E405" s="523">
        <v>1340</v>
      </c>
      <c r="F405" s="104"/>
      <c r="G405" s="104"/>
      <c r="H405" s="513"/>
      <c r="I405" s="81">
        <v>500</v>
      </c>
      <c r="J405" s="257"/>
      <c r="K405" s="379"/>
      <c r="L405" s="379"/>
      <c r="M405" s="289"/>
      <c r="N405" s="289"/>
      <c r="O405" s="289"/>
      <c r="P405" s="289"/>
      <c r="Q405" s="24">
        <f t="shared" si="25"/>
        <v>1340</v>
      </c>
    </row>
    <row r="406" spans="1:17" s="26" customFormat="1" ht="12.75">
      <c r="A406" s="21"/>
      <c r="B406" s="136"/>
      <c r="C406" s="120" t="s">
        <v>199</v>
      </c>
      <c r="D406" s="539" t="s">
        <v>355</v>
      </c>
      <c r="E406" s="522">
        <v>41220</v>
      </c>
      <c r="F406" s="104"/>
      <c r="G406" s="104"/>
      <c r="H406" s="525"/>
      <c r="I406" s="227">
        <v>53960</v>
      </c>
      <c r="J406" s="128"/>
      <c r="K406" s="382"/>
      <c r="L406" s="382"/>
      <c r="M406" s="305"/>
      <c r="N406" s="305"/>
      <c r="O406" s="305"/>
      <c r="P406" s="305"/>
      <c r="Q406" s="24">
        <f t="shared" si="25"/>
        <v>41220</v>
      </c>
    </row>
    <row r="407" spans="1:17" s="26" customFormat="1" ht="12.75">
      <c r="A407" s="21"/>
      <c r="B407" s="136"/>
      <c r="C407" s="120" t="s">
        <v>325</v>
      </c>
      <c r="D407" s="539" t="s">
        <v>356</v>
      </c>
      <c r="E407" s="522">
        <v>880</v>
      </c>
      <c r="F407" s="104"/>
      <c r="G407" s="104"/>
      <c r="H407" s="525"/>
      <c r="I407" s="227"/>
      <c r="J407" s="128"/>
      <c r="K407" s="382"/>
      <c r="L407" s="382"/>
      <c r="M407" s="305"/>
      <c r="N407" s="305"/>
      <c r="O407" s="305"/>
      <c r="P407" s="305"/>
      <c r="Q407" s="24">
        <f t="shared" si="25"/>
        <v>880</v>
      </c>
    </row>
    <row r="408" spans="1:17" s="26" customFormat="1" ht="38.25">
      <c r="A408" s="21"/>
      <c r="B408" s="136"/>
      <c r="C408" s="116">
        <v>4370</v>
      </c>
      <c r="D408" s="479" t="s">
        <v>394</v>
      </c>
      <c r="E408" s="522">
        <v>9000</v>
      </c>
      <c r="F408" s="104"/>
      <c r="G408" s="104"/>
      <c r="H408" s="525"/>
      <c r="I408" s="227"/>
      <c r="J408" s="128"/>
      <c r="K408" s="382"/>
      <c r="L408" s="382"/>
      <c r="M408" s="305"/>
      <c r="N408" s="305"/>
      <c r="O408" s="305"/>
      <c r="P408" s="305"/>
      <c r="Q408" s="24">
        <f t="shared" si="25"/>
        <v>9000</v>
      </c>
    </row>
    <row r="409" spans="1:17" s="26" customFormat="1" ht="38.25">
      <c r="A409" s="21"/>
      <c r="B409" s="136"/>
      <c r="C409" s="116">
        <v>4390</v>
      </c>
      <c r="D409" s="342" t="s">
        <v>410</v>
      </c>
      <c r="E409" s="522">
        <v>200</v>
      </c>
      <c r="F409" s="104"/>
      <c r="G409" s="104"/>
      <c r="H409" s="525"/>
      <c r="I409" s="227"/>
      <c r="J409" s="128"/>
      <c r="K409" s="382"/>
      <c r="L409" s="382"/>
      <c r="M409" s="305"/>
      <c r="N409" s="305"/>
      <c r="O409" s="305"/>
      <c r="P409" s="305"/>
      <c r="Q409" s="24">
        <f t="shared" si="25"/>
        <v>200</v>
      </c>
    </row>
    <row r="410" spans="1:17" s="26" customFormat="1" ht="25.5">
      <c r="A410" s="21"/>
      <c r="B410" s="136"/>
      <c r="C410" s="116">
        <v>4400</v>
      </c>
      <c r="D410" s="342" t="s">
        <v>411</v>
      </c>
      <c r="E410" s="522">
        <v>45500</v>
      </c>
      <c r="F410" s="104"/>
      <c r="G410" s="104"/>
      <c r="H410" s="525"/>
      <c r="I410" s="227"/>
      <c r="J410" s="128"/>
      <c r="K410" s="382"/>
      <c r="L410" s="382"/>
      <c r="M410" s="305"/>
      <c r="N410" s="305"/>
      <c r="O410" s="305"/>
      <c r="P410" s="305"/>
      <c r="Q410" s="24">
        <f t="shared" si="25"/>
        <v>45500</v>
      </c>
    </row>
    <row r="411" spans="1:17" s="26" customFormat="1" ht="12.75">
      <c r="A411" s="37"/>
      <c r="B411" s="50"/>
      <c r="C411" s="120" t="s">
        <v>205</v>
      </c>
      <c r="D411" s="336" t="s">
        <v>184</v>
      </c>
      <c r="E411" s="522">
        <v>12200</v>
      </c>
      <c r="F411" s="104"/>
      <c r="G411" s="104"/>
      <c r="H411" s="513"/>
      <c r="I411" s="81">
        <v>12200</v>
      </c>
      <c r="J411" s="257"/>
      <c r="K411" s="379"/>
      <c r="L411" s="379"/>
      <c r="M411" s="289"/>
      <c r="N411" s="289"/>
      <c r="O411" s="289"/>
      <c r="P411" s="289"/>
      <c r="Q411" s="24">
        <f t="shared" si="25"/>
        <v>12200</v>
      </c>
    </row>
    <row r="412" spans="1:17" s="26" customFormat="1" ht="12.75">
      <c r="A412" s="141"/>
      <c r="B412" s="225"/>
      <c r="C412" s="219" t="s">
        <v>200</v>
      </c>
      <c r="D412" s="364" t="s">
        <v>186</v>
      </c>
      <c r="E412" s="522">
        <v>500</v>
      </c>
      <c r="F412" s="104"/>
      <c r="G412" s="104"/>
      <c r="H412" s="525"/>
      <c r="I412" s="227"/>
      <c r="J412" s="128"/>
      <c r="K412" s="379"/>
      <c r="L412" s="379"/>
      <c r="M412" s="289"/>
      <c r="N412" s="289"/>
      <c r="O412" s="289"/>
      <c r="P412" s="289"/>
      <c r="Q412" s="24">
        <f t="shared" si="25"/>
        <v>500</v>
      </c>
    </row>
    <row r="413" spans="1:17" s="26" customFormat="1" ht="25.5">
      <c r="A413" s="141"/>
      <c r="B413" s="225"/>
      <c r="C413" s="219" t="s">
        <v>210</v>
      </c>
      <c r="D413" s="364" t="s">
        <v>290</v>
      </c>
      <c r="E413" s="522">
        <v>8525</v>
      </c>
      <c r="F413" s="104"/>
      <c r="G413" s="104"/>
      <c r="H413" s="525"/>
      <c r="I413" s="227">
        <v>7674</v>
      </c>
      <c r="J413" s="128"/>
      <c r="K413" s="379"/>
      <c r="L413" s="379"/>
      <c r="M413" s="289"/>
      <c r="N413" s="289"/>
      <c r="O413" s="289"/>
      <c r="P413" s="289"/>
      <c r="Q413" s="24">
        <f t="shared" si="25"/>
        <v>8525</v>
      </c>
    </row>
    <row r="414" spans="1:17" s="26" customFormat="1" ht="51">
      <c r="A414" s="141"/>
      <c r="B414" s="225"/>
      <c r="C414" s="597">
        <v>4740</v>
      </c>
      <c r="D414" s="479" t="s">
        <v>398</v>
      </c>
      <c r="E414" s="420">
        <v>1000</v>
      </c>
      <c r="F414" s="104"/>
      <c r="G414" s="104"/>
      <c r="H414" s="525"/>
      <c r="I414" s="227"/>
      <c r="J414" s="128"/>
      <c r="K414" s="379"/>
      <c r="L414" s="379"/>
      <c r="M414" s="289"/>
      <c r="N414" s="289"/>
      <c r="O414" s="289"/>
      <c r="P414" s="289"/>
      <c r="Q414" s="24">
        <f t="shared" si="25"/>
        <v>1000</v>
      </c>
    </row>
    <row r="415" spans="1:17" s="26" customFormat="1" ht="38.25">
      <c r="A415" s="141"/>
      <c r="B415" s="225"/>
      <c r="C415" s="597">
        <v>4750</v>
      </c>
      <c r="D415" s="479" t="s">
        <v>400</v>
      </c>
      <c r="E415" s="420">
        <v>16000</v>
      </c>
      <c r="F415" s="104"/>
      <c r="G415" s="104"/>
      <c r="H415" s="525"/>
      <c r="I415" s="227"/>
      <c r="J415" s="128"/>
      <c r="K415" s="379"/>
      <c r="L415" s="379"/>
      <c r="M415" s="289"/>
      <c r="N415" s="289"/>
      <c r="O415" s="289"/>
      <c r="P415" s="289"/>
      <c r="Q415" s="24">
        <f t="shared" si="25"/>
        <v>16000</v>
      </c>
    </row>
    <row r="416" spans="1:17" s="26" customFormat="1" ht="24">
      <c r="A416" s="141"/>
      <c r="B416" s="225"/>
      <c r="C416" s="277" t="s">
        <v>39</v>
      </c>
      <c r="D416" s="454" t="s">
        <v>179</v>
      </c>
      <c r="E416" s="420">
        <f>E417</f>
        <v>4880</v>
      </c>
      <c r="F416" s="401">
        <f>F417</f>
        <v>0</v>
      </c>
      <c r="G416" s="420">
        <f>G417</f>
        <v>0</v>
      </c>
      <c r="H416" s="525"/>
      <c r="I416" s="227"/>
      <c r="J416" s="128"/>
      <c r="K416" s="379"/>
      <c r="L416" s="379"/>
      <c r="M416" s="289"/>
      <c r="N416" s="289"/>
      <c r="O416" s="289"/>
      <c r="P416" s="289"/>
      <c r="Q416" s="24">
        <f t="shared" si="25"/>
        <v>4880</v>
      </c>
    </row>
    <row r="417" spans="1:17" s="26" customFormat="1" ht="22.5">
      <c r="A417" s="141"/>
      <c r="B417" s="225"/>
      <c r="C417" s="597">
        <v>1</v>
      </c>
      <c r="D417" s="616" t="s">
        <v>416</v>
      </c>
      <c r="E417" s="420">
        <v>4880</v>
      </c>
      <c r="F417" s="104"/>
      <c r="G417" s="104"/>
      <c r="H417" s="525"/>
      <c r="I417" s="227"/>
      <c r="J417" s="128"/>
      <c r="K417" s="379"/>
      <c r="L417" s="379"/>
      <c r="M417" s="289"/>
      <c r="N417" s="289"/>
      <c r="O417" s="289"/>
      <c r="P417" s="289"/>
      <c r="Q417" s="24">
        <f t="shared" si="25"/>
        <v>4880</v>
      </c>
    </row>
    <row r="418" spans="1:17" s="26" customFormat="1" ht="38.25">
      <c r="A418" s="37" t="s">
        <v>249</v>
      </c>
      <c r="B418" s="244" t="s">
        <v>254</v>
      </c>
      <c r="C418" s="52"/>
      <c r="D418" s="335" t="s">
        <v>125</v>
      </c>
      <c r="E418" s="412">
        <f>SUM(E419:E422)</f>
        <v>33194</v>
      </c>
      <c r="F418" s="231">
        <f>SUM(F419:F422)</f>
        <v>0</v>
      </c>
      <c r="G418" s="231">
        <f>SUM(G419:G422)</f>
        <v>0</v>
      </c>
      <c r="H418" s="378"/>
      <c r="I418" s="231">
        <f>SUM(I419:I422)</f>
        <v>11600</v>
      </c>
      <c r="J418" s="406"/>
      <c r="K418" s="378"/>
      <c r="L418" s="378"/>
      <c r="M418" s="289"/>
      <c r="N418" s="289"/>
      <c r="O418" s="289"/>
      <c r="P418" s="289"/>
      <c r="Q418" s="220">
        <f t="shared" si="25"/>
        <v>33194</v>
      </c>
    </row>
    <row r="419" spans="1:17" s="26" customFormat="1" ht="25.5">
      <c r="A419" s="21"/>
      <c r="B419" s="136"/>
      <c r="C419" s="150">
        <v>4110</v>
      </c>
      <c r="D419" s="356" t="s">
        <v>183</v>
      </c>
      <c r="E419" s="522">
        <v>5005</v>
      </c>
      <c r="F419" s="104"/>
      <c r="G419" s="104"/>
      <c r="H419" s="385"/>
      <c r="I419" s="134">
        <v>1749</v>
      </c>
      <c r="J419" s="128"/>
      <c r="K419" s="382"/>
      <c r="L419" s="382"/>
      <c r="M419" s="305"/>
      <c r="N419" s="305"/>
      <c r="O419" s="305"/>
      <c r="P419" s="305"/>
      <c r="Q419" s="24">
        <f t="shared" si="25"/>
        <v>5005</v>
      </c>
    </row>
    <row r="420" spans="1:17" s="26" customFormat="1" ht="12.75">
      <c r="A420" s="37"/>
      <c r="B420" s="50"/>
      <c r="C420" s="116">
        <v>4120</v>
      </c>
      <c r="D420" s="342" t="s">
        <v>180</v>
      </c>
      <c r="E420" s="522">
        <v>674</v>
      </c>
      <c r="F420" s="104"/>
      <c r="G420" s="104"/>
      <c r="H420" s="383"/>
      <c r="I420" s="34">
        <v>236</v>
      </c>
      <c r="J420" s="257"/>
      <c r="K420" s="379"/>
      <c r="L420" s="379"/>
      <c r="M420" s="289"/>
      <c r="N420" s="289"/>
      <c r="O420" s="289"/>
      <c r="P420" s="289"/>
      <c r="Q420" s="24">
        <f t="shared" si="25"/>
        <v>674</v>
      </c>
    </row>
    <row r="421" spans="1:17" s="26" customFormat="1" ht="12.75">
      <c r="A421" s="37"/>
      <c r="B421" s="50"/>
      <c r="C421" s="120" t="s">
        <v>277</v>
      </c>
      <c r="D421" s="33" t="s">
        <v>308</v>
      </c>
      <c r="E421" s="104">
        <v>27515</v>
      </c>
      <c r="F421" s="104"/>
      <c r="G421" s="104"/>
      <c r="H421" s="34"/>
      <c r="I421" s="34">
        <v>9615</v>
      </c>
      <c r="J421" s="39"/>
      <c r="K421" s="39"/>
      <c r="L421" s="39"/>
      <c r="M421" s="289"/>
      <c r="N421" s="289"/>
      <c r="O421" s="289"/>
      <c r="P421" s="289"/>
      <c r="Q421" s="39">
        <f t="shared" si="25"/>
        <v>27515</v>
      </c>
    </row>
    <row r="422" spans="1:17" s="26" customFormat="1" ht="12.75">
      <c r="A422" s="37"/>
      <c r="B422" s="50"/>
      <c r="C422" s="120" t="s">
        <v>199</v>
      </c>
      <c r="D422" s="33" t="s">
        <v>354</v>
      </c>
      <c r="E422" s="104">
        <v>0</v>
      </c>
      <c r="F422" s="104"/>
      <c r="G422" s="104"/>
      <c r="H422" s="34"/>
      <c r="I422" s="34">
        <v>0</v>
      </c>
      <c r="J422" s="39"/>
      <c r="K422" s="39"/>
      <c r="L422" s="39"/>
      <c r="M422" s="289"/>
      <c r="N422" s="289"/>
      <c r="O422" s="289"/>
      <c r="P422" s="289"/>
      <c r="Q422" s="39">
        <f t="shared" si="25"/>
        <v>0</v>
      </c>
    </row>
    <row r="423" spans="1:17" s="26" customFormat="1" ht="25.5" hidden="1">
      <c r="A423" s="141" t="s">
        <v>249</v>
      </c>
      <c r="B423" s="251" t="s">
        <v>375</v>
      </c>
      <c r="C423" s="230"/>
      <c r="D423" s="123" t="s">
        <v>376</v>
      </c>
      <c r="E423" s="76">
        <f>E424</f>
        <v>0</v>
      </c>
      <c r="F423" s="76">
        <f>F424</f>
        <v>0</v>
      </c>
      <c r="G423" s="76">
        <f>G424</f>
        <v>0</v>
      </c>
      <c r="H423" s="111"/>
      <c r="I423" s="111"/>
      <c r="J423" s="231"/>
      <c r="K423" s="231"/>
      <c r="L423" s="231"/>
      <c r="M423" s="236"/>
      <c r="N423" s="236"/>
      <c r="O423" s="236"/>
      <c r="P423" s="236"/>
      <c r="Q423" s="231">
        <f t="shared" si="25"/>
        <v>0</v>
      </c>
    </row>
    <row r="424" spans="1:17" s="26" customFormat="1" ht="12.75" hidden="1">
      <c r="A424" s="141"/>
      <c r="B424" s="225"/>
      <c r="C424" s="230" t="s">
        <v>203</v>
      </c>
      <c r="D424" s="336" t="s">
        <v>189</v>
      </c>
      <c r="E424" s="104"/>
      <c r="F424" s="104"/>
      <c r="G424" s="104"/>
      <c r="H424" s="34"/>
      <c r="I424" s="34"/>
      <c r="J424" s="39"/>
      <c r="K424" s="39"/>
      <c r="L424" s="39"/>
      <c r="M424" s="289"/>
      <c r="N424" s="289"/>
      <c r="O424" s="289"/>
      <c r="P424" s="289"/>
      <c r="Q424" s="39">
        <f t="shared" si="25"/>
        <v>0</v>
      </c>
    </row>
    <row r="425" spans="1:17" s="26" customFormat="1" ht="12.75">
      <c r="A425" s="37" t="s">
        <v>249</v>
      </c>
      <c r="B425" s="244" t="s">
        <v>255</v>
      </c>
      <c r="C425" s="52"/>
      <c r="D425" s="335" t="s">
        <v>21</v>
      </c>
      <c r="E425" s="640">
        <f>E426+E427+E428+E429</f>
        <v>219814</v>
      </c>
      <c r="F425" s="640">
        <f>F426+F427+F428+F429</f>
        <v>7000</v>
      </c>
      <c r="G425" s="640">
        <f>G426+G427+G428+G429</f>
        <v>0</v>
      </c>
      <c r="H425" s="378"/>
      <c r="I425" s="231">
        <f>SUM(I426:I429)</f>
        <v>184869</v>
      </c>
      <c r="J425" s="406"/>
      <c r="K425" s="378"/>
      <c r="L425" s="378"/>
      <c r="M425" s="289"/>
      <c r="N425" s="289"/>
      <c r="O425" s="289"/>
      <c r="P425" s="289"/>
      <c r="Q425" s="39">
        <f t="shared" si="25"/>
        <v>226814</v>
      </c>
    </row>
    <row r="426" spans="1:17" s="1" customFormat="1" ht="51" customHeight="1">
      <c r="A426" s="32"/>
      <c r="B426" s="51"/>
      <c r="C426" s="120" t="s">
        <v>128</v>
      </c>
      <c r="D426" s="336" t="s">
        <v>129</v>
      </c>
      <c r="E426" s="523">
        <v>55000</v>
      </c>
      <c r="F426" s="104"/>
      <c r="G426" s="104"/>
      <c r="H426" s="513"/>
      <c r="I426" s="81">
        <v>55000</v>
      </c>
      <c r="J426" s="257"/>
      <c r="K426" s="379"/>
      <c r="L426" s="379"/>
      <c r="M426" s="300"/>
      <c r="N426" s="300"/>
      <c r="O426" s="300"/>
      <c r="P426" s="300"/>
      <c r="Q426" s="39">
        <f t="shared" si="25"/>
        <v>55000</v>
      </c>
    </row>
    <row r="427" spans="1:17" s="1" customFormat="1" ht="12.75">
      <c r="A427" s="32"/>
      <c r="B427" s="51"/>
      <c r="C427" s="120" t="s">
        <v>203</v>
      </c>
      <c r="D427" s="336" t="s">
        <v>189</v>
      </c>
      <c r="E427" s="522">
        <v>121080</v>
      </c>
      <c r="F427" s="104">
        <v>7000</v>
      </c>
      <c r="G427" s="104"/>
      <c r="H427" s="513"/>
      <c r="I427" s="81">
        <v>79735</v>
      </c>
      <c r="J427" s="257"/>
      <c r="K427" s="379"/>
      <c r="L427" s="379"/>
      <c r="M427" s="300"/>
      <c r="N427" s="300"/>
      <c r="O427" s="300"/>
      <c r="P427" s="300"/>
      <c r="Q427" s="24">
        <f t="shared" si="25"/>
        <v>128080</v>
      </c>
    </row>
    <row r="428" spans="1:17" s="1" customFormat="1" ht="25.5">
      <c r="A428" s="32"/>
      <c r="B428" s="51"/>
      <c r="C428" s="120" t="s">
        <v>198</v>
      </c>
      <c r="D428" s="336" t="s">
        <v>176</v>
      </c>
      <c r="E428" s="523">
        <v>21050</v>
      </c>
      <c r="F428" s="104"/>
      <c r="G428" s="104"/>
      <c r="H428" s="513"/>
      <c r="I428" s="81">
        <v>21550</v>
      </c>
      <c r="J428" s="257"/>
      <c r="K428" s="379"/>
      <c r="L428" s="379"/>
      <c r="M428" s="300"/>
      <c r="N428" s="300"/>
      <c r="O428" s="300"/>
      <c r="P428" s="300"/>
      <c r="Q428" s="39">
        <f t="shared" si="25"/>
        <v>21050</v>
      </c>
    </row>
    <row r="429" spans="1:17" s="1" customFormat="1" ht="12.75">
      <c r="A429" s="32"/>
      <c r="B429" s="51"/>
      <c r="C429" s="120" t="s">
        <v>199</v>
      </c>
      <c r="D429" s="336" t="s">
        <v>175</v>
      </c>
      <c r="E429" s="523">
        <v>22684</v>
      </c>
      <c r="F429" s="104"/>
      <c r="G429" s="104"/>
      <c r="H429" s="513"/>
      <c r="I429" s="81">
        <v>28584</v>
      </c>
      <c r="J429" s="257"/>
      <c r="K429" s="379"/>
      <c r="L429" s="379"/>
      <c r="M429" s="300"/>
      <c r="N429" s="300"/>
      <c r="O429" s="300"/>
      <c r="P429" s="300"/>
      <c r="Q429" s="39">
        <f t="shared" si="25"/>
        <v>22684</v>
      </c>
    </row>
    <row r="430" spans="1:17" ht="12.75">
      <c r="A430" s="242" t="s">
        <v>249</v>
      </c>
      <c r="B430" s="242"/>
      <c r="C430" s="242"/>
      <c r="D430" s="337" t="s">
        <v>130</v>
      </c>
      <c r="E430" s="524">
        <f>E379+E389+E391+E393+E395+E418+E425+E423</f>
        <v>3634666</v>
      </c>
      <c r="F430" s="524">
        <f>F379+F389+F391+F393+F395+F418+F425+F423</f>
        <v>7000</v>
      </c>
      <c r="G430" s="524">
        <f>G379+G389+G391+G393+G395+G418+G425+G423</f>
        <v>0</v>
      </c>
      <c r="H430" s="380">
        <f aca="true" t="shared" si="26" ref="H430:P430">H379+H389+H391+H393+H395+H418+H425</f>
        <v>0</v>
      </c>
      <c r="I430" s="243">
        <f t="shared" si="26"/>
        <v>2968123</v>
      </c>
      <c r="J430" s="243">
        <f t="shared" si="26"/>
        <v>0</v>
      </c>
      <c r="K430" s="380">
        <f t="shared" si="26"/>
        <v>0</v>
      </c>
      <c r="L430" s="380">
        <f t="shared" si="26"/>
        <v>0</v>
      </c>
      <c r="M430" s="243">
        <f t="shared" si="26"/>
        <v>0</v>
      </c>
      <c r="N430" s="243">
        <f t="shared" si="26"/>
        <v>0</v>
      </c>
      <c r="O430" s="243">
        <f t="shared" si="26"/>
        <v>0</v>
      </c>
      <c r="P430" s="243">
        <f t="shared" si="26"/>
        <v>0</v>
      </c>
      <c r="Q430" s="533">
        <f t="shared" si="25"/>
        <v>3641666</v>
      </c>
    </row>
    <row r="431" spans="1:17" s="26" customFormat="1" ht="12.75">
      <c r="A431" s="37" t="s">
        <v>131</v>
      </c>
      <c r="B431" s="244" t="s">
        <v>132</v>
      </c>
      <c r="C431" s="52"/>
      <c r="D431" s="335" t="s">
        <v>133</v>
      </c>
      <c r="E431" s="582">
        <f>SUM(E432:E439)</f>
        <v>259617</v>
      </c>
      <c r="F431" s="582">
        <f>SUM(F432:F439)</f>
        <v>0</v>
      </c>
      <c r="G431" s="582">
        <f>SUM(G432:G439)</f>
        <v>0</v>
      </c>
      <c r="H431" s="378">
        <f>SUM(H432:H439)</f>
        <v>0</v>
      </c>
      <c r="I431" s="412">
        <f>SUM(I432:I439)</f>
        <v>0</v>
      </c>
      <c r="J431" s="419">
        <f>K431+L431+M431+N431+P431</f>
        <v>221089</v>
      </c>
      <c r="K431" s="412">
        <f>SUM(K432:K439)</f>
        <v>144684</v>
      </c>
      <c r="L431" s="378">
        <f>SUM(L432:L439)</f>
        <v>76405</v>
      </c>
      <c r="M431" s="412">
        <f>SUM(M432:M439)</f>
        <v>0</v>
      </c>
      <c r="N431" s="412">
        <f>SUM(N432:N439)</f>
        <v>0</v>
      </c>
      <c r="O431" s="412" t="e">
        <f>SUM(O432:O439)-#REF!</f>
        <v>#REF!</v>
      </c>
      <c r="P431" s="412">
        <f>SUM(P432:P439)</f>
        <v>0</v>
      </c>
      <c r="Q431" s="39">
        <f t="shared" si="25"/>
        <v>259617</v>
      </c>
    </row>
    <row r="432" spans="1:17" s="26" customFormat="1" ht="25.5">
      <c r="A432" s="37"/>
      <c r="B432" s="50"/>
      <c r="C432" s="120" t="s">
        <v>201</v>
      </c>
      <c r="D432" s="336" t="s">
        <v>350</v>
      </c>
      <c r="E432" s="522">
        <v>18918</v>
      </c>
      <c r="F432" s="104"/>
      <c r="G432" s="104"/>
      <c r="H432" s="383"/>
      <c r="I432" s="81"/>
      <c r="J432" s="413">
        <f aca="true" t="shared" si="27" ref="J432:J446">K432+L432+M432+N432+P432</f>
        <v>15613</v>
      </c>
      <c r="K432" s="383">
        <v>9435</v>
      </c>
      <c r="L432" s="383">
        <v>6178</v>
      </c>
      <c r="M432" s="289"/>
      <c r="N432" s="289"/>
      <c r="O432" s="289"/>
      <c r="P432" s="289"/>
      <c r="Q432" s="24">
        <f t="shared" si="25"/>
        <v>18918</v>
      </c>
    </row>
    <row r="433" spans="1:17" s="26" customFormat="1" ht="25.5">
      <c r="A433" s="37"/>
      <c r="B433" s="50"/>
      <c r="C433" s="120" t="s">
        <v>208</v>
      </c>
      <c r="D433" s="336" t="s">
        <v>181</v>
      </c>
      <c r="E433" s="522">
        <v>170819</v>
      </c>
      <c r="F433" s="104"/>
      <c r="G433" s="104"/>
      <c r="H433" s="383"/>
      <c r="I433" s="81"/>
      <c r="J433" s="413">
        <f t="shared" si="27"/>
        <v>141765</v>
      </c>
      <c r="K433" s="383">
        <v>93482</v>
      </c>
      <c r="L433" s="383">
        <v>48283</v>
      </c>
      <c r="M433" s="289"/>
      <c r="N433" s="289"/>
      <c r="O433" s="289"/>
      <c r="P433" s="289"/>
      <c r="Q433" s="24">
        <f t="shared" si="25"/>
        <v>170819</v>
      </c>
    </row>
    <row r="434" spans="1:17" s="26" customFormat="1" ht="25.5">
      <c r="A434" s="37"/>
      <c r="B434" s="50"/>
      <c r="C434" s="120" t="s">
        <v>209</v>
      </c>
      <c r="D434" s="336" t="s">
        <v>182</v>
      </c>
      <c r="E434" s="523">
        <v>12896</v>
      </c>
      <c r="F434" s="104"/>
      <c r="G434" s="104"/>
      <c r="H434" s="383"/>
      <c r="I434" s="81"/>
      <c r="J434" s="413">
        <f t="shared" si="27"/>
        <v>11649</v>
      </c>
      <c r="K434" s="383">
        <v>7381</v>
      </c>
      <c r="L434" s="383">
        <v>4268</v>
      </c>
      <c r="M434" s="289"/>
      <c r="N434" s="289"/>
      <c r="O434" s="289"/>
      <c r="P434" s="289"/>
      <c r="Q434" s="39">
        <f t="shared" si="25"/>
        <v>12896</v>
      </c>
    </row>
    <row r="435" spans="1:17" s="26" customFormat="1" ht="25.5">
      <c r="A435" s="37"/>
      <c r="B435" s="50"/>
      <c r="C435" s="116">
        <v>4110</v>
      </c>
      <c r="D435" s="479" t="s">
        <v>183</v>
      </c>
      <c r="E435" s="388">
        <v>34892</v>
      </c>
      <c r="F435" s="104"/>
      <c r="G435" s="104"/>
      <c r="H435" s="34"/>
      <c r="I435" s="34"/>
      <c r="J435" s="34">
        <f t="shared" si="27"/>
        <v>30097</v>
      </c>
      <c r="K435" s="34">
        <v>19868</v>
      </c>
      <c r="L435" s="34">
        <v>10229</v>
      </c>
      <c r="M435" s="289"/>
      <c r="N435" s="289"/>
      <c r="O435" s="289"/>
      <c r="P435" s="289"/>
      <c r="Q435" s="39">
        <f t="shared" si="25"/>
        <v>34892</v>
      </c>
    </row>
    <row r="436" spans="1:17" s="26" customFormat="1" ht="12.75">
      <c r="A436" s="37"/>
      <c r="B436" s="50"/>
      <c r="C436" s="116">
        <v>4120</v>
      </c>
      <c r="D436" s="479" t="s">
        <v>180</v>
      </c>
      <c r="E436" s="388">
        <v>4965</v>
      </c>
      <c r="F436" s="104"/>
      <c r="G436" s="104"/>
      <c r="H436" s="34"/>
      <c r="I436" s="34"/>
      <c r="J436" s="34">
        <f t="shared" si="27"/>
        <v>4142</v>
      </c>
      <c r="K436" s="34">
        <v>2706</v>
      </c>
      <c r="L436" s="34">
        <v>1436</v>
      </c>
      <c r="M436" s="289"/>
      <c r="N436" s="289"/>
      <c r="O436" s="289"/>
      <c r="P436" s="289"/>
      <c r="Q436" s="39">
        <f t="shared" si="25"/>
        <v>4965</v>
      </c>
    </row>
    <row r="437" spans="1:17" s="26" customFormat="1" ht="25.5">
      <c r="A437" s="21"/>
      <c r="B437" s="136"/>
      <c r="C437" s="150">
        <v>4210</v>
      </c>
      <c r="D437" s="342" t="s">
        <v>176</v>
      </c>
      <c r="E437" s="522">
        <v>4000</v>
      </c>
      <c r="F437" s="104"/>
      <c r="G437" s="104"/>
      <c r="H437" s="385"/>
      <c r="I437" s="227"/>
      <c r="J437" s="413">
        <f t="shared" si="27"/>
        <v>5000</v>
      </c>
      <c r="K437" s="383">
        <v>5000</v>
      </c>
      <c r="L437" s="383">
        <v>0</v>
      </c>
      <c r="M437" s="289"/>
      <c r="N437" s="289"/>
      <c r="O437" s="289"/>
      <c r="P437" s="289"/>
      <c r="Q437" s="24">
        <f t="shared" si="25"/>
        <v>4000</v>
      </c>
    </row>
    <row r="438" spans="1:17" s="26" customFormat="1" ht="25.5" hidden="1">
      <c r="A438" s="21"/>
      <c r="B438" s="50"/>
      <c r="C438" s="116">
        <v>4240</v>
      </c>
      <c r="D438" s="479" t="s">
        <v>188</v>
      </c>
      <c r="E438" s="514"/>
      <c r="F438" s="104"/>
      <c r="G438" s="104"/>
      <c r="H438" s="383"/>
      <c r="I438" s="34"/>
      <c r="J438" s="413">
        <f t="shared" si="27"/>
        <v>2040</v>
      </c>
      <c r="K438" s="383">
        <v>0</v>
      </c>
      <c r="L438" s="383">
        <v>2040</v>
      </c>
      <c r="M438" s="289"/>
      <c r="N438" s="289"/>
      <c r="O438" s="289"/>
      <c r="P438" s="289"/>
      <c r="Q438" s="24">
        <f t="shared" si="25"/>
        <v>0</v>
      </c>
    </row>
    <row r="439" spans="1:17" s="26" customFormat="1" ht="25.5">
      <c r="A439" s="37"/>
      <c r="B439" s="50"/>
      <c r="C439" s="120" t="s">
        <v>210</v>
      </c>
      <c r="D439" s="336" t="s">
        <v>185</v>
      </c>
      <c r="E439" s="522">
        <v>13127</v>
      </c>
      <c r="F439" s="104"/>
      <c r="G439" s="104"/>
      <c r="H439" s="383"/>
      <c r="I439" s="81"/>
      <c r="J439" s="413">
        <f t="shared" si="27"/>
        <v>10783</v>
      </c>
      <c r="K439" s="383">
        <v>6812</v>
      </c>
      <c r="L439" s="383">
        <v>3971</v>
      </c>
      <c r="M439" s="289"/>
      <c r="N439" s="289"/>
      <c r="O439" s="289"/>
      <c r="P439" s="289"/>
      <c r="Q439" s="24">
        <f t="shared" si="25"/>
        <v>13127</v>
      </c>
    </row>
    <row r="440" spans="1:17" s="26" customFormat="1" ht="38.25">
      <c r="A440" s="21" t="s">
        <v>131</v>
      </c>
      <c r="B440" s="240" t="s">
        <v>136</v>
      </c>
      <c r="C440" s="222"/>
      <c r="D440" s="332" t="s">
        <v>137</v>
      </c>
      <c r="E440" s="401">
        <f>SUM(E441:E445)</f>
        <v>20281</v>
      </c>
      <c r="F440" s="76">
        <f>SUM(F441:F445)</f>
        <v>0</v>
      </c>
      <c r="G440" s="615">
        <f>SUM(G441:G445)</f>
        <v>0</v>
      </c>
      <c r="H440" s="490"/>
      <c r="I440" s="297"/>
      <c r="J440" s="419">
        <f t="shared" si="27"/>
        <v>23129</v>
      </c>
      <c r="K440" s="297">
        <f aca="true" t="shared" si="28" ref="K440:P440">K441+K442+K443+K444+K445</f>
        <v>10606</v>
      </c>
      <c r="L440" s="493">
        <f t="shared" si="28"/>
        <v>5407</v>
      </c>
      <c r="M440" s="426">
        <f t="shared" si="28"/>
        <v>7116</v>
      </c>
      <c r="N440" s="426">
        <f t="shared" si="28"/>
        <v>0</v>
      </c>
      <c r="O440" s="426">
        <f t="shared" si="28"/>
        <v>0</v>
      </c>
      <c r="P440" s="426">
        <f t="shared" si="28"/>
        <v>0</v>
      </c>
      <c r="Q440" s="24">
        <f t="shared" si="25"/>
        <v>20281</v>
      </c>
    </row>
    <row r="441" spans="1:17" s="26" customFormat="1" ht="25.5">
      <c r="A441" s="37"/>
      <c r="B441" s="50"/>
      <c r="C441" s="116">
        <v>4110</v>
      </c>
      <c r="D441" s="342" t="s">
        <v>183</v>
      </c>
      <c r="E441" s="522">
        <v>1826</v>
      </c>
      <c r="F441" s="104"/>
      <c r="G441" s="104"/>
      <c r="H441" s="383"/>
      <c r="I441" s="82"/>
      <c r="J441" s="413">
        <f t="shared" si="27"/>
        <v>2206</v>
      </c>
      <c r="K441" s="379">
        <v>1061</v>
      </c>
      <c r="L441" s="379">
        <v>515</v>
      </c>
      <c r="M441" s="289">
        <v>630</v>
      </c>
      <c r="N441" s="289"/>
      <c r="O441" s="289"/>
      <c r="P441" s="289"/>
      <c r="Q441" s="24">
        <f t="shared" si="25"/>
        <v>1826</v>
      </c>
    </row>
    <row r="442" spans="1:17" s="26" customFormat="1" ht="12.75">
      <c r="A442" s="37"/>
      <c r="B442" s="50"/>
      <c r="C442" s="116">
        <v>4120</v>
      </c>
      <c r="D442" s="342" t="s">
        <v>180</v>
      </c>
      <c r="E442" s="420">
        <v>259</v>
      </c>
      <c r="F442" s="104"/>
      <c r="G442" s="104"/>
      <c r="H442" s="383"/>
      <c r="I442" s="82"/>
      <c r="J442" s="413">
        <f t="shared" si="27"/>
        <v>304</v>
      </c>
      <c r="K442" s="379">
        <v>145</v>
      </c>
      <c r="L442" s="379">
        <v>73</v>
      </c>
      <c r="M442" s="289">
        <v>86</v>
      </c>
      <c r="N442" s="289"/>
      <c r="O442" s="289"/>
      <c r="P442" s="289"/>
      <c r="Q442" s="39">
        <f t="shared" si="25"/>
        <v>259</v>
      </c>
    </row>
    <row r="443" spans="1:17" s="26" customFormat="1" ht="12.75">
      <c r="A443" s="37"/>
      <c r="B443" s="50"/>
      <c r="C443" s="116">
        <v>4170</v>
      </c>
      <c r="D443" s="342" t="s">
        <v>276</v>
      </c>
      <c r="E443" s="420">
        <v>10212</v>
      </c>
      <c r="F443" s="388"/>
      <c r="G443" s="104"/>
      <c r="H443" s="383"/>
      <c r="I443" s="82"/>
      <c r="J443" s="413">
        <f t="shared" si="27"/>
        <v>12219</v>
      </c>
      <c r="K443" s="379">
        <v>5900</v>
      </c>
      <c r="L443" s="379">
        <v>2819</v>
      </c>
      <c r="M443" s="289">
        <v>3500</v>
      </c>
      <c r="N443" s="289"/>
      <c r="O443" s="289"/>
      <c r="P443" s="289"/>
      <c r="Q443" s="24">
        <f t="shared" si="25"/>
        <v>10212</v>
      </c>
    </row>
    <row r="444" spans="1:17" s="26" customFormat="1" ht="25.5">
      <c r="A444" s="37"/>
      <c r="B444" s="50"/>
      <c r="C444" s="116">
        <v>4210</v>
      </c>
      <c r="D444" s="342" t="s">
        <v>176</v>
      </c>
      <c r="E444" s="420">
        <v>600</v>
      </c>
      <c r="F444" s="388"/>
      <c r="G444" s="104"/>
      <c r="H444" s="383"/>
      <c r="I444" s="82"/>
      <c r="J444" s="413">
        <f t="shared" si="27"/>
        <v>400</v>
      </c>
      <c r="K444" s="379">
        <v>0</v>
      </c>
      <c r="L444" s="379">
        <v>0</v>
      </c>
      <c r="M444" s="289">
        <v>400</v>
      </c>
      <c r="N444" s="289"/>
      <c r="O444" s="289"/>
      <c r="P444" s="289"/>
      <c r="Q444" s="39">
        <f t="shared" si="25"/>
        <v>600</v>
      </c>
    </row>
    <row r="445" spans="1:17" s="26" customFormat="1" ht="12.75">
      <c r="A445" s="37"/>
      <c r="B445" s="50"/>
      <c r="C445" s="116">
        <v>4300</v>
      </c>
      <c r="D445" s="342" t="s">
        <v>354</v>
      </c>
      <c r="E445" s="420">
        <v>7384</v>
      </c>
      <c r="F445" s="388"/>
      <c r="G445" s="104"/>
      <c r="H445" s="383"/>
      <c r="I445" s="82"/>
      <c r="J445" s="413">
        <f t="shared" si="27"/>
        <v>8000</v>
      </c>
      <c r="K445" s="388">
        <v>3500</v>
      </c>
      <c r="L445" s="388">
        <v>2000</v>
      </c>
      <c r="M445" s="289">
        <v>2500</v>
      </c>
      <c r="N445" s="289"/>
      <c r="O445" s="289"/>
      <c r="P445" s="289"/>
      <c r="Q445" s="24">
        <f t="shared" si="25"/>
        <v>7384</v>
      </c>
    </row>
    <row r="446" spans="1:17" s="26" customFormat="1" ht="25.5">
      <c r="A446" s="37"/>
      <c r="B446" s="240" t="s">
        <v>346</v>
      </c>
      <c r="C446" s="116"/>
      <c r="D446" s="494" t="s">
        <v>328</v>
      </c>
      <c r="E446" s="401">
        <f>E447+E448</f>
        <v>63683</v>
      </c>
      <c r="F446" s="76">
        <f>F447+F448</f>
        <v>59200</v>
      </c>
      <c r="G446" s="375">
        <f>G447+G448</f>
        <v>0</v>
      </c>
      <c r="H446" s="386"/>
      <c r="I446" s="86"/>
      <c r="J446" s="419">
        <f t="shared" si="27"/>
        <v>9408</v>
      </c>
      <c r="K446" s="388">
        <v>3136</v>
      </c>
      <c r="L446" s="388">
        <v>2240</v>
      </c>
      <c r="M446" s="289">
        <v>4032</v>
      </c>
      <c r="N446" s="289"/>
      <c r="O446" s="289"/>
      <c r="P446" s="289"/>
      <c r="Q446" s="39">
        <f t="shared" si="25"/>
        <v>122883</v>
      </c>
    </row>
    <row r="447" spans="1:17" s="26" customFormat="1" ht="12.75">
      <c r="A447" s="37"/>
      <c r="B447" s="50"/>
      <c r="C447" s="116">
        <v>3240</v>
      </c>
      <c r="D447" s="342" t="s">
        <v>329</v>
      </c>
      <c r="E447" s="420">
        <v>63683</v>
      </c>
      <c r="F447" s="104">
        <v>32000</v>
      </c>
      <c r="G447" s="388"/>
      <c r="H447" s="34"/>
      <c r="I447" s="82"/>
      <c r="J447" s="413">
        <f>K447+L447+M447+N447+P447</f>
        <v>9408</v>
      </c>
      <c r="K447" s="388">
        <v>3136</v>
      </c>
      <c r="L447" s="388">
        <v>2240</v>
      </c>
      <c r="M447" s="289">
        <v>4032</v>
      </c>
      <c r="N447" s="289"/>
      <c r="O447" s="289"/>
      <c r="P447" s="289"/>
      <c r="Q447" s="39">
        <f>E447+F447-G447</f>
        <v>95683</v>
      </c>
    </row>
    <row r="448" spans="1:17" s="26" customFormat="1" ht="25.5">
      <c r="A448" s="37"/>
      <c r="B448" s="50"/>
      <c r="C448" s="116">
        <v>3260</v>
      </c>
      <c r="D448" s="342" t="s">
        <v>448</v>
      </c>
      <c r="E448" s="420"/>
      <c r="F448" s="104">
        <v>27200</v>
      </c>
      <c r="G448" s="388"/>
      <c r="H448" s="34"/>
      <c r="I448" s="82"/>
      <c r="J448" s="413">
        <f>K448+L448+M448+N448+P448</f>
        <v>9408</v>
      </c>
      <c r="K448" s="388">
        <v>3136</v>
      </c>
      <c r="L448" s="388">
        <v>2240</v>
      </c>
      <c r="M448" s="289">
        <v>4032</v>
      </c>
      <c r="N448" s="289"/>
      <c r="O448" s="289"/>
      <c r="P448" s="289"/>
      <c r="Q448" s="39">
        <f t="shared" si="25"/>
        <v>27200</v>
      </c>
    </row>
    <row r="449" spans="1:17" ht="25.5">
      <c r="A449" s="242" t="s">
        <v>131</v>
      </c>
      <c r="B449" s="242"/>
      <c r="C449" s="242"/>
      <c r="D449" s="337" t="s">
        <v>140</v>
      </c>
      <c r="E449" s="408">
        <f>E431+E440+E446</f>
        <v>343581</v>
      </c>
      <c r="F449" s="243">
        <f>F431+F440+F446</f>
        <v>59200</v>
      </c>
      <c r="G449" s="380">
        <f>G431+G440+G446</f>
        <v>0</v>
      </c>
      <c r="H449" s="243"/>
      <c r="I449" s="243"/>
      <c r="J449" s="409">
        <f aca="true" t="shared" si="29" ref="J449:Q449">J431+J440+J446</f>
        <v>253626</v>
      </c>
      <c r="K449" s="380">
        <f t="shared" si="29"/>
        <v>158426</v>
      </c>
      <c r="L449" s="380">
        <f t="shared" si="29"/>
        <v>84052</v>
      </c>
      <c r="M449" s="243">
        <f t="shared" si="29"/>
        <v>11148</v>
      </c>
      <c r="N449" s="243">
        <f t="shared" si="29"/>
        <v>0</v>
      </c>
      <c r="O449" s="243" t="e">
        <f t="shared" si="29"/>
        <v>#REF!</v>
      </c>
      <c r="P449" s="243">
        <f t="shared" si="29"/>
        <v>0</v>
      </c>
      <c r="Q449" s="408">
        <f t="shared" si="29"/>
        <v>402781</v>
      </c>
    </row>
    <row r="450" spans="1:17" s="26" customFormat="1" ht="25.5">
      <c r="A450" s="136" t="s">
        <v>141</v>
      </c>
      <c r="B450" s="240" t="s">
        <v>142</v>
      </c>
      <c r="C450" s="307"/>
      <c r="D450" s="362" t="s">
        <v>143</v>
      </c>
      <c r="E450" s="401">
        <f>E451+E452</f>
        <v>7160000</v>
      </c>
      <c r="F450" s="76">
        <f>F451</f>
        <v>0</v>
      </c>
      <c r="G450" s="612">
        <f>G451</f>
        <v>0</v>
      </c>
      <c r="H450" s="220">
        <f>SUM(H451)</f>
        <v>150000</v>
      </c>
      <c r="I450" s="220"/>
      <c r="J450" s="400"/>
      <c r="K450" s="374"/>
      <c r="L450" s="374"/>
      <c r="M450" s="305"/>
      <c r="N450" s="305"/>
      <c r="O450" s="305"/>
      <c r="P450" s="305"/>
      <c r="Q450" s="24">
        <f t="shared" si="25"/>
        <v>7160000</v>
      </c>
    </row>
    <row r="451" spans="1:17" s="26" customFormat="1" ht="12.75">
      <c r="A451" s="50"/>
      <c r="B451" s="50"/>
      <c r="C451" s="116">
        <v>4270</v>
      </c>
      <c r="D451" s="342" t="s">
        <v>177</v>
      </c>
      <c r="E451" s="420">
        <v>160000</v>
      </c>
      <c r="F451" s="104"/>
      <c r="G451" s="388"/>
      <c r="H451" s="34">
        <v>150000</v>
      </c>
      <c r="I451" s="34"/>
      <c r="J451" s="413"/>
      <c r="K451" s="383"/>
      <c r="L451" s="383"/>
      <c r="M451" s="289"/>
      <c r="N451" s="289"/>
      <c r="O451" s="289"/>
      <c r="P451" s="289"/>
      <c r="Q451" s="39">
        <f t="shared" si="25"/>
        <v>160000</v>
      </c>
    </row>
    <row r="452" spans="1:17" s="26" customFormat="1" ht="89.25">
      <c r="A452" s="50"/>
      <c r="B452" s="50"/>
      <c r="C452" s="116">
        <v>6010</v>
      </c>
      <c r="D452" s="342" t="s">
        <v>412</v>
      </c>
      <c r="E452" s="420">
        <v>7000000</v>
      </c>
      <c r="F452" s="388"/>
      <c r="G452" s="388"/>
      <c r="H452" s="34"/>
      <c r="I452" s="34"/>
      <c r="J452" s="413"/>
      <c r="K452" s="383"/>
      <c r="L452" s="383"/>
      <c r="M452" s="289"/>
      <c r="N452" s="289"/>
      <c r="O452" s="289"/>
      <c r="P452" s="289"/>
      <c r="Q452" s="39">
        <f t="shared" si="25"/>
        <v>7000000</v>
      </c>
    </row>
    <row r="453" spans="1:17" s="26" customFormat="1" ht="12.75">
      <c r="A453" s="50" t="s">
        <v>141</v>
      </c>
      <c r="B453" s="244" t="s">
        <v>144</v>
      </c>
      <c r="C453" s="236"/>
      <c r="D453" s="233" t="s">
        <v>145</v>
      </c>
      <c r="E453" s="401">
        <f>E454+E455+E456+E457+E458</f>
        <v>170000</v>
      </c>
      <c r="F453" s="375">
        <f>F454+F455+F456+F457+F458</f>
        <v>0</v>
      </c>
      <c r="G453" s="401">
        <f>G454+G455+G456+G457+G458</f>
        <v>0</v>
      </c>
      <c r="H453" s="231">
        <f>SUM(H457:H458)</f>
        <v>125000</v>
      </c>
      <c r="I453" s="231"/>
      <c r="J453" s="406"/>
      <c r="K453" s="378"/>
      <c r="L453" s="378"/>
      <c r="M453" s="289"/>
      <c r="N453" s="289"/>
      <c r="O453" s="289"/>
      <c r="P453" s="289"/>
      <c r="Q453" s="39">
        <f t="shared" si="25"/>
        <v>170000</v>
      </c>
    </row>
    <row r="454" spans="1:17" s="26" customFormat="1" ht="25.5">
      <c r="A454" s="37"/>
      <c r="B454" s="50"/>
      <c r="C454" s="116">
        <v>4110</v>
      </c>
      <c r="D454" s="342" t="s">
        <v>183</v>
      </c>
      <c r="E454" s="523">
        <v>1700</v>
      </c>
      <c r="F454" s="104"/>
      <c r="G454" s="104"/>
      <c r="H454" s="383"/>
      <c r="I454" s="82"/>
      <c r="J454" s="413">
        <f>K454+L454+M454+N454+P454</f>
        <v>2206</v>
      </c>
      <c r="K454" s="379">
        <v>1061</v>
      </c>
      <c r="L454" s="379">
        <v>515</v>
      </c>
      <c r="M454" s="289">
        <v>630</v>
      </c>
      <c r="N454" s="289"/>
      <c r="O454" s="289"/>
      <c r="P454" s="289"/>
      <c r="Q454" s="39">
        <f>E454+F454-G454</f>
        <v>1700</v>
      </c>
    </row>
    <row r="455" spans="1:17" s="26" customFormat="1" ht="12.75">
      <c r="A455" s="37"/>
      <c r="B455" s="50"/>
      <c r="C455" s="116">
        <v>4120</v>
      </c>
      <c r="D455" s="342" t="s">
        <v>180</v>
      </c>
      <c r="E455" s="420">
        <v>240</v>
      </c>
      <c r="F455" s="104"/>
      <c r="G455" s="104"/>
      <c r="H455" s="383"/>
      <c r="I455" s="82"/>
      <c r="J455" s="413">
        <f>K455+L455+M455+N455+P455</f>
        <v>304</v>
      </c>
      <c r="K455" s="379">
        <v>145</v>
      </c>
      <c r="L455" s="379">
        <v>73</v>
      </c>
      <c r="M455" s="289">
        <v>86</v>
      </c>
      <c r="N455" s="289"/>
      <c r="O455" s="289"/>
      <c r="P455" s="289"/>
      <c r="Q455" s="39">
        <f>E455+F455-G455</f>
        <v>240</v>
      </c>
    </row>
    <row r="456" spans="1:17" s="26" customFormat="1" ht="12.75">
      <c r="A456" s="141"/>
      <c r="B456" s="50"/>
      <c r="C456" s="116">
        <v>4170</v>
      </c>
      <c r="D456" s="342" t="s">
        <v>276</v>
      </c>
      <c r="E456" s="523">
        <v>9440</v>
      </c>
      <c r="F456" s="104"/>
      <c r="G456" s="104"/>
      <c r="H456" s="383"/>
      <c r="I456" s="82"/>
      <c r="J456" s="413">
        <f>K456+L456+M456+N456+P456</f>
        <v>12219</v>
      </c>
      <c r="K456" s="379">
        <v>5900</v>
      </c>
      <c r="L456" s="379">
        <v>2819</v>
      </c>
      <c r="M456" s="289">
        <v>3500</v>
      </c>
      <c r="N456" s="289"/>
      <c r="O456" s="289"/>
      <c r="P456" s="289"/>
      <c r="Q456" s="24">
        <f>E456+F456-G456</f>
        <v>9440</v>
      </c>
    </row>
    <row r="457" spans="1:17" s="26" customFormat="1" ht="25.5">
      <c r="A457" s="50"/>
      <c r="B457" s="50"/>
      <c r="C457" s="116">
        <v>4210</v>
      </c>
      <c r="D457" s="342" t="s">
        <v>176</v>
      </c>
      <c r="E457" s="433">
        <v>10000</v>
      </c>
      <c r="F457" s="510"/>
      <c r="G457" s="510"/>
      <c r="H457" s="34">
        <v>5000</v>
      </c>
      <c r="I457" s="34"/>
      <c r="J457" s="413"/>
      <c r="K457" s="383"/>
      <c r="L457" s="383"/>
      <c r="M457" s="289"/>
      <c r="N457" s="289"/>
      <c r="O457" s="289"/>
      <c r="P457" s="289"/>
      <c r="Q457" s="24">
        <f t="shared" si="25"/>
        <v>10000</v>
      </c>
    </row>
    <row r="458" spans="1:17" s="26" customFormat="1" ht="12.75">
      <c r="A458" s="50"/>
      <c r="B458" s="50"/>
      <c r="C458" s="116">
        <v>4300</v>
      </c>
      <c r="D458" s="342" t="s">
        <v>175</v>
      </c>
      <c r="E458" s="433">
        <v>148620</v>
      </c>
      <c r="F458" s="510"/>
      <c r="G458" s="510"/>
      <c r="H458" s="34">
        <v>120000</v>
      </c>
      <c r="I458" s="34"/>
      <c r="J458" s="413"/>
      <c r="K458" s="383"/>
      <c r="L458" s="383"/>
      <c r="M458" s="289"/>
      <c r="N458" s="289"/>
      <c r="O458" s="289"/>
      <c r="P458" s="289"/>
      <c r="Q458" s="24">
        <f t="shared" si="25"/>
        <v>148620</v>
      </c>
    </row>
    <row r="459" spans="1:17" s="26" customFormat="1" ht="25.5">
      <c r="A459" s="50" t="s">
        <v>141</v>
      </c>
      <c r="B459" s="244" t="s">
        <v>146</v>
      </c>
      <c r="C459" s="116"/>
      <c r="D459" s="123" t="s">
        <v>147</v>
      </c>
      <c r="E459" s="76">
        <f>E460+E461</f>
        <v>155000</v>
      </c>
      <c r="F459" s="76">
        <f>F460+F461</f>
        <v>0</v>
      </c>
      <c r="G459" s="76">
        <f>G460+G461</f>
        <v>0</v>
      </c>
      <c r="H459" s="231">
        <f>SUM(H460:H461)</f>
        <v>55000</v>
      </c>
      <c r="I459" s="231"/>
      <c r="J459" s="231"/>
      <c r="K459" s="231"/>
      <c r="L459" s="231"/>
      <c r="M459" s="289"/>
      <c r="N459" s="289"/>
      <c r="O459" s="289"/>
      <c r="P459" s="289"/>
      <c r="Q459" s="39">
        <f t="shared" si="25"/>
        <v>155000</v>
      </c>
    </row>
    <row r="460" spans="1:17" s="26" customFormat="1" ht="25.5">
      <c r="A460" s="50"/>
      <c r="B460" s="50"/>
      <c r="C460" s="116">
        <v>4210</v>
      </c>
      <c r="D460" s="117" t="s">
        <v>176</v>
      </c>
      <c r="E460" s="104">
        <v>10000</v>
      </c>
      <c r="F460" s="104"/>
      <c r="G460" s="104"/>
      <c r="H460" s="34">
        <v>10000</v>
      </c>
      <c r="I460" s="34"/>
      <c r="J460" s="34"/>
      <c r="K460" s="34"/>
      <c r="L460" s="34"/>
      <c r="M460" s="289"/>
      <c r="N460" s="289"/>
      <c r="O460" s="289"/>
      <c r="P460" s="289"/>
      <c r="Q460" s="39">
        <f t="shared" si="25"/>
        <v>10000</v>
      </c>
    </row>
    <row r="461" spans="1:17" s="26" customFormat="1" ht="12.75">
      <c r="A461" s="50"/>
      <c r="B461" s="50"/>
      <c r="C461" s="116">
        <v>4300</v>
      </c>
      <c r="D461" s="342" t="s">
        <v>354</v>
      </c>
      <c r="E461" s="420">
        <v>145000</v>
      </c>
      <c r="F461" s="104"/>
      <c r="G461" s="388"/>
      <c r="H461" s="34">
        <v>45000</v>
      </c>
      <c r="I461" s="34"/>
      <c r="J461" s="413"/>
      <c r="K461" s="383"/>
      <c r="L461" s="383"/>
      <c r="M461" s="289"/>
      <c r="N461" s="289"/>
      <c r="O461" s="289"/>
      <c r="P461" s="289"/>
      <c r="Q461" s="24">
        <f t="shared" si="25"/>
        <v>145000</v>
      </c>
    </row>
    <row r="462" spans="1:17" s="26" customFormat="1" ht="25.5">
      <c r="A462" s="21" t="s">
        <v>141</v>
      </c>
      <c r="B462" s="244" t="s">
        <v>148</v>
      </c>
      <c r="C462" s="52"/>
      <c r="D462" s="335" t="s">
        <v>236</v>
      </c>
      <c r="E462" s="412">
        <f>SUM(E463:E468)</f>
        <v>1430376</v>
      </c>
      <c r="F462" s="231">
        <f>SUM(F463:F468)</f>
        <v>0</v>
      </c>
      <c r="G462" s="378">
        <f>SUM(G463:G468)</f>
        <v>0</v>
      </c>
      <c r="H462" s="231">
        <f>SUM(H463:H468)</f>
        <v>1330000</v>
      </c>
      <c r="I462" s="231">
        <f>SUM(I464:I468)</f>
        <v>0</v>
      </c>
      <c r="J462" s="406">
        <f>SUM(J464:J468)</f>
        <v>0</v>
      </c>
      <c r="K462" s="378"/>
      <c r="L462" s="378"/>
      <c r="M462" s="289"/>
      <c r="N462" s="289"/>
      <c r="O462" s="289"/>
      <c r="P462" s="289"/>
      <c r="Q462" s="24">
        <f t="shared" si="25"/>
        <v>1430376</v>
      </c>
    </row>
    <row r="463" spans="1:17" s="26" customFormat="1" ht="13.5" thickBot="1">
      <c r="A463" s="528"/>
      <c r="B463" s="267"/>
      <c r="C463" s="455" t="s">
        <v>277</v>
      </c>
      <c r="D463" s="568" t="s">
        <v>327</v>
      </c>
      <c r="E463" s="440">
        <v>15000</v>
      </c>
      <c r="F463" s="515"/>
      <c r="G463" s="515"/>
      <c r="H463" s="562">
        <v>15000</v>
      </c>
      <c r="I463" s="275"/>
      <c r="J463" s="569"/>
      <c r="K463" s="570"/>
      <c r="L463" s="570"/>
      <c r="M463" s="565"/>
      <c r="N463" s="565"/>
      <c r="O463" s="565"/>
      <c r="P463" s="565"/>
      <c r="Q463" s="541">
        <f t="shared" si="25"/>
        <v>15000</v>
      </c>
    </row>
    <row r="464" spans="1:17" s="26" customFormat="1" ht="25.5" customHeight="1">
      <c r="A464" s="542"/>
      <c r="B464" s="543"/>
      <c r="C464" s="566" t="s">
        <v>198</v>
      </c>
      <c r="D464" s="567" t="s">
        <v>176</v>
      </c>
      <c r="E464" s="571">
        <v>35000</v>
      </c>
      <c r="F464" s="572"/>
      <c r="G464" s="572"/>
      <c r="H464" s="555">
        <v>35000</v>
      </c>
      <c r="I464" s="545"/>
      <c r="J464" s="557"/>
      <c r="K464" s="554"/>
      <c r="L464" s="554"/>
      <c r="M464" s="547"/>
      <c r="N464" s="547"/>
      <c r="O464" s="547"/>
      <c r="P464" s="547"/>
      <c r="Q464" s="540">
        <f t="shared" si="25"/>
        <v>35000</v>
      </c>
    </row>
    <row r="465" spans="1:17" s="26" customFormat="1" ht="12.75">
      <c r="A465" s="37"/>
      <c r="B465" s="50"/>
      <c r="C465" s="316" t="s">
        <v>212</v>
      </c>
      <c r="D465" s="342" t="s">
        <v>178</v>
      </c>
      <c r="E465" s="420">
        <v>700000</v>
      </c>
      <c r="F465" s="388"/>
      <c r="G465" s="388"/>
      <c r="H465" s="34">
        <v>700000</v>
      </c>
      <c r="I465" s="81"/>
      <c r="J465" s="413"/>
      <c r="K465" s="383"/>
      <c r="L465" s="383"/>
      <c r="M465" s="289"/>
      <c r="N465" s="289"/>
      <c r="O465" s="289"/>
      <c r="P465" s="289"/>
      <c r="Q465" s="24">
        <f t="shared" si="25"/>
        <v>700000</v>
      </c>
    </row>
    <row r="466" spans="1:17" s="26" customFormat="1" ht="12.75">
      <c r="A466" s="37"/>
      <c r="B466" s="50"/>
      <c r="C466" s="120" t="s">
        <v>204</v>
      </c>
      <c r="D466" s="342" t="s">
        <v>177</v>
      </c>
      <c r="E466" s="420">
        <v>300000</v>
      </c>
      <c r="F466" s="388"/>
      <c r="G466" s="388"/>
      <c r="H466" s="34">
        <v>320000</v>
      </c>
      <c r="I466" s="81"/>
      <c r="J466" s="413"/>
      <c r="K466" s="383"/>
      <c r="L466" s="383"/>
      <c r="M466" s="289"/>
      <c r="N466" s="289"/>
      <c r="O466" s="289"/>
      <c r="P466" s="289"/>
      <c r="Q466" s="39">
        <f t="shared" si="25"/>
        <v>300000</v>
      </c>
    </row>
    <row r="467" spans="1:17" s="26" customFormat="1" ht="12.75">
      <c r="A467" s="37"/>
      <c r="B467" s="50"/>
      <c r="C467" s="120" t="s">
        <v>199</v>
      </c>
      <c r="D467" s="342" t="s">
        <v>354</v>
      </c>
      <c r="E467" s="420">
        <v>50000</v>
      </c>
      <c r="F467" s="388"/>
      <c r="G467" s="388"/>
      <c r="H467" s="34">
        <v>30000</v>
      </c>
      <c r="I467" s="81"/>
      <c r="J467" s="413"/>
      <c r="K467" s="383"/>
      <c r="L467" s="383"/>
      <c r="M467" s="289"/>
      <c r="N467" s="289"/>
      <c r="O467" s="289"/>
      <c r="P467" s="289"/>
      <c r="Q467" s="39">
        <f t="shared" si="25"/>
        <v>50000</v>
      </c>
    </row>
    <row r="468" spans="1:17" s="1" customFormat="1" ht="25.5">
      <c r="A468" s="51"/>
      <c r="B468" s="51" t="s">
        <v>0</v>
      </c>
      <c r="C468" s="201" t="s">
        <v>15</v>
      </c>
      <c r="D468" s="343" t="s">
        <v>174</v>
      </c>
      <c r="E468" s="401">
        <f>SUM(E469:E471)</f>
        <v>330376</v>
      </c>
      <c r="F468" s="76">
        <f>SUM(F469:F471)</f>
        <v>0</v>
      </c>
      <c r="G468" s="375">
        <f>SUM(G469:G471)</f>
        <v>0</v>
      </c>
      <c r="H468" s="91">
        <f>H469+H470+H471</f>
        <v>230000</v>
      </c>
      <c r="I468" s="105"/>
      <c r="J468" s="421"/>
      <c r="K468" s="387"/>
      <c r="L468" s="387"/>
      <c r="M468" s="300"/>
      <c r="N468" s="300"/>
      <c r="O468" s="300"/>
      <c r="P468" s="300"/>
      <c r="Q468" s="24">
        <f t="shared" si="25"/>
        <v>330376</v>
      </c>
    </row>
    <row r="469" spans="1:17" s="1" customFormat="1" ht="22.5">
      <c r="A469" s="51"/>
      <c r="B469" s="51"/>
      <c r="C469" s="287" t="s">
        <v>239</v>
      </c>
      <c r="D469" s="353" t="s">
        <v>330</v>
      </c>
      <c r="E469" s="423">
        <v>300000</v>
      </c>
      <c r="F469" s="281"/>
      <c r="G469" s="281"/>
      <c r="H469" s="282">
        <v>80000</v>
      </c>
      <c r="I469" s="282"/>
      <c r="J469" s="424"/>
      <c r="K469" s="376"/>
      <c r="L469" s="376"/>
      <c r="M469" s="300"/>
      <c r="N469" s="300"/>
      <c r="O469" s="300"/>
      <c r="P469" s="300"/>
      <c r="Q469" s="24">
        <f t="shared" si="25"/>
        <v>300000</v>
      </c>
    </row>
    <row r="470" spans="1:17" s="1" customFormat="1" ht="22.5">
      <c r="A470" s="51"/>
      <c r="B470" s="51"/>
      <c r="C470" s="287" t="s">
        <v>240</v>
      </c>
      <c r="D470" s="353" t="s">
        <v>413</v>
      </c>
      <c r="E470" s="423">
        <v>30376</v>
      </c>
      <c r="F470" s="281"/>
      <c r="G470" s="281"/>
      <c r="H470" s="282">
        <v>50000</v>
      </c>
      <c r="I470" s="282"/>
      <c r="J470" s="424"/>
      <c r="K470" s="376"/>
      <c r="L470" s="376"/>
      <c r="M470" s="300"/>
      <c r="N470" s="300"/>
      <c r="O470" s="300"/>
      <c r="P470" s="300"/>
      <c r="Q470" s="39">
        <f t="shared" si="25"/>
        <v>30376</v>
      </c>
    </row>
    <row r="471" spans="1:17" s="1" customFormat="1" ht="22.5" hidden="1">
      <c r="A471" s="51"/>
      <c r="B471" s="51"/>
      <c r="C471" s="287" t="s">
        <v>10</v>
      </c>
      <c r="D471" s="353" t="s">
        <v>330</v>
      </c>
      <c r="E471" s="423"/>
      <c r="F471" s="281"/>
      <c r="G471" s="281"/>
      <c r="H471" s="282">
        <v>100000</v>
      </c>
      <c r="I471" s="282"/>
      <c r="J471" s="424"/>
      <c r="K471" s="376"/>
      <c r="L471" s="376"/>
      <c r="M471" s="300"/>
      <c r="N471" s="300"/>
      <c r="O471" s="300"/>
      <c r="P471" s="300"/>
      <c r="Q471" s="39">
        <f t="shared" si="25"/>
        <v>0</v>
      </c>
    </row>
    <row r="472" spans="1:17" s="26" customFormat="1" ht="12.75">
      <c r="A472" s="37" t="s">
        <v>141</v>
      </c>
      <c r="B472" s="244" t="s">
        <v>150</v>
      </c>
      <c r="C472" s="52"/>
      <c r="D472" s="335" t="s">
        <v>21</v>
      </c>
      <c r="E472" s="401">
        <f>SUM(E473:E474)</f>
        <v>45000</v>
      </c>
      <c r="F472" s="375">
        <f>SUM(F473:F474)</f>
        <v>0</v>
      </c>
      <c r="G472" s="375"/>
      <c r="H472" s="231">
        <f>SUM(H473+H474)</f>
        <v>40000</v>
      </c>
      <c r="I472" s="231"/>
      <c r="J472" s="406"/>
      <c r="K472" s="378"/>
      <c r="L472" s="378"/>
      <c r="M472" s="289"/>
      <c r="N472" s="289"/>
      <c r="O472" s="289"/>
      <c r="P472" s="289"/>
      <c r="Q472" s="24">
        <f t="shared" si="25"/>
        <v>45000</v>
      </c>
    </row>
    <row r="473" spans="1:17" s="26" customFormat="1" ht="12.75">
      <c r="A473" s="37"/>
      <c r="B473" s="50"/>
      <c r="C473" s="120" t="s">
        <v>199</v>
      </c>
      <c r="D473" s="355" t="s">
        <v>354</v>
      </c>
      <c r="E473" s="420">
        <v>45000</v>
      </c>
      <c r="F473" s="388"/>
      <c r="G473" s="388"/>
      <c r="H473" s="34">
        <v>40000</v>
      </c>
      <c r="I473" s="82"/>
      <c r="J473" s="257"/>
      <c r="K473" s="379"/>
      <c r="L473" s="379"/>
      <c r="M473" s="289"/>
      <c r="N473" s="289"/>
      <c r="O473" s="289"/>
      <c r="P473" s="289"/>
      <c r="Q473" s="39">
        <f t="shared" si="25"/>
        <v>45000</v>
      </c>
    </row>
    <row r="474" spans="1:17" s="26" customFormat="1" ht="12.75">
      <c r="A474" s="21"/>
      <c r="B474" s="136"/>
      <c r="C474" s="219" t="s">
        <v>200</v>
      </c>
      <c r="D474" s="356" t="s">
        <v>186</v>
      </c>
      <c r="E474" s="433">
        <f>H474+I474+J474</f>
        <v>0</v>
      </c>
      <c r="F474" s="510"/>
      <c r="G474" s="510"/>
      <c r="H474" s="134">
        <v>0</v>
      </c>
      <c r="I474" s="79"/>
      <c r="J474" s="128"/>
      <c r="K474" s="379"/>
      <c r="L474" s="379"/>
      <c r="M474" s="289"/>
      <c r="N474" s="289"/>
      <c r="O474" s="289"/>
      <c r="P474" s="289"/>
      <c r="Q474" s="24">
        <f t="shared" si="25"/>
        <v>0</v>
      </c>
    </row>
    <row r="475" spans="1:17" ht="25.5">
      <c r="A475" s="242" t="s">
        <v>141</v>
      </c>
      <c r="B475" s="242"/>
      <c r="C475" s="242"/>
      <c r="D475" s="337" t="s">
        <v>151</v>
      </c>
      <c r="E475" s="408">
        <f aca="true" t="shared" si="30" ref="E475:J475">E450+E453+E459+E462+E472</f>
        <v>8960376</v>
      </c>
      <c r="F475" s="243">
        <f t="shared" si="30"/>
        <v>0</v>
      </c>
      <c r="G475" s="380">
        <f t="shared" si="30"/>
        <v>0</v>
      </c>
      <c r="H475" s="243">
        <f t="shared" si="30"/>
        <v>1700000</v>
      </c>
      <c r="I475" s="243">
        <f t="shared" si="30"/>
        <v>0</v>
      </c>
      <c r="J475" s="243">
        <f t="shared" si="30"/>
        <v>0</v>
      </c>
      <c r="K475" s="491"/>
      <c r="L475" s="380"/>
      <c r="M475" s="501"/>
      <c r="N475" s="450"/>
      <c r="O475" s="450"/>
      <c r="P475" s="450"/>
      <c r="Q475" s="518">
        <f t="shared" si="25"/>
        <v>8960376</v>
      </c>
    </row>
    <row r="476" spans="1:17" s="26" customFormat="1" ht="12.75">
      <c r="A476" s="21" t="s">
        <v>152</v>
      </c>
      <c r="B476" s="240" t="s">
        <v>155</v>
      </c>
      <c r="C476" s="222"/>
      <c r="D476" s="332" t="s">
        <v>156</v>
      </c>
      <c r="E476" s="401">
        <f>E477</f>
        <v>116100</v>
      </c>
      <c r="F476" s="76">
        <f>F477</f>
        <v>5000</v>
      </c>
      <c r="G476" s="375"/>
      <c r="H476" s="231">
        <f>SUM(H477:H477)</f>
        <v>100015</v>
      </c>
      <c r="I476" s="231"/>
      <c r="J476" s="231"/>
      <c r="K476" s="231"/>
      <c r="L476" s="231"/>
      <c r="M476" s="289"/>
      <c r="N476" s="289"/>
      <c r="O476" s="289"/>
      <c r="P476" s="289"/>
      <c r="Q476" s="39">
        <f t="shared" si="25"/>
        <v>121100</v>
      </c>
    </row>
    <row r="477" spans="1:17" s="26" customFormat="1" ht="25.5">
      <c r="A477" s="37"/>
      <c r="B477" s="50"/>
      <c r="C477" s="120" t="s">
        <v>288</v>
      </c>
      <c r="D477" s="336" t="s">
        <v>289</v>
      </c>
      <c r="E477" s="420">
        <v>116100</v>
      </c>
      <c r="F477" s="388">
        <v>5000</v>
      </c>
      <c r="G477" s="104"/>
      <c r="H477" s="34">
        <v>100015</v>
      </c>
      <c r="I477" s="39"/>
      <c r="J477" s="39"/>
      <c r="K477" s="39"/>
      <c r="L477" s="39"/>
      <c r="M477" s="289"/>
      <c r="N477" s="289"/>
      <c r="O477" s="289"/>
      <c r="P477" s="289"/>
      <c r="Q477" s="39">
        <f t="shared" si="25"/>
        <v>121100</v>
      </c>
    </row>
    <row r="478" spans="1:17" s="26" customFormat="1" ht="12.75">
      <c r="A478" s="37" t="s">
        <v>152</v>
      </c>
      <c r="B478" s="244" t="s">
        <v>229</v>
      </c>
      <c r="C478" s="237"/>
      <c r="D478" s="123" t="s">
        <v>21</v>
      </c>
      <c r="E478" s="401">
        <f>SUM(E479:E485)</f>
        <v>183300</v>
      </c>
      <c r="F478" s="375">
        <f>SUM(F479:F485)</f>
        <v>2500</v>
      </c>
      <c r="G478" s="375">
        <f>SUM(G479:G485)</f>
        <v>2500</v>
      </c>
      <c r="H478" s="231">
        <f>SUM(H483:H485)+H479</f>
        <v>158300</v>
      </c>
      <c r="I478" s="231">
        <f>SUM(I483:I485)+I479</f>
        <v>0</v>
      </c>
      <c r="J478" s="231">
        <f>SUM(J483:J485)+J479</f>
        <v>0</v>
      </c>
      <c r="K478" s="231">
        <f>SUM(K483:K485)+K479</f>
        <v>0</v>
      </c>
      <c r="L478" s="378"/>
      <c r="M478" s="289"/>
      <c r="N478" s="289"/>
      <c r="O478" s="289"/>
      <c r="P478" s="289"/>
      <c r="Q478" s="24">
        <f t="shared" si="25"/>
        <v>183300</v>
      </c>
    </row>
    <row r="479" spans="1:17" s="26" customFormat="1" ht="48">
      <c r="A479" s="21"/>
      <c r="B479" s="299"/>
      <c r="C479" s="219" t="s">
        <v>128</v>
      </c>
      <c r="D479" s="366" t="s">
        <v>309</v>
      </c>
      <c r="E479" s="420">
        <v>118000</v>
      </c>
      <c r="F479" s="510"/>
      <c r="G479" s="510"/>
      <c r="H479" s="134">
        <v>80000</v>
      </c>
      <c r="I479" s="231"/>
      <c r="J479" s="406"/>
      <c r="K479" s="378"/>
      <c r="L479" s="378"/>
      <c r="M479" s="289"/>
      <c r="N479" s="289"/>
      <c r="O479" s="289"/>
      <c r="P479" s="289"/>
      <c r="Q479" s="24">
        <f t="shared" si="25"/>
        <v>118000</v>
      </c>
    </row>
    <row r="480" spans="1:17" s="26" customFormat="1" ht="25.5">
      <c r="A480" s="37"/>
      <c r="B480" s="221"/>
      <c r="C480" s="116">
        <v>4110</v>
      </c>
      <c r="D480" s="342" t="s">
        <v>183</v>
      </c>
      <c r="E480" s="420">
        <v>4140</v>
      </c>
      <c r="F480" s="104"/>
      <c r="G480" s="104">
        <v>2500</v>
      </c>
      <c r="H480" s="531"/>
      <c r="I480" s="532"/>
      <c r="J480" s="443"/>
      <c r="K480" s="378"/>
      <c r="L480" s="378"/>
      <c r="M480" s="289"/>
      <c r="N480" s="289"/>
      <c r="O480" s="289"/>
      <c r="P480" s="289"/>
      <c r="Q480" s="24">
        <f t="shared" si="25"/>
        <v>1640</v>
      </c>
    </row>
    <row r="481" spans="1:17" s="26" customFormat="1" ht="12.75">
      <c r="A481" s="37"/>
      <c r="B481" s="221"/>
      <c r="C481" s="116">
        <v>4120</v>
      </c>
      <c r="D481" s="342" t="s">
        <v>180</v>
      </c>
      <c r="E481" s="420">
        <v>420</v>
      </c>
      <c r="F481" s="104"/>
      <c r="G481" s="104"/>
      <c r="H481" s="531"/>
      <c r="I481" s="532"/>
      <c r="J481" s="443"/>
      <c r="K481" s="378"/>
      <c r="L481" s="378"/>
      <c r="M481" s="289"/>
      <c r="N481" s="289"/>
      <c r="O481" s="289"/>
      <c r="P481" s="289"/>
      <c r="Q481" s="24">
        <f t="shared" si="25"/>
        <v>420</v>
      </c>
    </row>
    <row r="482" spans="1:17" s="26" customFormat="1" ht="12.75">
      <c r="A482" s="528"/>
      <c r="B482" s="267"/>
      <c r="C482" s="529" t="s">
        <v>277</v>
      </c>
      <c r="D482" s="530" t="s">
        <v>364</v>
      </c>
      <c r="E482" s="420">
        <v>22740</v>
      </c>
      <c r="F482" s="104"/>
      <c r="G482" s="104"/>
      <c r="H482" s="531"/>
      <c r="I482" s="532"/>
      <c r="J482" s="443"/>
      <c r="K482" s="378"/>
      <c r="L482" s="378"/>
      <c r="M482" s="289"/>
      <c r="N482" s="289"/>
      <c r="O482" s="289"/>
      <c r="P482" s="289"/>
      <c r="Q482" s="24">
        <f t="shared" si="25"/>
        <v>22740</v>
      </c>
    </row>
    <row r="483" spans="1:17" s="26" customFormat="1" ht="25.5">
      <c r="A483" s="141"/>
      <c r="B483" s="225"/>
      <c r="C483" s="230" t="s">
        <v>198</v>
      </c>
      <c r="D483" s="358" t="s">
        <v>176</v>
      </c>
      <c r="E483" s="420">
        <v>13500</v>
      </c>
      <c r="F483" s="396">
        <v>500</v>
      </c>
      <c r="G483" s="396"/>
      <c r="H483" s="223">
        <v>16500</v>
      </c>
      <c r="I483" s="229"/>
      <c r="J483" s="438"/>
      <c r="K483" s="383"/>
      <c r="L483" s="383"/>
      <c r="M483" s="289"/>
      <c r="N483" s="289"/>
      <c r="O483" s="289"/>
      <c r="P483" s="289"/>
      <c r="Q483" s="24">
        <f t="shared" si="25"/>
        <v>14000</v>
      </c>
    </row>
    <row r="484" spans="1:17" s="26" customFormat="1" ht="12.75">
      <c r="A484" s="37"/>
      <c r="B484" s="50"/>
      <c r="C484" s="120" t="s">
        <v>199</v>
      </c>
      <c r="D484" s="342" t="s">
        <v>354</v>
      </c>
      <c r="E484" s="420">
        <v>23000</v>
      </c>
      <c r="F484" s="388">
        <v>2000</v>
      </c>
      <c r="G484" s="388"/>
      <c r="H484" s="34">
        <v>61800</v>
      </c>
      <c r="I484" s="39"/>
      <c r="J484" s="257"/>
      <c r="K484" s="379"/>
      <c r="L484" s="379"/>
      <c r="M484" s="289"/>
      <c r="N484" s="289"/>
      <c r="O484" s="289"/>
      <c r="P484" s="289"/>
      <c r="Q484" s="24">
        <f t="shared" si="25"/>
        <v>25000</v>
      </c>
    </row>
    <row r="485" spans="1:17" s="26" customFormat="1" ht="12.75">
      <c r="A485" s="141"/>
      <c r="B485" s="225"/>
      <c r="C485" s="120" t="s">
        <v>200</v>
      </c>
      <c r="D485" s="342" t="s">
        <v>186</v>
      </c>
      <c r="E485" s="420">
        <v>1500</v>
      </c>
      <c r="F485" s="388"/>
      <c r="G485" s="388"/>
      <c r="H485" s="34">
        <v>0</v>
      </c>
      <c r="I485" s="39"/>
      <c r="J485" s="257"/>
      <c r="K485" s="379"/>
      <c r="L485" s="379"/>
      <c r="M485" s="289"/>
      <c r="N485" s="289"/>
      <c r="O485" s="289"/>
      <c r="P485" s="289"/>
      <c r="Q485" s="39">
        <f aca="true" t="shared" si="31" ref="Q485:Q513">E485+F485-G485</f>
        <v>1500</v>
      </c>
    </row>
    <row r="486" spans="1:17" ht="25.5">
      <c r="A486" s="590" t="s">
        <v>152</v>
      </c>
      <c r="B486" s="242"/>
      <c r="C486" s="242"/>
      <c r="D486" s="580" t="s">
        <v>157</v>
      </c>
      <c r="E486" s="243">
        <f aca="true" t="shared" si="32" ref="E486:J486">E476+E478</f>
        <v>299400</v>
      </c>
      <c r="F486" s="243">
        <f>F476+F478+F496</f>
        <v>77500</v>
      </c>
      <c r="G486" s="243">
        <f t="shared" si="32"/>
        <v>2500</v>
      </c>
      <c r="H486" s="243">
        <f t="shared" si="32"/>
        <v>258315</v>
      </c>
      <c r="I486" s="243">
        <f t="shared" si="32"/>
        <v>0</v>
      </c>
      <c r="J486" s="243">
        <f t="shared" si="32"/>
        <v>0</v>
      </c>
      <c r="K486" s="243"/>
      <c r="L486" s="243"/>
      <c r="M486" s="450"/>
      <c r="N486" s="450"/>
      <c r="O486" s="450"/>
      <c r="P486" s="450"/>
      <c r="Q486" s="533">
        <f t="shared" si="31"/>
        <v>374400</v>
      </c>
    </row>
    <row r="487" spans="1:17" ht="12.75">
      <c r="A487" s="221" t="s">
        <v>158</v>
      </c>
      <c r="B487" s="221" t="s">
        <v>256</v>
      </c>
      <c r="C487" s="221"/>
      <c r="D487" s="234" t="s">
        <v>257</v>
      </c>
      <c r="E487" s="235">
        <f>E488+E493</f>
        <v>2700000</v>
      </c>
      <c r="F487" s="235">
        <f>F488+F493</f>
        <v>0</v>
      </c>
      <c r="G487" s="235">
        <f>G488+G493</f>
        <v>0</v>
      </c>
      <c r="H487" s="235">
        <f>H488</f>
        <v>200000</v>
      </c>
      <c r="I487" s="235">
        <f>I488</f>
        <v>0</v>
      </c>
      <c r="J487" s="235">
        <f>J488</f>
        <v>0</v>
      </c>
      <c r="K487" s="235"/>
      <c r="L487" s="235"/>
      <c r="M487" s="116"/>
      <c r="N487" s="116"/>
      <c r="O487" s="116"/>
      <c r="P487" s="116"/>
      <c r="Q487" s="231">
        <f t="shared" si="31"/>
        <v>2700000</v>
      </c>
    </row>
    <row r="488" spans="1:17" ht="25.5">
      <c r="A488" s="248"/>
      <c r="B488" s="248"/>
      <c r="C488" s="248" t="s">
        <v>15</v>
      </c>
      <c r="D488" s="367" t="s">
        <v>292</v>
      </c>
      <c r="E488" s="420">
        <f>E490+E491+E492</f>
        <v>2700000</v>
      </c>
      <c r="F488" s="104">
        <f>SUM(F489:F492)</f>
        <v>0</v>
      </c>
      <c r="G488" s="388">
        <f>SUM(G489:G492)</f>
        <v>0</v>
      </c>
      <c r="H488" s="396">
        <f>SUM(H489:H491)</f>
        <v>200000</v>
      </c>
      <c r="I488" s="440">
        <f>SUM(I489:I491)</f>
        <v>0</v>
      </c>
      <c r="J488" s="488">
        <f>SUM(J489:J491)</f>
        <v>0</v>
      </c>
      <c r="K488" s="388"/>
      <c r="L488" s="388"/>
      <c r="M488" s="116"/>
      <c r="N488" s="116"/>
      <c r="O488" s="116"/>
      <c r="P488" s="116"/>
      <c r="Q488" s="39">
        <f t="shared" si="31"/>
        <v>2700000</v>
      </c>
    </row>
    <row r="489" spans="1:17" ht="33.75" hidden="1">
      <c r="A489" s="248"/>
      <c r="B489" s="248"/>
      <c r="C489" s="265" t="s">
        <v>239</v>
      </c>
      <c r="D489" s="368" t="s">
        <v>332</v>
      </c>
      <c r="E489" s="446">
        <v>0</v>
      </c>
      <c r="F489" s="377"/>
      <c r="G489" s="377"/>
      <c r="H489" s="301">
        <v>50000</v>
      </c>
      <c r="I489" s="276"/>
      <c r="J489" s="442"/>
      <c r="K489" s="387"/>
      <c r="L489" s="387"/>
      <c r="M489" s="116"/>
      <c r="N489" s="116"/>
      <c r="O489" s="116"/>
      <c r="P489" s="116"/>
      <c r="Q489" s="24">
        <f t="shared" si="31"/>
        <v>0</v>
      </c>
    </row>
    <row r="490" spans="1:17" ht="22.5">
      <c r="A490" s="74"/>
      <c r="B490" s="74"/>
      <c r="C490" s="121" t="s">
        <v>239</v>
      </c>
      <c r="D490" s="353" t="s">
        <v>331</v>
      </c>
      <c r="E490" s="423">
        <v>2500000</v>
      </c>
      <c r="F490" s="376"/>
      <c r="G490" s="376"/>
      <c r="H490" s="281">
        <v>100000</v>
      </c>
      <c r="I490" s="65"/>
      <c r="J490" s="421"/>
      <c r="K490" s="387"/>
      <c r="L490" s="387"/>
      <c r="M490" s="116"/>
      <c r="N490" s="116"/>
      <c r="O490" s="116"/>
      <c r="P490" s="116"/>
      <c r="Q490" s="24">
        <f t="shared" si="31"/>
        <v>2500000</v>
      </c>
    </row>
    <row r="491" spans="1:17" ht="22.5">
      <c r="A491" s="74"/>
      <c r="B491" s="74"/>
      <c r="C491" s="121" t="s">
        <v>240</v>
      </c>
      <c r="D491" s="353" t="s">
        <v>293</v>
      </c>
      <c r="E491" s="423">
        <v>100000</v>
      </c>
      <c r="F491" s="376"/>
      <c r="G491" s="376"/>
      <c r="H491" s="281">
        <v>50000</v>
      </c>
      <c r="I491" s="65"/>
      <c r="J491" s="421"/>
      <c r="K491" s="387"/>
      <c r="L491" s="387"/>
      <c r="M491" s="116"/>
      <c r="N491" s="116"/>
      <c r="O491" s="116"/>
      <c r="P491" s="116"/>
      <c r="Q491" s="39">
        <f t="shared" si="31"/>
        <v>100000</v>
      </c>
    </row>
    <row r="492" spans="1:17" ht="33.75">
      <c r="A492" s="248"/>
      <c r="B492" s="248"/>
      <c r="C492" s="265" t="s">
        <v>10</v>
      </c>
      <c r="D492" s="538" t="s">
        <v>414</v>
      </c>
      <c r="E492" s="377">
        <v>100000</v>
      </c>
      <c r="F492" s="377"/>
      <c r="G492" s="377"/>
      <c r="H492" s="301"/>
      <c r="I492" s="276"/>
      <c r="J492" s="442"/>
      <c r="K492" s="387"/>
      <c r="L492" s="387"/>
      <c r="M492" s="116"/>
      <c r="N492" s="116"/>
      <c r="O492" s="116"/>
      <c r="P492" s="116"/>
      <c r="Q492" s="39">
        <f t="shared" si="31"/>
        <v>100000</v>
      </c>
    </row>
    <row r="493" spans="1:17" ht="22.5" hidden="1">
      <c r="A493" s="74"/>
      <c r="B493" s="74"/>
      <c r="C493" s="74" t="s">
        <v>39</v>
      </c>
      <c r="D493" s="538" t="s">
        <v>179</v>
      </c>
      <c r="E493" s="392">
        <f>E494+E495</f>
        <v>0</v>
      </c>
      <c r="F493" s="392">
        <f>F494+F495</f>
        <v>0</v>
      </c>
      <c r="G493" s="392">
        <f>G494+G495</f>
        <v>0</v>
      </c>
      <c r="H493" s="281"/>
      <c r="I493" s="65"/>
      <c r="J493" s="421"/>
      <c r="K493" s="387"/>
      <c r="L493" s="387"/>
      <c r="M493" s="116"/>
      <c r="N493" s="116"/>
      <c r="O493" s="116"/>
      <c r="P493" s="116"/>
      <c r="Q493" s="231">
        <f t="shared" si="31"/>
        <v>0</v>
      </c>
    </row>
    <row r="494" spans="1:17" ht="33.75" hidden="1">
      <c r="A494" s="74"/>
      <c r="B494" s="74"/>
      <c r="C494" s="121" t="s">
        <v>239</v>
      </c>
      <c r="D494" s="353" t="s">
        <v>369</v>
      </c>
      <c r="E494" s="423"/>
      <c r="F494" s="376"/>
      <c r="G494" s="376"/>
      <c r="H494" s="281"/>
      <c r="I494" s="65"/>
      <c r="J494" s="421"/>
      <c r="K494" s="387"/>
      <c r="L494" s="387"/>
      <c r="M494" s="116"/>
      <c r="N494" s="116"/>
      <c r="O494" s="116"/>
      <c r="P494" s="116"/>
      <c r="Q494" s="285">
        <f t="shared" si="31"/>
        <v>0</v>
      </c>
    </row>
    <row r="495" spans="1:17" ht="12.75" hidden="1">
      <c r="A495" s="248"/>
      <c r="B495" s="248"/>
      <c r="C495" s="265" t="s">
        <v>240</v>
      </c>
      <c r="D495" s="368" t="s">
        <v>370</v>
      </c>
      <c r="E495" s="446"/>
      <c r="F495" s="377"/>
      <c r="G495" s="377"/>
      <c r="H495" s="301"/>
      <c r="I495" s="276"/>
      <c r="J495" s="442"/>
      <c r="K495" s="387"/>
      <c r="L495" s="387"/>
      <c r="M495" s="116"/>
      <c r="N495" s="116"/>
      <c r="O495" s="116"/>
      <c r="P495" s="116"/>
      <c r="Q495" s="285">
        <f t="shared" si="31"/>
        <v>0</v>
      </c>
    </row>
    <row r="496" spans="1:17" ht="33.75">
      <c r="A496" s="248"/>
      <c r="B496" s="248"/>
      <c r="C496" s="265" t="s">
        <v>15</v>
      </c>
      <c r="D496" s="368" t="s">
        <v>454</v>
      </c>
      <c r="E496" s="446"/>
      <c r="F496" s="377">
        <v>70000</v>
      </c>
      <c r="G496" s="377"/>
      <c r="H496" s="301"/>
      <c r="I496" s="276"/>
      <c r="J496" s="442"/>
      <c r="K496" s="387"/>
      <c r="L496" s="387"/>
      <c r="M496" s="116"/>
      <c r="N496" s="116"/>
      <c r="O496" s="116"/>
      <c r="P496" s="116"/>
      <c r="Q496" s="39">
        <f t="shared" si="31"/>
        <v>70000</v>
      </c>
    </row>
    <row r="497" spans="1:17" s="26" customFormat="1" ht="25.5">
      <c r="A497" s="52" t="s">
        <v>158</v>
      </c>
      <c r="B497" s="244" t="s">
        <v>159</v>
      </c>
      <c r="C497" s="52"/>
      <c r="D497" s="335" t="s">
        <v>160</v>
      </c>
      <c r="E497" s="418">
        <f>SUM(E498:E506)</f>
        <v>978000</v>
      </c>
      <c r="F497" s="418">
        <f>SUM(F498:F506)</f>
        <v>0</v>
      </c>
      <c r="G497" s="418">
        <f>SUM(G498:G506)</f>
        <v>0</v>
      </c>
      <c r="H497" s="231">
        <f>SUM(H498)</f>
        <v>380000</v>
      </c>
      <c r="I497" s="231"/>
      <c r="J497" s="406"/>
      <c r="K497" s="378"/>
      <c r="L497" s="378"/>
      <c r="M497" s="289"/>
      <c r="N497" s="289"/>
      <c r="O497" s="289"/>
      <c r="P497" s="289"/>
      <c r="Q497" s="39">
        <f t="shared" si="31"/>
        <v>978000</v>
      </c>
    </row>
    <row r="498" spans="1:17" ht="62.25" customHeight="1">
      <c r="A498" s="32"/>
      <c r="B498" s="32"/>
      <c r="C498" s="120" t="s">
        <v>128</v>
      </c>
      <c r="D498" s="336" t="s">
        <v>291</v>
      </c>
      <c r="E498" s="407">
        <v>515000</v>
      </c>
      <c r="F498" s="34"/>
      <c r="G498" s="383"/>
      <c r="H498" s="407">
        <v>380000</v>
      </c>
      <c r="I498" s="34"/>
      <c r="J498" s="257"/>
      <c r="K498" s="379"/>
      <c r="L498" s="379"/>
      <c r="M498" s="116"/>
      <c r="N498" s="116"/>
      <c r="O498" s="116"/>
      <c r="P498" s="116"/>
      <c r="Q498" s="39">
        <f t="shared" si="31"/>
        <v>515000</v>
      </c>
    </row>
    <row r="499" spans="1:17" ht="24.75" customHeight="1">
      <c r="A499" s="32"/>
      <c r="B499" s="32"/>
      <c r="C499" s="120" t="s">
        <v>439</v>
      </c>
      <c r="D499" s="336" t="s">
        <v>181</v>
      </c>
      <c r="E499" s="407">
        <v>32496</v>
      </c>
      <c r="F499" s="34"/>
      <c r="G499" s="383"/>
      <c r="H499" s="383"/>
      <c r="I499" s="34"/>
      <c r="J499" s="257"/>
      <c r="K499" s="379"/>
      <c r="L499" s="379"/>
      <c r="M499" s="116"/>
      <c r="N499" s="116"/>
      <c r="O499" s="116"/>
      <c r="P499" s="116"/>
      <c r="Q499" s="39">
        <f t="shared" si="31"/>
        <v>32496</v>
      </c>
    </row>
    <row r="500" spans="1:17" ht="12.75" customHeight="1">
      <c r="A500" s="32"/>
      <c r="B500" s="32"/>
      <c r="C500" s="116">
        <v>4116</v>
      </c>
      <c r="D500" s="342" t="s">
        <v>183</v>
      </c>
      <c r="E500" s="407">
        <v>5557</v>
      </c>
      <c r="F500" s="34"/>
      <c r="G500" s="383"/>
      <c r="H500" s="383"/>
      <c r="I500" s="34"/>
      <c r="J500" s="257"/>
      <c r="K500" s="379"/>
      <c r="L500" s="379"/>
      <c r="M500" s="116"/>
      <c r="N500" s="116"/>
      <c r="O500" s="116"/>
      <c r="P500" s="116"/>
      <c r="Q500" s="39">
        <f t="shared" si="31"/>
        <v>5557</v>
      </c>
    </row>
    <row r="501" spans="1:17" ht="12.75" customHeight="1">
      <c r="A501" s="32"/>
      <c r="B501" s="32"/>
      <c r="C501" s="116">
        <v>4126</v>
      </c>
      <c r="D501" s="342" t="s">
        <v>180</v>
      </c>
      <c r="E501" s="407">
        <v>797</v>
      </c>
      <c r="F501" s="34"/>
      <c r="G501" s="383"/>
      <c r="H501" s="383"/>
      <c r="I501" s="34"/>
      <c r="J501" s="257"/>
      <c r="K501" s="379"/>
      <c r="L501" s="379"/>
      <c r="M501" s="116"/>
      <c r="N501" s="116"/>
      <c r="O501" s="116"/>
      <c r="P501" s="116"/>
      <c r="Q501" s="39">
        <f t="shared" si="31"/>
        <v>797</v>
      </c>
    </row>
    <row r="502" spans="1:17" ht="12.75" customHeight="1">
      <c r="A502" s="32"/>
      <c r="B502" s="32"/>
      <c r="C502" s="116">
        <v>4176</v>
      </c>
      <c r="D502" s="568" t="s">
        <v>364</v>
      </c>
      <c r="E502" s="407">
        <v>1500</v>
      </c>
      <c r="F502" s="34"/>
      <c r="G502" s="383"/>
      <c r="H502" s="383"/>
      <c r="I502" s="34"/>
      <c r="J502" s="257"/>
      <c r="K502" s="379"/>
      <c r="L502" s="379"/>
      <c r="M502" s="116"/>
      <c r="N502" s="116"/>
      <c r="O502" s="116"/>
      <c r="P502" s="116"/>
      <c r="Q502" s="39">
        <f t="shared" si="31"/>
        <v>1500</v>
      </c>
    </row>
    <row r="503" spans="1:17" ht="24" customHeight="1">
      <c r="A503" s="32"/>
      <c r="B503" s="32"/>
      <c r="C503" s="230" t="s">
        <v>440</v>
      </c>
      <c r="D503" s="358" t="s">
        <v>176</v>
      </c>
      <c r="E503" s="407">
        <v>118401</v>
      </c>
      <c r="F503" s="34"/>
      <c r="G503" s="383"/>
      <c r="H503" s="383"/>
      <c r="I503" s="34"/>
      <c r="J503" s="257"/>
      <c r="K503" s="379"/>
      <c r="L503" s="379"/>
      <c r="M503" s="116"/>
      <c r="N503" s="116"/>
      <c r="O503" s="116"/>
      <c r="P503" s="116"/>
      <c r="Q503" s="39">
        <f t="shared" si="31"/>
        <v>118401</v>
      </c>
    </row>
    <row r="504" spans="1:17" ht="24" customHeight="1">
      <c r="A504" s="32"/>
      <c r="B504" s="32"/>
      <c r="C504" s="120" t="s">
        <v>199</v>
      </c>
      <c r="D504" s="336" t="s">
        <v>175</v>
      </c>
      <c r="E504" s="407">
        <v>0</v>
      </c>
      <c r="F504" s="34"/>
      <c r="G504" s="383"/>
      <c r="H504" s="383"/>
      <c r="I504" s="34"/>
      <c r="J504" s="257"/>
      <c r="K504" s="379"/>
      <c r="L504" s="379"/>
      <c r="M504" s="116"/>
      <c r="N504" s="116"/>
      <c r="O504" s="116"/>
      <c r="P504" s="116"/>
      <c r="Q504" s="39">
        <f>E504+F504-G504</f>
        <v>0</v>
      </c>
    </row>
    <row r="505" spans="1:17" ht="24" customHeight="1">
      <c r="A505" s="32"/>
      <c r="B505" s="32"/>
      <c r="C505" s="120" t="s">
        <v>441</v>
      </c>
      <c r="D505" s="336" t="s">
        <v>175</v>
      </c>
      <c r="E505" s="407">
        <v>285806</v>
      </c>
      <c r="F505" s="34"/>
      <c r="G505" s="383">
        <v>0</v>
      </c>
      <c r="H505" s="383"/>
      <c r="I505" s="34"/>
      <c r="J505" s="257"/>
      <c r="K505" s="379"/>
      <c r="L505" s="379"/>
      <c r="M505" s="116"/>
      <c r="N505" s="116"/>
      <c r="O505" s="116"/>
      <c r="P505" s="116"/>
      <c r="Q505" s="39">
        <f t="shared" si="31"/>
        <v>285806</v>
      </c>
    </row>
    <row r="506" spans="1:17" ht="12.75" customHeight="1">
      <c r="A506" s="32"/>
      <c r="B506" s="32"/>
      <c r="C506" s="120" t="s">
        <v>438</v>
      </c>
      <c r="D506" s="342" t="s">
        <v>186</v>
      </c>
      <c r="E506" s="407">
        <v>18443</v>
      </c>
      <c r="F506" s="34"/>
      <c r="G506" s="383"/>
      <c r="H506" s="383"/>
      <c r="I506" s="34"/>
      <c r="J506" s="257"/>
      <c r="K506" s="379"/>
      <c r="L506" s="379"/>
      <c r="M506" s="116"/>
      <c r="N506" s="116"/>
      <c r="O506" s="116"/>
      <c r="P506" s="116"/>
      <c r="Q506" s="39">
        <f t="shared" si="31"/>
        <v>18443</v>
      </c>
    </row>
    <row r="507" spans="1:17" s="1" customFormat="1" ht="12.75">
      <c r="A507" s="242" t="s">
        <v>158</v>
      </c>
      <c r="B507" s="242"/>
      <c r="C507" s="242"/>
      <c r="D507" s="337" t="s">
        <v>161</v>
      </c>
      <c r="E507" s="408">
        <f>E487+E497</f>
        <v>3678000</v>
      </c>
      <c r="F507" s="243">
        <f>F487+F497</f>
        <v>0</v>
      </c>
      <c r="G507" s="380">
        <f>G487+G497</f>
        <v>0</v>
      </c>
      <c r="H507" s="243">
        <f>H487+H497</f>
        <v>580000</v>
      </c>
      <c r="I507" s="243"/>
      <c r="J507" s="409"/>
      <c r="K507" s="380"/>
      <c r="L507" s="243"/>
      <c r="M507" s="647"/>
      <c r="N507" s="647"/>
      <c r="O507" s="647"/>
      <c r="P507" s="647"/>
      <c r="Q507" s="533">
        <f t="shared" si="31"/>
        <v>3678000</v>
      </c>
    </row>
    <row r="508" spans="1:17" s="1" customFormat="1" ht="13.5" thickBot="1">
      <c r="A508" s="627" t="s">
        <v>259</v>
      </c>
      <c r="B508" s="628"/>
      <c r="C508" s="629"/>
      <c r="D508" s="630" t="s">
        <v>162</v>
      </c>
      <c r="E508" s="613">
        <f aca="true" t="shared" si="33" ref="E508:P508">E37+E74+E94+E111+E165+E175+E179+E203+E212+E215+E227+E348+E378+E430+E449+E475+E486+E507</f>
        <v>62459934</v>
      </c>
      <c r="F508" s="648">
        <f t="shared" si="33"/>
        <v>1379892</v>
      </c>
      <c r="G508" s="631">
        <f t="shared" si="33"/>
        <v>1318110</v>
      </c>
      <c r="H508" s="614" t="e">
        <f t="shared" si="33"/>
        <v>#REF!</v>
      </c>
      <c r="I508" s="614">
        <f t="shared" si="33"/>
        <v>3240273</v>
      </c>
      <c r="J508" s="632" t="e">
        <f t="shared" si="33"/>
        <v>#REF!</v>
      </c>
      <c r="K508" s="631" t="e">
        <f t="shared" si="33"/>
        <v>#REF!</v>
      </c>
      <c r="L508" s="614" t="e">
        <f t="shared" si="33"/>
        <v>#REF!</v>
      </c>
      <c r="M508" s="614" t="e">
        <f t="shared" si="33"/>
        <v>#REF!</v>
      </c>
      <c r="N508" s="614" t="e">
        <f t="shared" si="33"/>
        <v>#REF!</v>
      </c>
      <c r="O508" s="614" t="e">
        <f t="shared" si="33"/>
        <v>#REF!</v>
      </c>
      <c r="P508" s="632" t="e">
        <f t="shared" si="33"/>
        <v>#REF!</v>
      </c>
      <c r="Q508" s="649">
        <f t="shared" si="31"/>
        <v>62521716</v>
      </c>
    </row>
    <row r="509" spans="1:17" s="1" customFormat="1" ht="12.75">
      <c r="A509" s="238" t="s">
        <v>260</v>
      </c>
      <c r="B509" s="534" t="s">
        <v>32</v>
      </c>
      <c r="C509" s="534"/>
      <c r="D509" s="369" t="s">
        <v>302</v>
      </c>
      <c r="E509" s="498">
        <f>SUM(E510:E512)</f>
        <v>4280866</v>
      </c>
      <c r="F509" s="498">
        <f>SUM(F510:F512)</f>
        <v>0</v>
      </c>
      <c r="G509" s="498">
        <f>SUM(G510:G512)</f>
        <v>0</v>
      </c>
      <c r="H509" s="239"/>
      <c r="I509" s="239"/>
      <c r="J509" s="128"/>
      <c r="K509" s="382"/>
      <c r="L509" s="24"/>
      <c r="M509" s="650"/>
      <c r="N509" s="650"/>
      <c r="O509" s="650"/>
      <c r="P509" s="650"/>
      <c r="Q509" s="24">
        <f t="shared" si="31"/>
        <v>4280866</v>
      </c>
    </row>
    <row r="510" spans="1:17" s="1" customFormat="1" ht="12.75">
      <c r="A510" s="34"/>
      <c r="B510" s="34"/>
      <c r="C510" s="321">
        <v>992</v>
      </c>
      <c r="D510" s="284" t="s">
        <v>258</v>
      </c>
      <c r="E510" s="447"/>
      <c r="F510" s="517"/>
      <c r="G510" s="517"/>
      <c r="H510" s="34"/>
      <c r="I510" s="34"/>
      <c r="J510" s="419"/>
      <c r="K510" s="386"/>
      <c r="L510" s="111"/>
      <c r="M510" s="300"/>
      <c r="N510" s="300"/>
      <c r="O510" s="300"/>
      <c r="P510" s="300"/>
      <c r="Q510" s="24">
        <f t="shared" si="31"/>
        <v>0</v>
      </c>
    </row>
    <row r="511" spans="1:18" s="1" customFormat="1" ht="20.25" thickBot="1">
      <c r="A511" s="34"/>
      <c r="B511" s="34"/>
      <c r="C511" s="321">
        <v>993</v>
      </c>
      <c r="D511" s="607" t="s">
        <v>415</v>
      </c>
      <c r="E511" s="447">
        <v>4280866</v>
      </c>
      <c r="F511" s="517"/>
      <c r="G511" s="517"/>
      <c r="H511" s="34"/>
      <c r="I511" s="34"/>
      <c r="J511" s="419"/>
      <c r="K511" s="386"/>
      <c r="L511" s="111"/>
      <c r="M511" s="300"/>
      <c r="N511" s="300"/>
      <c r="O511" s="300"/>
      <c r="P511" s="300"/>
      <c r="Q511" s="24">
        <f t="shared" si="31"/>
        <v>4280866</v>
      </c>
      <c r="R511" s="1" t="s">
        <v>0</v>
      </c>
    </row>
    <row r="512" spans="1:17" s="1" customFormat="1" ht="23.25" hidden="1" thickBot="1">
      <c r="A512" s="223"/>
      <c r="B512" s="34"/>
      <c r="C512" s="321">
        <v>963</v>
      </c>
      <c r="D512" s="370" t="s">
        <v>295</v>
      </c>
      <c r="E512" s="447">
        <v>0</v>
      </c>
      <c r="F512" s="517"/>
      <c r="G512" s="608"/>
      <c r="H512" s="223"/>
      <c r="I512" s="223"/>
      <c r="J512" s="609"/>
      <c r="K512" s="610"/>
      <c r="L512" s="611"/>
      <c r="M512" s="651"/>
      <c r="N512" s="651"/>
      <c r="O512" s="651"/>
      <c r="P512" s="651"/>
      <c r="Q512" s="541">
        <f t="shared" si="31"/>
        <v>0</v>
      </c>
    </row>
    <row r="513" spans="1:17" s="107" customFormat="1" ht="16.5" thickBot="1">
      <c r="A513" s="322"/>
      <c r="B513" s="319"/>
      <c r="C513" s="320"/>
      <c r="D513" s="371" t="s">
        <v>164</v>
      </c>
      <c r="E513" s="444">
        <f aca="true" t="shared" si="34" ref="E513:P513">E508+E509</f>
        <v>66740800</v>
      </c>
      <c r="F513" s="652">
        <f t="shared" si="34"/>
        <v>1379892</v>
      </c>
      <c r="G513" s="444">
        <f t="shared" si="34"/>
        <v>1318110</v>
      </c>
      <c r="H513" s="317" t="e">
        <f t="shared" si="34"/>
        <v>#REF!</v>
      </c>
      <c r="I513" s="317">
        <f t="shared" si="34"/>
        <v>3240273</v>
      </c>
      <c r="J513" s="445" t="e">
        <f t="shared" si="34"/>
        <v>#REF!</v>
      </c>
      <c r="K513" s="397" t="e">
        <f t="shared" si="34"/>
        <v>#REF!</v>
      </c>
      <c r="L513" s="317" t="e">
        <f t="shared" si="34"/>
        <v>#REF!</v>
      </c>
      <c r="M513" s="317" t="e">
        <f t="shared" si="34"/>
        <v>#REF!</v>
      </c>
      <c r="N513" s="317" t="e">
        <f t="shared" si="34"/>
        <v>#REF!</v>
      </c>
      <c r="O513" s="317" t="e">
        <f t="shared" si="34"/>
        <v>#REF!</v>
      </c>
      <c r="P513" s="317" t="e">
        <f t="shared" si="34"/>
        <v>#REF!</v>
      </c>
      <c r="Q513" s="653">
        <f t="shared" si="31"/>
        <v>66802582</v>
      </c>
    </row>
  </sheetData>
  <mergeCells count="1">
    <mergeCell ref="D4:D5"/>
  </mergeCells>
  <printOptions verticalCentered="1"/>
  <pageMargins left="0.984251968503937" right="0.1968503937007874" top="0.984251968503937" bottom="0.984251968503937" header="0.5118110236220472" footer="0.11811023622047245"/>
  <pageSetup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STARE BABICE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Grażyna Komorowska</dc:creator>
  <cp:keywords/>
  <dc:description/>
  <cp:lastModifiedBy>URZAD GMINY STARE BABICE</cp:lastModifiedBy>
  <cp:lastPrinted>2007-10-01T09:13:35Z</cp:lastPrinted>
  <dcterms:created xsi:type="dcterms:W3CDTF">2001-11-12T08:35:54Z</dcterms:created>
  <dcterms:modified xsi:type="dcterms:W3CDTF">2007-10-02T10:54:27Z</dcterms:modified>
  <cp:category/>
  <cp:version/>
  <cp:contentType/>
  <cp:contentStatus/>
</cp:coreProperties>
</file>