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1'!$B$1:$J$205</definedName>
    <definedName name="_xlnm.Print_Titles" localSheetId="1">'przesunięcia'!$7:$11</definedName>
    <definedName name="_xlnm.Print_Titles" localSheetId="2">'Załącznik Nr 1'!$7:$11</definedName>
  </definedNames>
  <calcPr fullCalcOnLoad="1"/>
</workbook>
</file>

<file path=xl/sharedStrings.xml><?xml version="1.0" encoding="utf-8"?>
<sst xmlns="http://schemas.openxmlformats.org/spreadsheetml/2006/main" count="870" uniqueCount="193">
  <si>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</si>
  <si>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</si>
  <si>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</si>
  <si>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</si>
  <si>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</si>
  <si>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</si>
  <si>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</si>
  <si>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</si>
  <si>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</si>
  <si>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</si>
  <si>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</si>
  <si>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</si>
  <si>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</si>
  <si>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</si>
  <si>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</si>
  <si>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</si>
  <si>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</si>
  <si>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</si>
  <si>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</si>
  <si>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</si>
  <si>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</si>
  <si>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</si>
  <si>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</si>
  <si>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</si>
  <si>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</si>
  <si>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</si>
  <si>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</si>
  <si>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</si>
  <si>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</si>
  <si>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</si>
  <si>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</si>
  <si>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</si>
  <si>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</si>
  <si>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</si>
  <si>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</si>
  <si>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</si>
  <si>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</si>
  <si>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</si>
  <si>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</si>
  <si>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</si>
  <si>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</si>
  <si>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</si>
  <si>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</si>
  <si>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</si>
  <si>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</si>
  <si>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</si>
  <si>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</si>
  <si>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</si>
  <si>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</si>
  <si>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</si>
  <si>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</si>
  <si>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</si>
  <si>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</si>
  <si>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</si>
  <si>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</si>
  <si>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</si>
  <si>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</si>
  <si>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</si>
  <si>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</si>
  <si>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</si>
  <si>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</si>
  <si>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</si>
  <si>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</si>
  <si>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</si>
  <si>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</si>
  <si>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</si>
  <si>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</si>
  <si>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</si>
  <si>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</si>
  <si>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</si>
  <si>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</si>
  <si>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</si>
  <si>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</si>
  <si>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</si>
  <si>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</si>
  <si>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</si>
  <si>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</si>
  <si>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</si>
  <si>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</si>
  <si>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</si>
  <si>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</si>
  <si>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</si>
  <si>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</si>
  <si>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</si>
  <si>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</si>
  <si>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</si>
  <si>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</si>
  <si>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</si>
  <si>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</si>
  <si>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</si>
  <si>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</si>
  <si>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</si>
  <si>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</si>
  <si>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</si>
  <si>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</si>
  <si>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</si>
  <si>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</si>
  <si>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</si>
  <si>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</si>
  <si>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</si>
  <si>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</si>
  <si>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</si>
  <si>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</si>
  <si>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</si>
  <si>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</si>
  <si>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</si>
  <si>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</si>
  <si>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</si>
  <si>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</si>
  <si>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</si>
  <si>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</si>
  <si>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</si>
  <si>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</si>
  <si>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</si>
  <si>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</si>
  <si>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</si>
  <si>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</si>
  <si>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</si>
  <si>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</si>
  <si>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</si>
  <si>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</si>
  <si>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</si>
  <si>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</si>
  <si>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</si>
  <si>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</si>
  <si>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</si>
  <si>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</si>
  <si>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</si>
  <si>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</si>
  <si>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</si>
  <si>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</si>
  <si>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</si>
  <si>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</si>
  <si>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</si>
  <si>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</si>
  <si>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</si>
  <si>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</si>
  <si>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</si>
  <si>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</si>
  <si>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</si>
  <si>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</si>
  <si>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</si>
  <si>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</si>
  <si>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</si>
  <si>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</si>
  <si>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</si>
  <si>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</si>
  <si>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</si>
  <si>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</si>
  <si>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</si>
  <si>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</si>
  <si>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</si>
  <si>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</si>
  <si>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</si>
  <si>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</si>
  <si>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</si>
  <si>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</si>
  <si>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</si>
  <si>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</si>
  <si>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</si>
  <si>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</si>
  <si>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</si>
  <si>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</si>
  <si>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</si>
  <si>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</si>
  <si>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</si>
  <si>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</si>
  <si>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</si>
  <si>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</si>
  <si>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</si>
  <si>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</si>
  <si>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</si>
  <si>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</si>
  <si>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</si>
  <si>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</si>
  <si>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</si>
  <si>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</si>
  <si>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</si>
  <si>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</si>
  <si>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</si>
  <si>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</si>
  <si>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</si>
  <si>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</si>
  <si>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</si>
  <si>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</si>
  <si>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</si>
  <si>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</si>
  <si>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</si>
  <si>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Usuwanie klęsk żywiołowych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</si>
  <si>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</si>
  <si>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gminom</t>
  </si>
  <si>
    <t xml:space="preserve">Do Zarządzenia Nr 45/07 Wójta Gminy Stare Babice </t>
  </si>
  <si>
    <t>z dnia 7 sierpnia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</si>
</sst>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4" borderId="6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vertical="center"/>
    </xf>
    <xf numFmtId="166" fontId="1" fillId="3" borderId="19" xfId="15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4"/>
      <c r="J1" s="144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4"/>
      <c r="J2" s="144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4"/>
      <c r="J3" s="144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5"/>
      <c r="I4" s="5"/>
      <c r="J4" s="5"/>
      <c r="K4" s="5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8" t="s">
        <v>153</v>
      </c>
      <c r="C7" s="138" t="s">
        <v>156</v>
      </c>
      <c r="D7" s="141" t="s">
        <v>3</v>
      </c>
      <c r="E7" s="141" t="s">
        <v>2</v>
      </c>
      <c r="F7" s="142" t="s">
        <v>155</v>
      </c>
      <c r="G7" s="145" t="s">
        <v>157</v>
      </c>
      <c r="H7" s="142" t="s">
        <v>158</v>
      </c>
      <c r="I7" s="142" t="s">
        <v>1</v>
      </c>
      <c r="J7" s="5"/>
      <c r="K7" s="5"/>
    </row>
    <row r="8" spans="1:11" ht="12.75" customHeight="1">
      <c r="A8" s="5"/>
      <c r="B8" s="138"/>
      <c r="C8" s="138"/>
      <c r="D8" s="141"/>
      <c r="E8" s="141"/>
      <c r="F8" s="143"/>
      <c r="G8" s="146"/>
      <c r="H8" s="143"/>
      <c r="I8" s="143"/>
      <c r="J8" s="5"/>
      <c r="K8" s="5"/>
    </row>
    <row r="9" spans="1:11" ht="12.75">
      <c r="A9" s="5"/>
      <c r="B9" s="138"/>
      <c r="C9" s="138"/>
      <c r="D9" s="141"/>
      <c r="E9" s="141"/>
      <c r="F9" s="143"/>
      <c r="G9" s="14">
        <f>G4</f>
        <v>2006</v>
      </c>
      <c r="H9" s="143"/>
      <c r="I9" s="143"/>
      <c r="J9" s="5"/>
      <c r="K9" s="5"/>
    </row>
    <row r="10" spans="1:11" ht="12.75">
      <c r="A10" s="5"/>
      <c r="B10" s="138"/>
      <c r="C10" s="138"/>
      <c r="D10" s="141"/>
      <c r="E10" s="141"/>
      <c r="F10" s="13">
        <f>G4-1</f>
        <v>2005</v>
      </c>
      <c r="G10" s="13" t="s">
        <v>4</v>
      </c>
      <c r="H10" s="147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23.2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23.2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8" t="s">
        <v>153</v>
      </c>
      <c r="C46" s="138" t="s">
        <v>156</v>
      </c>
      <c r="D46" s="141" t="s">
        <v>3</v>
      </c>
      <c r="E46" s="141" t="s">
        <v>2</v>
      </c>
      <c r="F46" s="142" t="s">
        <v>155</v>
      </c>
      <c r="G46" s="145" t="s">
        <v>157</v>
      </c>
      <c r="H46" s="142" t="s">
        <v>158</v>
      </c>
      <c r="I46" s="142" t="s">
        <v>1</v>
      </c>
      <c r="J46" s="5"/>
      <c r="K46" s="5"/>
    </row>
    <row r="47" spans="1:11" ht="12.75" customHeight="1">
      <c r="A47" s="5"/>
      <c r="B47" s="138"/>
      <c r="C47" s="138"/>
      <c r="D47" s="141"/>
      <c r="E47" s="141"/>
      <c r="F47" s="143"/>
      <c r="G47" s="146"/>
      <c r="H47" s="143"/>
      <c r="I47" s="143"/>
      <c r="J47" s="5"/>
      <c r="K47" s="5"/>
    </row>
    <row r="48" spans="1:11" ht="12.75">
      <c r="A48" s="5"/>
      <c r="B48" s="138"/>
      <c r="C48" s="138"/>
      <c r="D48" s="141"/>
      <c r="E48" s="141"/>
      <c r="F48" s="143"/>
      <c r="G48" s="14">
        <f>G43</f>
        <v>0</v>
      </c>
      <c r="H48" s="143"/>
      <c r="I48" s="143"/>
      <c r="J48" s="5"/>
      <c r="K48" s="5"/>
    </row>
    <row r="49" spans="1:11" ht="12.75">
      <c r="A49" s="5"/>
      <c r="B49" s="138"/>
      <c r="C49" s="138"/>
      <c r="D49" s="141"/>
      <c r="E49" s="141"/>
      <c r="F49" s="13">
        <f>G43-1</f>
        <v>-1</v>
      </c>
      <c r="G49" s="13" t="s">
        <v>4</v>
      </c>
      <c r="H49" s="147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33.7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8" t="s">
        <v>153</v>
      </c>
      <c r="C82" s="138" t="s">
        <v>156</v>
      </c>
      <c r="D82" s="141" t="s">
        <v>3</v>
      </c>
      <c r="E82" s="141" t="s">
        <v>2</v>
      </c>
      <c r="F82" s="142" t="s">
        <v>155</v>
      </c>
      <c r="G82" s="145" t="s">
        <v>157</v>
      </c>
      <c r="H82" s="142" t="s">
        <v>158</v>
      </c>
      <c r="I82" s="142" t="s">
        <v>1</v>
      </c>
      <c r="J82" s="5"/>
      <c r="K82" s="5"/>
    </row>
    <row r="83" spans="1:11" ht="12.75" customHeight="1">
      <c r="A83" s="5"/>
      <c r="B83" s="138"/>
      <c r="C83" s="138"/>
      <c r="D83" s="141"/>
      <c r="E83" s="141"/>
      <c r="F83" s="143"/>
      <c r="G83" s="146"/>
      <c r="H83" s="143"/>
      <c r="I83" s="143"/>
      <c r="J83" s="5"/>
      <c r="K83" s="5"/>
    </row>
    <row r="84" spans="1:11" ht="12.75">
      <c r="A84" s="5"/>
      <c r="B84" s="138"/>
      <c r="C84" s="138"/>
      <c r="D84" s="141"/>
      <c r="E84" s="141"/>
      <c r="F84" s="143"/>
      <c r="G84" s="14">
        <f>G79</f>
        <v>0</v>
      </c>
      <c r="H84" s="143"/>
      <c r="I84" s="143"/>
      <c r="J84" s="5"/>
      <c r="K84" s="5"/>
    </row>
    <row r="85" spans="1:11" ht="12.75">
      <c r="A85" s="5"/>
      <c r="B85" s="138"/>
      <c r="C85" s="138"/>
      <c r="D85" s="141"/>
      <c r="E85" s="141"/>
      <c r="F85" s="13">
        <f>G79-1</f>
        <v>-1</v>
      </c>
      <c r="G85" s="13" t="s">
        <v>4</v>
      </c>
      <c r="H85" s="147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8" t="s">
        <v>153</v>
      </c>
      <c r="C134" s="138" t="s">
        <v>156</v>
      </c>
      <c r="D134" s="141" t="s">
        <v>3</v>
      </c>
      <c r="E134" s="141" t="s">
        <v>2</v>
      </c>
      <c r="F134" s="142" t="s">
        <v>155</v>
      </c>
      <c r="G134" s="145" t="s">
        <v>157</v>
      </c>
      <c r="H134" s="142" t="s">
        <v>158</v>
      </c>
      <c r="I134" s="142" t="s">
        <v>1</v>
      </c>
      <c r="J134" s="5"/>
      <c r="K134" s="5"/>
    </row>
    <row r="135" spans="1:11" ht="12.75" customHeight="1">
      <c r="A135" s="5"/>
      <c r="B135" s="138"/>
      <c r="C135" s="138"/>
      <c r="D135" s="141"/>
      <c r="E135" s="141"/>
      <c r="F135" s="143"/>
      <c r="G135" s="146"/>
      <c r="H135" s="143"/>
      <c r="I135" s="143"/>
      <c r="J135" s="5"/>
      <c r="K135" s="5"/>
    </row>
    <row r="136" spans="1:11" ht="12.75">
      <c r="A136" s="5"/>
      <c r="B136" s="138"/>
      <c r="C136" s="138"/>
      <c r="D136" s="141"/>
      <c r="E136" s="141"/>
      <c r="F136" s="143"/>
      <c r="G136" s="14">
        <f>G131</f>
        <v>0</v>
      </c>
      <c r="H136" s="143"/>
      <c r="I136" s="143"/>
      <c r="J136" s="5"/>
      <c r="K136" s="5"/>
    </row>
    <row r="137" spans="1:11" ht="12.75">
      <c r="A137" s="5"/>
      <c r="B137" s="138"/>
      <c r="C137" s="138"/>
      <c r="D137" s="141"/>
      <c r="E137" s="141"/>
      <c r="F137" s="13">
        <f>G131-1</f>
        <v>-1</v>
      </c>
      <c r="G137" s="13" t="s">
        <v>4</v>
      </c>
      <c r="H137" s="147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4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9" t="s">
        <v>141</v>
      </c>
      <c r="D170" s="139"/>
      <c r="E170" s="139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76.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40" t="s">
        <v>148</v>
      </c>
      <c r="D178" s="140"/>
      <c r="E178" s="140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52">
        <v>1</v>
      </c>
      <c r="J1" s="152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3"/>
      <c r="J2" s="153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2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37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37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61"/>
      <c r="H10" s="161"/>
      <c r="I10" s="163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22.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70" t="s">
        <v>153</v>
      </c>
      <c r="C51" s="170" t="s">
        <v>156</v>
      </c>
      <c r="D51" s="171" t="s">
        <v>3</v>
      </c>
      <c r="E51" s="171" t="s">
        <v>2</v>
      </c>
      <c r="F51" s="174" t="s">
        <v>161</v>
      </c>
      <c r="G51" s="166" t="s">
        <v>162</v>
      </c>
      <c r="H51" s="166" t="s">
        <v>163</v>
      </c>
      <c r="I51" s="168" t="s">
        <v>164</v>
      </c>
      <c r="J51" s="5"/>
      <c r="K51" s="12"/>
    </row>
    <row r="52" spans="1:11" ht="12.75" customHeight="1" hidden="1">
      <c r="A52" s="5"/>
      <c r="B52" s="138"/>
      <c r="C52" s="138"/>
      <c r="D52" s="141"/>
      <c r="E52" s="141"/>
      <c r="F52" s="174"/>
      <c r="G52" s="166"/>
      <c r="H52" s="166"/>
      <c r="I52" s="168"/>
      <c r="J52" s="5"/>
      <c r="K52" s="12"/>
    </row>
    <row r="53" spans="1:11" ht="12.75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5"/>
      <c r="G54" s="167"/>
      <c r="H54" s="167"/>
      <c r="I54" s="169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33.7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8" t="s">
        <v>153</v>
      </c>
      <c r="C88" s="138" t="s">
        <v>156</v>
      </c>
      <c r="D88" s="141" t="s">
        <v>3</v>
      </c>
      <c r="E88" s="141" t="s">
        <v>2</v>
      </c>
      <c r="F88" s="179" t="s">
        <v>161</v>
      </c>
      <c r="G88" s="172" t="s">
        <v>162</v>
      </c>
      <c r="H88" s="172" t="s">
        <v>163</v>
      </c>
      <c r="I88" s="173" t="s">
        <v>164</v>
      </c>
      <c r="J88" s="5"/>
      <c r="K88" s="12"/>
    </row>
    <row r="89" spans="1:11" ht="12.75" customHeight="1">
      <c r="A89" s="5"/>
      <c r="B89" s="138"/>
      <c r="C89" s="138"/>
      <c r="D89" s="141"/>
      <c r="E89" s="141"/>
      <c r="F89" s="174"/>
      <c r="G89" s="166"/>
      <c r="H89" s="166"/>
      <c r="I89" s="168"/>
      <c r="J89" s="5"/>
      <c r="K89" s="12"/>
    </row>
    <row r="90" spans="1:11" ht="12.75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>
      <c r="A91" s="5"/>
      <c r="B91" s="138"/>
      <c r="C91" s="138"/>
      <c r="D91" s="141"/>
      <c r="E91" s="141"/>
      <c r="F91" s="175"/>
      <c r="G91" s="167"/>
      <c r="H91" s="167"/>
      <c r="I91" s="169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70" t="s">
        <v>153</v>
      </c>
      <c r="C141" s="170" t="s">
        <v>156</v>
      </c>
      <c r="D141" s="171" t="s">
        <v>3</v>
      </c>
      <c r="E141" s="171" t="s">
        <v>2</v>
      </c>
      <c r="F141" s="174" t="s">
        <v>161</v>
      </c>
      <c r="G141" s="166" t="s">
        <v>162</v>
      </c>
      <c r="H141" s="166" t="s">
        <v>163</v>
      </c>
      <c r="I141" s="168" t="s">
        <v>164</v>
      </c>
      <c r="J141" s="5"/>
      <c r="K141" s="12"/>
    </row>
    <row r="142" spans="1:11" ht="12.75" customHeight="1">
      <c r="A142" s="5"/>
      <c r="B142" s="138"/>
      <c r="C142" s="138"/>
      <c r="D142" s="141"/>
      <c r="E142" s="141"/>
      <c r="F142" s="174"/>
      <c r="G142" s="166"/>
      <c r="H142" s="166"/>
      <c r="I142" s="168"/>
      <c r="J142" s="5"/>
      <c r="K142" s="12"/>
    </row>
    <row r="143" spans="1:11" ht="12.75">
      <c r="A143" s="5"/>
      <c r="B143" s="138"/>
      <c r="C143" s="138"/>
      <c r="D143" s="141"/>
      <c r="E143" s="141"/>
      <c r="F143" s="174"/>
      <c r="G143" s="166"/>
      <c r="H143" s="166"/>
      <c r="I143" s="168"/>
      <c r="J143" s="5"/>
      <c r="K143" s="12"/>
    </row>
    <row r="144" spans="1:11" ht="12.75">
      <c r="A144" s="5"/>
      <c r="B144" s="138"/>
      <c r="C144" s="138"/>
      <c r="D144" s="141"/>
      <c r="E144" s="141"/>
      <c r="F144" s="175"/>
      <c r="G144" s="167"/>
      <c r="H144" s="167"/>
      <c r="I144" s="169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4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9" t="s">
        <v>141</v>
      </c>
      <c r="D188" s="139"/>
      <c r="E188" s="139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76.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40" t="s">
        <v>148</v>
      </c>
      <c r="D196" s="140"/>
      <c r="E196" s="140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tabSelected="1" workbookViewId="0" topLeftCell="D1">
      <selection activeCell="I2" sqref="I2:J2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150</v>
      </c>
      <c r="I1" s="152">
        <v>1</v>
      </c>
      <c r="J1" s="152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191</v>
      </c>
      <c r="I2" s="153" t="s">
        <v>192</v>
      </c>
      <c r="J2" s="153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2007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2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37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37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61"/>
      <c r="H10" s="161"/>
      <c r="I10" s="163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3390355</v>
      </c>
      <c r="G12" s="105">
        <f>G13+G17</f>
        <v>0</v>
      </c>
      <c r="H12" s="105">
        <f>H13+H17</f>
        <v>0</v>
      </c>
      <c r="I12" s="106">
        <f aca="true" t="shared" si="0" ref="I12:I51">F12+G12-H12</f>
        <v>3390355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3384453</v>
      </c>
      <c r="G13" s="84">
        <f>SUM(G14:G16)</f>
        <v>0</v>
      </c>
      <c r="H13" s="84">
        <f>SUM(H14:H16)</f>
        <v>0</v>
      </c>
      <c r="I13" s="125">
        <f t="shared" si="0"/>
        <v>3384453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500</v>
      </c>
      <c r="G14" s="85"/>
      <c r="H14" s="85"/>
      <c r="I14" s="125">
        <f t="shared" si="0"/>
        <v>500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3383953</v>
      </c>
      <c r="G16" s="85"/>
      <c r="H16" s="85"/>
      <c r="I16" s="125">
        <f t="shared" si="0"/>
        <v>3383953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5902</v>
      </c>
      <c r="G17" s="84">
        <f>SUM(G18)</f>
        <v>0</v>
      </c>
      <c r="H17" s="84">
        <f>SUM(H18)</f>
        <v>0</v>
      </c>
      <c r="I17" s="125">
        <f t="shared" si="0"/>
        <v>5902</v>
      </c>
      <c r="J17" s="5"/>
      <c r="K17" s="12"/>
    </row>
    <row r="18" spans="1:11" ht="45">
      <c r="A18" s="5"/>
      <c r="B18" s="81"/>
      <c r="C18" s="81" t="s">
        <v>10</v>
      </c>
      <c r="D18" s="82">
        <v>2010</v>
      </c>
      <c r="E18" s="83" t="s">
        <v>190</v>
      </c>
      <c r="F18" s="85">
        <v>5902</v>
      </c>
      <c r="G18" s="85"/>
      <c r="H18" s="85"/>
      <c r="I18" s="125">
        <f t="shared" si="0"/>
        <v>5902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0</v>
      </c>
      <c r="G19" s="105">
        <f>SUM(G20)</f>
        <v>0</v>
      </c>
      <c r="H19" s="105">
        <f>SUM(H20:H21)</f>
        <v>0</v>
      </c>
      <c r="I19" s="106">
        <f t="shared" si="0"/>
        <v>0</v>
      </c>
      <c r="J19" s="5"/>
      <c r="K19" s="12"/>
    </row>
    <row r="20" spans="1:11" ht="12.75" hidden="1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0</v>
      </c>
      <c r="G20" s="85">
        <f>G21</f>
        <v>0</v>
      </c>
      <c r="H20" s="85">
        <f>H21</f>
        <v>0</v>
      </c>
      <c r="I20" s="125">
        <f t="shared" si="0"/>
        <v>0</v>
      </c>
      <c r="J20" s="5"/>
      <c r="K20" s="12"/>
    </row>
    <row r="21" spans="1:11" ht="45" hidden="1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0</v>
      </c>
      <c r="G21" s="85"/>
      <c r="H21" s="85"/>
      <c r="I21" s="125">
        <f t="shared" si="0"/>
        <v>0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11610364</v>
      </c>
      <c r="G22" s="105">
        <f>G23+G27</f>
        <v>0</v>
      </c>
      <c r="H22" s="105">
        <f>H23+H27</f>
        <v>0</v>
      </c>
      <c r="I22" s="106">
        <f t="shared" si="0"/>
        <v>11610364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64200</v>
      </c>
      <c r="G23" s="84">
        <f>SUM(G24:G26)</f>
        <v>0</v>
      </c>
      <c r="H23" s="84">
        <f>SUM(H24:H26)</f>
        <v>0</v>
      </c>
      <c r="I23" s="125">
        <f t="shared" si="0"/>
        <v>64200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62500</v>
      </c>
      <c r="G24" s="85"/>
      <c r="H24" s="85"/>
      <c r="I24" s="125">
        <f t="shared" si="0"/>
        <v>62500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1500</v>
      </c>
      <c r="G26" s="85"/>
      <c r="H26" s="85"/>
      <c r="I26" s="125">
        <f t="shared" si="0"/>
        <v>1500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11546164</v>
      </c>
      <c r="G27" s="84">
        <f>SUM(G28:G36)</f>
        <v>0</v>
      </c>
      <c r="H27" s="84">
        <f>SUM(H28:H36)</f>
        <v>0</v>
      </c>
      <c r="I27" s="125">
        <f t="shared" si="0"/>
        <v>11546164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1602500</v>
      </c>
      <c r="G28" s="85"/>
      <c r="H28" s="85"/>
      <c r="I28" s="125">
        <f t="shared" si="0"/>
        <v>1602500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4250000</v>
      </c>
      <c r="G29" s="85"/>
      <c r="H29" s="85"/>
      <c r="I29" s="125">
        <f t="shared" si="0"/>
        <v>4250000</v>
      </c>
      <c r="J29" s="5"/>
      <c r="K29" s="12"/>
    </row>
    <row r="30" spans="1:11" ht="12.75" hidden="1">
      <c r="A30" s="5"/>
      <c r="B30" s="81"/>
      <c r="C30" s="81"/>
      <c r="D30" s="82" t="s">
        <v>15</v>
      </c>
      <c r="E30" s="83" t="s">
        <v>165</v>
      </c>
      <c r="F30" s="85"/>
      <c r="G30" s="85"/>
      <c r="H30" s="85"/>
      <c r="I30" s="125">
        <f t="shared" si="0"/>
        <v>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650000</v>
      </c>
      <c r="G31" s="85"/>
      <c r="H31" s="85"/>
      <c r="I31" s="125">
        <f t="shared" si="0"/>
        <v>650000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152000</v>
      </c>
      <c r="G32" s="85"/>
      <c r="H32" s="85"/>
      <c r="I32" s="125">
        <f t="shared" si="0"/>
        <v>152000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11000</v>
      </c>
      <c r="G33" s="85"/>
      <c r="H33" s="85"/>
      <c r="I33" s="125">
        <f t="shared" si="0"/>
        <v>11000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4873164</v>
      </c>
      <c r="G34" s="120"/>
      <c r="H34" s="85"/>
      <c r="I34" s="121">
        <f t="shared" si="0"/>
        <v>4873164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6000</v>
      </c>
      <c r="G35" s="85"/>
      <c r="H35" s="85"/>
      <c r="I35" s="125">
        <f t="shared" si="0"/>
        <v>6000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1500</v>
      </c>
      <c r="G36" s="85"/>
      <c r="H36" s="85"/>
      <c r="I36" s="125">
        <f t="shared" si="0"/>
        <v>1500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140114</v>
      </c>
      <c r="G37" s="105">
        <f>G38+G41+G50</f>
        <v>0</v>
      </c>
      <c r="H37" s="105">
        <f>H38+H41+H50</f>
        <v>0</v>
      </c>
      <c r="I37" s="106">
        <f t="shared" si="0"/>
        <v>140114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57030</v>
      </c>
      <c r="G38" s="84">
        <f>SUM(G39:G40)</f>
        <v>0</v>
      </c>
      <c r="H38" s="84">
        <f>SUM(H39:H40)</f>
        <v>0</v>
      </c>
      <c r="I38" s="125">
        <f t="shared" si="0"/>
        <v>57030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55540</v>
      </c>
      <c r="G39" s="85"/>
      <c r="H39" s="85"/>
      <c r="I39" s="125">
        <f t="shared" si="0"/>
        <v>55540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54584</v>
      </c>
      <c r="G41" s="84">
        <f>SUM(G42:G49)</f>
        <v>0</v>
      </c>
      <c r="H41" s="84">
        <f>SUM(H42:H49)</f>
        <v>0</v>
      </c>
      <c r="I41" s="125">
        <f t="shared" si="0"/>
        <v>54584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10500</v>
      </c>
      <c r="G42" s="85"/>
      <c r="H42" s="85"/>
      <c r="I42" s="125">
        <f t="shared" si="0"/>
        <v>10500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39500</v>
      </c>
      <c r="G43" s="85"/>
      <c r="H43" s="85"/>
      <c r="I43" s="125">
        <f t="shared" si="0"/>
        <v>39500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1200</v>
      </c>
      <c r="G44" s="85"/>
      <c r="H44" s="85"/>
      <c r="I44" s="125">
        <f t="shared" si="0"/>
        <v>1200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1500</v>
      </c>
      <c r="G45" s="85"/>
      <c r="H45" s="85"/>
      <c r="I45" s="125">
        <f t="shared" si="0"/>
        <v>1500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15</v>
      </c>
      <c r="G46" s="85"/>
      <c r="H46" s="85"/>
      <c r="I46" s="125">
        <f t="shared" si="0"/>
        <v>15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1869</v>
      </c>
      <c r="G47" s="85"/>
      <c r="H47" s="85"/>
      <c r="I47" s="125">
        <f t="shared" si="0"/>
        <v>1869</v>
      </c>
      <c r="J47" s="5"/>
      <c r="K47" s="12"/>
    </row>
    <row r="48" spans="1:11" ht="45" hidden="1">
      <c r="A48" s="5"/>
      <c r="B48" s="81"/>
      <c r="C48" s="81"/>
      <c r="D48" s="82">
        <v>6300</v>
      </c>
      <c r="E48" s="83" t="s">
        <v>173</v>
      </c>
      <c r="F48" s="85"/>
      <c r="G48" s="85"/>
      <c r="H48" s="85"/>
      <c r="I48" s="125">
        <f t="shared" si="0"/>
        <v>0</v>
      </c>
      <c r="J48" s="5"/>
      <c r="K48" s="12"/>
    </row>
    <row r="49" spans="1:11" ht="56.25" hidden="1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28500</v>
      </c>
      <c r="G50" s="84">
        <f>SUM(G51)</f>
        <v>0</v>
      </c>
      <c r="H50" s="84">
        <f>SUM(H51)</f>
        <v>0</v>
      </c>
      <c r="I50" s="125">
        <f t="shared" si="0"/>
        <v>28500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28500</v>
      </c>
      <c r="G51" s="85"/>
      <c r="H51" s="85"/>
      <c r="I51" s="125">
        <f t="shared" si="0"/>
        <v>28500</v>
      </c>
      <c r="J51" s="5"/>
      <c r="K51" s="12"/>
    </row>
    <row r="52" spans="1:11" ht="13.5" customHeight="1" hidden="1">
      <c r="A52" s="5"/>
      <c r="B52" s="170" t="s">
        <v>153</v>
      </c>
      <c r="C52" s="170" t="s">
        <v>156</v>
      </c>
      <c r="D52" s="171" t="s">
        <v>3</v>
      </c>
      <c r="E52" s="171" t="s">
        <v>2</v>
      </c>
      <c r="F52" s="174" t="s">
        <v>161</v>
      </c>
      <c r="G52" s="166" t="s">
        <v>162</v>
      </c>
      <c r="H52" s="166" t="s">
        <v>163</v>
      </c>
      <c r="I52" s="168" t="s">
        <v>164</v>
      </c>
      <c r="J52" s="5"/>
      <c r="K52" s="12"/>
    </row>
    <row r="53" spans="1:11" ht="12.75" customHeight="1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4"/>
      <c r="G54" s="166"/>
      <c r="H54" s="166"/>
      <c r="I54" s="168"/>
      <c r="J54" s="5"/>
      <c r="K54" s="12"/>
    </row>
    <row r="55" spans="1:11" ht="12.75" hidden="1">
      <c r="A55" s="5"/>
      <c r="B55" s="138"/>
      <c r="C55" s="138"/>
      <c r="D55" s="141"/>
      <c r="E55" s="141"/>
      <c r="F55" s="175"/>
      <c r="G55" s="167"/>
      <c r="H55" s="167"/>
      <c r="I55" s="169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2279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2279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2279</v>
      </c>
      <c r="G58" s="84">
        <f>SUM(G59)</f>
        <v>0</v>
      </c>
      <c r="H58" s="84">
        <f>SUM(H59)</f>
        <v>0</v>
      </c>
      <c r="I58" s="125">
        <f t="shared" si="1"/>
        <v>2279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2279</v>
      </c>
      <c r="G59" s="85"/>
      <c r="H59" s="85"/>
      <c r="I59" s="125">
        <f t="shared" si="1"/>
        <v>2279</v>
      </c>
      <c r="J59" s="5"/>
      <c r="K59" s="12"/>
    </row>
    <row r="60" spans="1:11" ht="45" hidden="1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0</v>
      </c>
      <c r="G60" s="84">
        <f>SUM(G61)</f>
        <v>0</v>
      </c>
      <c r="H60" s="84">
        <f>SUM(H61)</f>
        <v>0</v>
      </c>
      <c r="I60" s="125">
        <f t="shared" si="1"/>
        <v>0</v>
      </c>
      <c r="J60" s="5"/>
      <c r="K60" s="12"/>
    </row>
    <row r="61" spans="1:11" ht="45" hidden="1">
      <c r="A61" s="5"/>
      <c r="B61" s="81"/>
      <c r="C61" s="81"/>
      <c r="D61" s="82">
        <v>2010</v>
      </c>
      <c r="E61" s="83" t="s">
        <v>50</v>
      </c>
      <c r="F61" s="85"/>
      <c r="G61" s="85"/>
      <c r="H61" s="85"/>
      <c r="I61" s="125">
        <f t="shared" si="1"/>
        <v>0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 hidden="1">
      <c r="A64" s="5"/>
      <c r="B64" s="107">
        <v>752</v>
      </c>
      <c r="C64" s="108"/>
      <c r="D64" s="109"/>
      <c r="E64" s="110" t="s">
        <v>54</v>
      </c>
      <c r="F64" s="105">
        <f>F65</f>
        <v>0</v>
      </c>
      <c r="G64" s="105">
        <f>G65</f>
        <v>0</v>
      </c>
      <c r="H64" s="105">
        <f>H65</f>
        <v>0</v>
      </c>
      <c r="I64" s="106">
        <f t="shared" si="1"/>
        <v>0</v>
      </c>
      <c r="J64" s="5"/>
      <c r="K64" s="12"/>
    </row>
    <row r="65" spans="1:11" ht="12.75" hidden="1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0</v>
      </c>
      <c r="G65" s="84">
        <f>SUM(G66)</f>
        <v>0</v>
      </c>
      <c r="H65" s="84">
        <f>SUM(H66)</f>
        <v>0</v>
      </c>
      <c r="I65" s="125">
        <f t="shared" si="1"/>
        <v>0</v>
      </c>
      <c r="J65" s="5"/>
      <c r="K65" s="12"/>
    </row>
    <row r="66" spans="1:11" ht="45" hidden="1">
      <c r="A66" s="5"/>
      <c r="B66" s="81"/>
      <c r="C66" s="81"/>
      <c r="D66" s="82">
        <v>2010</v>
      </c>
      <c r="E66" s="83" t="s">
        <v>40</v>
      </c>
      <c r="F66" s="85"/>
      <c r="G66" s="85"/>
      <c r="H66" s="85"/>
      <c r="I66" s="125">
        <f t="shared" si="1"/>
        <v>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32836319</v>
      </c>
      <c r="G70" s="105">
        <f>G71+G74+G94+G105+G110</f>
        <v>0</v>
      </c>
      <c r="H70" s="105">
        <f>H71+H74+H94+H105+H110</f>
        <v>0</v>
      </c>
      <c r="I70" s="106">
        <f t="shared" si="1"/>
        <v>32836319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52800</v>
      </c>
      <c r="G71" s="84">
        <f>SUM(G72:G73)</f>
        <v>0</v>
      </c>
      <c r="H71" s="84">
        <f>SUM(H72:H73)</f>
        <v>0</v>
      </c>
      <c r="I71" s="125">
        <f t="shared" si="1"/>
        <v>52800</v>
      </c>
      <c r="J71" s="5"/>
      <c r="K71" s="12"/>
    </row>
    <row r="72" spans="1:11" ht="33.75">
      <c r="A72" s="5"/>
      <c r="B72" s="81"/>
      <c r="C72" s="81"/>
      <c r="D72" s="82" t="s">
        <v>60</v>
      </c>
      <c r="E72" s="83" t="s">
        <v>61</v>
      </c>
      <c r="F72" s="85">
        <v>52000</v>
      </c>
      <c r="G72" s="85"/>
      <c r="H72" s="85"/>
      <c r="I72" s="125">
        <f t="shared" si="1"/>
        <v>52000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800</v>
      </c>
      <c r="G73" s="85"/>
      <c r="H73" s="85"/>
      <c r="I73" s="125">
        <f t="shared" si="1"/>
        <v>800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4018050</v>
      </c>
      <c r="G74" s="84">
        <f>SUM(G75:G88)</f>
        <v>0</v>
      </c>
      <c r="H74" s="84">
        <f>SUM(H75:H88)</f>
        <v>0</v>
      </c>
      <c r="I74" s="125">
        <f t="shared" si="1"/>
        <v>4018050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3575500</v>
      </c>
      <c r="G75" s="85"/>
      <c r="H75" s="85"/>
      <c r="I75" s="125">
        <f t="shared" si="1"/>
        <v>3575500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11550</v>
      </c>
      <c r="G78" s="85"/>
      <c r="H78" s="85"/>
      <c r="I78" s="125">
        <f t="shared" si="1"/>
        <v>11550</v>
      </c>
      <c r="J78" s="5"/>
      <c r="K78" s="12"/>
    </row>
    <row r="79" spans="1:11" ht="12.75" hidden="1">
      <c r="A79" s="5"/>
      <c r="B79" s="81"/>
      <c r="C79" s="81"/>
      <c r="D79" s="82" t="s">
        <v>73</v>
      </c>
      <c r="E79" s="83" t="s">
        <v>74</v>
      </c>
      <c r="F79" s="85"/>
      <c r="G79" s="85"/>
      <c r="H79" s="85"/>
      <c r="I79" s="125">
        <f t="shared" si="1"/>
        <v>0</v>
      </c>
      <c r="J79" s="5"/>
      <c r="K79" s="12"/>
    </row>
    <row r="80" spans="1:11" ht="12.75" hidden="1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 hidden="1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 hidden="1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 hidden="1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121000</v>
      </c>
      <c r="G84" s="85"/>
      <c r="H84" s="85"/>
      <c r="I84" s="125">
        <f t="shared" si="1"/>
        <v>121000</v>
      </c>
      <c r="J84" s="5"/>
      <c r="K84" s="12"/>
    </row>
    <row r="85" spans="1:11" ht="12.75" hidden="1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 hidden="1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38" t="s">
        <v>153</v>
      </c>
      <c r="C89" s="138" t="s">
        <v>156</v>
      </c>
      <c r="D89" s="141" t="s">
        <v>3</v>
      </c>
      <c r="E89" s="141" t="s">
        <v>2</v>
      </c>
      <c r="F89" s="179" t="s">
        <v>161</v>
      </c>
      <c r="G89" s="172" t="s">
        <v>162</v>
      </c>
      <c r="H89" s="172" t="s">
        <v>163</v>
      </c>
      <c r="I89" s="173" t="s">
        <v>164</v>
      </c>
      <c r="J89" s="5"/>
      <c r="K89" s="12"/>
    </row>
    <row r="90" spans="1:11" ht="12.75" customHeight="1" hidden="1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 hidden="1">
      <c r="A91" s="5"/>
      <c r="B91" s="138"/>
      <c r="C91" s="138"/>
      <c r="D91" s="141"/>
      <c r="E91" s="141"/>
      <c r="F91" s="174"/>
      <c r="G91" s="166"/>
      <c r="H91" s="166"/>
      <c r="I91" s="168"/>
      <c r="J91" s="5"/>
      <c r="K91" s="12"/>
    </row>
    <row r="92" spans="1:11" ht="12.75" hidden="1">
      <c r="A92" s="5"/>
      <c r="B92" s="138"/>
      <c r="C92" s="138"/>
      <c r="D92" s="141"/>
      <c r="E92" s="141"/>
      <c r="F92" s="175"/>
      <c r="G92" s="167"/>
      <c r="H92" s="167"/>
      <c r="I92" s="169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6567471</v>
      </c>
      <c r="G94" s="84">
        <f>SUM(G95+G96+G97+G98+G99+G100+G101+G102+G103+G104)</f>
        <v>0</v>
      </c>
      <c r="H94" s="84">
        <f>SUM(H95+H96+H97+H98+H99+H100+H101+H102+H103+H104)</f>
        <v>0</v>
      </c>
      <c r="I94" s="125">
        <f aca="true" t="shared" si="2" ref="I94:I141">F94+G94-H94</f>
        <v>6567471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2815550</v>
      </c>
      <c r="G95" s="85"/>
      <c r="H95" s="85"/>
      <c r="I95" s="125">
        <f t="shared" si="2"/>
        <v>2815550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325500</v>
      </c>
      <c r="G96" s="85"/>
      <c r="H96" s="85"/>
      <c r="I96" s="125">
        <f t="shared" si="2"/>
        <v>325500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268500</v>
      </c>
      <c r="G98" s="85"/>
      <c r="H98" s="85"/>
      <c r="I98" s="125">
        <f t="shared" si="2"/>
        <v>268500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512500</v>
      </c>
      <c r="G99" s="85"/>
      <c r="H99" s="85"/>
      <c r="I99" s="125">
        <f t="shared" si="2"/>
        <v>512500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310</v>
      </c>
      <c r="G100" s="85"/>
      <c r="H100" s="85"/>
      <c r="I100" s="125">
        <f t="shared" si="2"/>
        <v>310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42500</v>
      </c>
      <c r="G102" s="85"/>
      <c r="H102" s="85"/>
      <c r="I102" s="125">
        <f t="shared" si="2"/>
        <v>42500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2562111</v>
      </c>
      <c r="G103" s="85"/>
      <c r="H103" s="85"/>
      <c r="I103" s="125">
        <f t="shared" si="2"/>
        <v>2562111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36000</v>
      </c>
      <c r="G104" s="85"/>
      <c r="H104" s="85"/>
      <c r="I104" s="125">
        <f t="shared" si="2"/>
        <v>36000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471140</v>
      </c>
      <c r="G105" s="84">
        <f>SUM(G106:G109)</f>
        <v>0</v>
      </c>
      <c r="H105" s="84">
        <f>SUM(H106:H109)</f>
        <v>0</v>
      </c>
      <c r="I105" s="125">
        <f t="shared" si="2"/>
        <v>471140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52500</v>
      </c>
      <c r="G106" s="85"/>
      <c r="H106" s="85"/>
      <c r="I106" s="125">
        <f t="shared" si="2"/>
        <v>52500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197520</v>
      </c>
      <c r="G108" s="85"/>
      <c r="H108" s="85"/>
      <c r="I108" s="125">
        <f t="shared" si="2"/>
        <v>197520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120</v>
      </c>
      <c r="G109" s="85"/>
      <c r="H109" s="85"/>
      <c r="I109" s="125">
        <f t="shared" si="2"/>
        <v>120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21726858</v>
      </c>
      <c r="G110" s="84">
        <f>SUM(G111:G112)</f>
        <v>0</v>
      </c>
      <c r="H110" s="84">
        <f>SUM(H111:H112)</f>
        <v>0</v>
      </c>
      <c r="I110" s="125">
        <f t="shared" si="2"/>
        <v>21726858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19776858</v>
      </c>
      <c r="G111" s="120"/>
      <c r="H111" s="85"/>
      <c r="I111" s="125">
        <f t="shared" si="2"/>
        <v>19776858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1950000</v>
      </c>
      <c r="G112" s="85"/>
      <c r="H112" s="85"/>
      <c r="I112" s="125">
        <f t="shared" si="2"/>
        <v>1950000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6440705</v>
      </c>
      <c r="G113" s="105">
        <f>G114+G116+G118+G120</f>
        <v>0</v>
      </c>
      <c r="H113" s="105">
        <f>H114+H116+H118+H120</f>
        <v>0</v>
      </c>
      <c r="I113" s="106">
        <f t="shared" si="2"/>
        <v>6440705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6345505</v>
      </c>
      <c r="G114" s="84">
        <f>SUM(G115)</f>
        <v>0</v>
      </c>
      <c r="H114" s="84">
        <f>SUM(H115)</f>
        <v>0</v>
      </c>
      <c r="I114" s="125">
        <f t="shared" si="2"/>
        <v>6345505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6345505</v>
      </c>
      <c r="G115" s="85"/>
      <c r="H115" s="120"/>
      <c r="I115" s="125">
        <f t="shared" si="2"/>
        <v>6345505</v>
      </c>
      <c r="J115" s="5"/>
      <c r="K115" s="12"/>
    </row>
    <row r="116" spans="1:11" ht="22.5" hidden="1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 hidden="1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 hidden="1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95200</v>
      </c>
      <c r="G120" s="84">
        <f>SUM(G121)</f>
        <v>0</v>
      </c>
      <c r="H120" s="84">
        <f>SUM(H121)</f>
        <v>0</v>
      </c>
      <c r="I120" s="125">
        <f t="shared" si="2"/>
        <v>95200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95200</v>
      </c>
      <c r="G121" s="85"/>
      <c r="H121" s="85"/>
      <c r="I121" s="125">
        <f t="shared" si="2"/>
        <v>95200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F123+F129+F133+F138+F140</f>
        <v>731890</v>
      </c>
      <c r="G122" s="105">
        <f>G123+G129+G133+G138+G140</f>
        <v>0</v>
      </c>
      <c r="H122" s="105">
        <f>H123+H129+H133+H138+H140</f>
        <v>0</v>
      </c>
      <c r="I122" s="106">
        <f t="shared" si="2"/>
        <v>731890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SUM(F124+F125+F126+F127+F128)</f>
        <v>44110</v>
      </c>
      <c r="G123" s="84">
        <f>SUM(G124+G125+G126+G127+G128)</f>
        <v>0</v>
      </c>
      <c r="H123" s="84">
        <f>SUM(H124+H125+H126+H127+H128)</f>
        <v>0</v>
      </c>
      <c r="I123" s="125">
        <f t="shared" si="2"/>
        <v>44110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23220</v>
      </c>
      <c r="G124" s="85"/>
      <c r="H124" s="85"/>
      <c r="I124" s="125">
        <f t="shared" si="2"/>
        <v>23220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180</v>
      </c>
      <c r="G125" s="85"/>
      <c r="H125" s="85"/>
      <c r="I125" s="125">
        <f t="shared" si="2"/>
        <v>180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2000</v>
      </c>
      <c r="G126" s="85"/>
      <c r="H126" s="85"/>
      <c r="I126" s="125">
        <f t="shared" si="2"/>
        <v>2000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650</v>
      </c>
      <c r="G127" s="85"/>
      <c r="H127" s="85"/>
      <c r="I127" s="125">
        <f t="shared" si="2"/>
        <v>650</v>
      </c>
      <c r="J127" s="5"/>
      <c r="K127" s="12"/>
    </row>
    <row r="128" spans="1:11" ht="22.5">
      <c r="A128" s="5"/>
      <c r="B128" s="81"/>
      <c r="C128" s="81"/>
      <c r="D128" s="82">
        <v>2030</v>
      </c>
      <c r="E128" s="83" t="s">
        <v>175</v>
      </c>
      <c r="F128" s="85">
        <v>18060</v>
      </c>
      <c r="G128" s="85"/>
      <c r="H128" s="85"/>
      <c r="I128" s="125">
        <f t="shared" si="2"/>
        <v>18060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SUM(F130:F132)</f>
        <v>645600</v>
      </c>
      <c r="G129" s="84">
        <f>SUM(G130:G132)</f>
        <v>0</v>
      </c>
      <c r="H129" s="84">
        <f>SUM(H130:H131)</f>
        <v>0</v>
      </c>
      <c r="I129" s="125">
        <f t="shared" si="2"/>
        <v>645600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555000</v>
      </c>
      <c r="G130" s="85"/>
      <c r="H130" s="85"/>
      <c r="I130" s="125">
        <f t="shared" si="2"/>
        <v>555000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600</v>
      </c>
      <c r="G131" s="85"/>
      <c r="H131" s="85"/>
      <c r="I131" s="125">
        <f t="shared" si="2"/>
        <v>600</v>
      </c>
      <c r="J131" s="5"/>
      <c r="K131" s="12"/>
    </row>
    <row r="132" spans="1:11" ht="45">
      <c r="A132" s="5"/>
      <c r="B132" s="81"/>
      <c r="C132" s="81"/>
      <c r="D132" s="82">
        <v>2310</v>
      </c>
      <c r="E132" s="83" t="s">
        <v>186</v>
      </c>
      <c r="F132" s="85">
        <v>90000</v>
      </c>
      <c r="G132" s="85"/>
      <c r="H132" s="85"/>
      <c r="I132" s="125">
        <f t="shared" si="2"/>
        <v>90000</v>
      </c>
      <c r="J132" s="5"/>
      <c r="K132" s="12"/>
    </row>
    <row r="133" spans="1:11" ht="12.75">
      <c r="A133" s="5"/>
      <c r="B133" s="81">
        <v>801</v>
      </c>
      <c r="C133" s="81">
        <v>80110</v>
      </c>
      <c r="D133" s="82"/>
      <c r="E133" s="88" t="s">
        <v>116</v>
      </c>
      <c r="F133" s="84">
        <f>SUM(F134:F137)</f>
        <v>42100</v>
      </c>
      <c r="G133" s="84">
        <f>SUM(G134:G137)</f>
        <v>0</v>
      </c>
      <c r="H133" s="84">
        <f>SUM(H134:H137)</f>
        <v>0</v>
      </c>
      <c r="I133" s="125">
        <f t="shared" si="2"/>
        <v>42100</v>
      </c>
      <c r="J133" s="5"/>
      <c r="K133" s="12"/>
    </row>
    <row r="134" spans="1:11" ht="33.75">
      <c r="A134" s="5"/>
      <c r="B134" s="81"/>
      <c r="C134" s="81"/>
      <c r="D134" s="82" t="s">
        <v>22</v>
      </c>
      <c r="E134" s="83" t="s">
        <v>117</v>
      </c>
      <c r="F134" s="85">
        <v>6500</v>
      </c>
      <c r="G134" s="85"/>
      <c r="H134" s="85"/>
      <c r="I134" s="125">
        <f t="shared" si="2"/>
        <v>6500</v>
      </c>
      <c r="J134" s="5"/>
      <c r="K134" s="12"/>
    </row>
    <row r="135" spans="1:11" ht="12.75">
      <c r="A135" s="5"/>
      <c r="B135" s="81"/>
      <c r="C135" s="81"/>
      <c r="D135" s="82" t="s">
        <v>44</v>
      </c>
      <c r="E135" s="83" t="s">
        <v>118</v>
      </c>
      <c r="F135" s="85">
        <v>35000</v>
      </c>
      <c r="G135" s="85"/>
      <c r="H135" s="85"/>
      <c r="I135" s="125">
        <f t="shared" si="2"/>
        <v>35000</v>
      </c>
      <c r="J135" s="5"/>
      <c r="K135" s="12"/>
    </row>
    <row r="136" spans="1:11" ht="12.75">
      <c r="A136" s="5"/>
      <c r="B136" s="81"/>
      <c r="C136" s="81"/>
      <c r="D136" s="82" t="s">
        <v>24</v>
      </c>
      <c r="E136" s="83" t="s">
        <v>107</v>
      </c>
      <c r="F136" s="85">
        <v>380</v>
      </c>
      <c r="G136" s="85"/>
      <c r="H136" s="85"/>
      <c r="I136" s="125">
        <f t="shared" si="2"/>
        <v>380</v>
      </c>
      <c r="J136" s="5"/>
      <c r="K136" s="12"/>
    </row>
    <row r="137" spans="1:11" ht="12.75">
      <c r="A137" s="5"/>
      <c r="B137" s="81"/>
      <c r="C137" s="81"/>
      <c r="D137" s="82" t="s">
        <v>26</v>
      </c>
      <c r="E137" s="83" t="s">
        <v>112</v>
      </c>
      <c r="F137" s="85">
        <v>220</v>
      </c>
      <c r="G137" s="85"/>
      <c r="H137" s="85"/>
      <c r="I137" s="125">
        <f t="shared" si="2"/>
        <v>220</v>
      </c>
      <c r="J137" s="5"/>
      <c r="K137" s="12"/>
    </row>
    <row r="138" spans="1:11" ht="12.75" hidden="1">
      <c r="A138" s="5"/>
      <c r="B138" s="81">
        <v>801</v>
      </c>
      <c r="C138" s="81">
        <v>80113</v>
      </c>
      <c r="D138" s="82"/>
      <c r="E138" s="83" t="s">
        <v>119</v>
      </c>
      <c r="F138" s="84">
        <f>SUM(F139)</f>
        <v>0</v>
      </c>
      <c r="G138" s="84">
        <f>SUM(G139)</f>
        <v>0</v>
      </c>
      <c r="H138" s="84">
        <f>SUM(H139)</f>
        <v>0</v>
      </c>
      <c r="I138" s="125">
        <f t="shared" si="2"/>
        <v>0</v>
      </c>
      <c r="J138" s="5"/>
      <c r="K138" s="12"/>
    </row>
    <row r="139" spans="1:11" ht="22.5" hidden="1">
      <c r="A139" s="5"/>
      <c r="B139" s="81"/>
      <c r="C139" s="81"/>
      <c r="D139" s="82">
        <v>2030</v>
      </c>
      <c r="E139" s="83" t="s">
        <v>113</v>
      </c>
      <c r="F139" s="85">
        <v>0</v>
      </c>
      <c r="G139" s="85"/>
      <c r="H139" s="85"/>
      <c r="I139" s="125">
        <f t="shared" si="2"/>
        <v>0</v>
      </c>
      <c r="J139" s="5"/>
      <c r="K139" s="12"/>
    </row>
    <row r="140" spans="1:11" ht="12.75">
      <c r="A140" s="5"/>
      <c r="B140" s="81">
        <v>801</v>
      </c>
      <c r="C140" s="81">
        <v>80114</v>
      </c>
      <c r="D140" s="82"/>
      <c r="E140" s="83" t="s">
        <v>120</v>
      </c>
      <c r="F140" s="84">
        <f>SUM(F141)</f>
        <v>80</v>
      </c>
      <c r="G140" s="84">
        <f>SUM(G141)</f>
        <v>0</v>
      </c>
      <c r="H140" s="84">
        <f>SUM(H141)</f>
        <v>0</v>
      </c>
      <c r="I140" s="125">
        <f t="shared" si="2"/>
        <v>80</v>
      </c>
      <c r="J140" s="5"/>
      <c r="K140" s="12"/>
    </row>
    <row r="141" spans="1:11" ht="12.75">
      <c r="A141" s="5"/>
      <c r="B141" s="81"/>
      <c r="C141" s="81"/>
      <c r="D141" s="82" t="s">
        <v>24</v>
      </c>
      <c r="E141" s="83" t="s">
        <v>107</v>
      </c>
      <c r="F141" s="85">
        <v>80</v>
      </c>
      <c r="G141" s="85"/>
      <c r="H141" s="85"/>
      <c r="I141" s="125">
        <f t="shared" si="2"/>
        <v>80</v>
      </c>
      <c r="J141" s="5"/>
      <c r="K141" s="12"/>
    </row>
    <row r="142" spans="1:11" ht="13.5" customHeight="1" hidden="1">
      <c r="A142" s="5"/>
      <c r="B142" s="170" t="s">
        <v>153</v>
      </c>
      <c r="C142" s="170" t="s">
        <v>156</v>
      </c>
      <c r="D142" s="171" t="s">
        <v>3</v>
      </c>
      <c r="E142" s="171" t="s">
        <v>2</v>
      </c>
      <c r="F142" s="174" t="s">
        <v>161</v>
      </c>
      <c r="G142" s="166" t="s">
        <v>162</v>
      </c>
      <c r="H142" s="166" t="s">
        <v>163</v>
      </c>
      <c r="I142" s="168" t="s">
        <v>164</v>
      </c>
      <c r="J142" s="5"/>
      <c r="K142" s="12"/>
    </row>
    <row r="143" spans="1:11" ht="12.75" customHeight="1" hidden="1">
      <c r="A143" s="5"/>
      <c r="B143" s="138"/>
      <c r="C143" s="138"/>
      <c r="D143" s="141"/>
      <c r="E143" s="141"/>
      <c r="F143" s="174"/>
      <c r="G143" s="166"/>
      <c r="H143" s="166"/>
      <c r="I143" s="168"/>
      <c r="J143" s="5"/>
      <c r="K143" s="12"/>
    </row>
    <row r="144" spans="1:11" ht="12.75" hidden="1">
      <c r="A144" s="5"/>
      <c r="B144" s="138"/>
      <c r="C144" s="138"/>
      <c r="D144" s="141"/>
      <c r="E144" s="141"/>
      <c r="F144" s="174"/>
      <c r="G144" s="166"/>
      <c r="H144" s="166"/>
      <c r="I144" s="168"/>
      <c r="J144" s="5"/>
      <c r="K144" s="12"/>
    </row>
    <row r="145" spans="1:11" ht="12.75" hidden="1">
      <c r="A145" s="5"/>
      <c r="B145" s="138"/>
      <c r="C145" s="138"/>
      <c r="D145" s="141"/>
      <c r="E145" s="141"/>
      <c r="F145" s="175"/>
      <c r="G145" s="167"/>
      <c r="H145" s="167"/>
      <c r="I145" s="169"/>
      <c r="J145" s="5"/>
      <c r="K145" s="12"/>
    </row>
    <row r="146" spans="1:11" s="4" customFormat="1" ht="9.75" customHeight="1" hidden="1">
      <c r="A146" s="7"/>
      <c r="B146" s="87">
        <v>1</v>
      </c>
      <c r="C146" s="87">
        <v>2</v>
      </c>
      <c r="D146" s="87">
        <v>3</v>
      </c>
      <c r="E146" s="87">
        <v>4</v>
      </c>
      <c r="F146" s="87">
        <v>5</v>
      </c>
      <c r="G146" s="87">
        <v>6</v>
      </c>
      <c r="H146" s="87">
        <v>7</v>
      </c>
      <c r="I146" s="98">
        <v>8</v>
      </c>
      <c r="J146" s="7"/>
      <c r="K146" s="94"/>
    </row>
    <row r="147" spans="1:11" ht="12.75">
      <c r="A147" s="5"/>
      <c r="B147" s="127">
        <v>852</v>
      </c>
      <c r="C147" s="128"/>
      <c r="D147" s="130"/>
      <c r="E147" s="131" t="s">
        <v>159</v>
      </c>
      <c r="F147" s="105">
        <f>F148+F151+F153+F156+F158+F165+F163+F168</f>
        <v>2632660</v>
      </c>
      <c r="G147" s="105">
        <f>G148+G151+G153+G156+G158+G165+G163+G168</f>
        <v>1000</v>
      </c>
      <c r="H147" s="105">
        <f>H148+H151+H153+H156+H158+H165+H163+H168</f>
        <v>0</v>
      </c>
      <c r="I147" s="106">
        <f aca="true" t="shared" si="3" ref="I147:I193">F147+G147-H147</f>
        <v>2633660</v>
      </c>
      <c r="J147" s="5"/>
      <c r="K147" s="12"/>
    </row>
    <row r="148" spans="1:11" ht="33.75">
      <c r="A148" s="5"/>
      <c r="B148" s="81">
        <v>852</v>
      </c>
      <c r="C148" s="81">
        <v>85212</v>
      </c>
      <c r="D148" s="82"/>
      <c r="E148" s="83" t="s">
        <v>121</v>
      </c>
      <c r="F148" s="84">
        <f>SUM(F149:F150)</f>
        <v>2400000</v>
      </c>
      <c r="G148" s="84">
        <f>SUM(G149:G150)</f>
        <v>0</v>
      </c>
      <c r="H148" s="84">
        <f>SUM(H149:H150)</f>
        <v>0</v>
      </c>
      <c r="I148" s="125">
        <f t="shared" si="3"/>
        <v>2400000</v>
      </c>
      <c r="J148" s="5"/>
      <c r="K148" s="12"/>
    </row>
    <row r="149" spans="1:11" ht="33.75">
      <c r="A149" s="5"/>
      <c r="B149" s="81"/>
      <c r="C149" s="81"/>
      <c r="D149" s="82">
        <v>2010</v>
      </c>
      <c r="E149" s="83" t="s">
        <v>122</v>
      </c>
      <c r="F149" s="85">
        <v>2400000</v>
      </c>
      <c r="G149" s="85"/>
      <c r="H149" s="85"/>
      <c r="I149" s="125">
        <f t="shared" si="3"/>
        <v>2400000</v>
      </c>
      <c r="J149" s="5"/>
      <c r="K149" s="12"/>
    </row>
    <row r="150" spans="1:11" ht="45" hidden="1">
      <c r="A150" s="5"/>
      <c r="B150" s="81"/>
      <c r="C150" s="81"/>
      <c r="D150" s="82">
        <v>6310</v>
      </c>
      <c r="E150" s="83" t="s">
        <v>123</v>
      </c>
      <c r="F150" s="85">
        <v>0</v>
      </c>
      <c r="G150" s="85"/>
      <c r="H150" s="85"/>
      <c r="I150" s="125">
        <f t="shared" si="3"/>
        <v>0</v>
      </c>
      <c r="J150" s="5"/>
      <c r="K150" s="12"/>
    </row>
    <row r="151" spans="1:11" ht="33.75">
      <c r="A151" s="5"/>
      <c r="B151" s="81">
        <v>852</v>
      </c>
      <c r="C151" s="81">
        <v>85213</v>
      </c>
      <c r="D151" s="82"/>
      <c r="E151" s="83" t="s">
        <v>124</v>
      </c>
      <c r="F151" s="84">
        <f>SUM(F152)</f>
        <v>11000</v>
      </c>
      <c r="G151" s="84">
        <f>SUM(G152)</f>
        <v>1000</v>
      </c>
      <c r="H151" s="84">
        <f>SUM(H152)</f>
        <v>0</v>
      </c>
      <c r="I151" s="125">
        <f t="shared" si="3"/>
        <v>12000</v>
      </c>
      <c r="J151" s="5"/>
      <c r="K151" s="12"/>
    </row>
    <row r="152" spans="1:11" ht="45">
      <c r="A152" s="5"/>
      <c r="B152" s="81"/>
      <c r="C152" s="81"/>
      <c r="D152" s="82">
        <v>2010</v>
      </c>
      <c r="E152" s="83" t="s">
        <v>40</v>
      </c>
      <c r="F152" s="85">
        <v>11000</v>
      </c>
      <c r="G152" s="85">
        <v>1000</v>
      </c>
      <c r="H152" s="85"/>
      <c r="I152" s="125">
        <f t="shared" si="3"/>
        <v>12000</v>
      </c>
      <c r="J152" s="5"/>
      <c r="K152" s="12"/>
    </row>
    <row r="153" spans="1:11" ht="22.5">
      <c r="A153" s="5"/>
      <c r="B153" s="81">
        <v>852</v>
      </c>
      <c r="C153" s="81">
        <v>85214</v>
      </c>
      <c r="D153" s="82"/>
      <c r="E153" s="83" t="s">
        <v>177</v>
      </c>
      <c r="F153" s="84">
        <f>SUM(F154:F155)</f>
        <v>85000</v>
      </c>
      <c r="G153" s="84">
        <f>SUM(G154:G155)</f>
        <v>0</v>
      </c>
      <c r="H153" s="84">
        <f>SUM(H154:H155)</f>
        <v>0</v>
      </c>
      <c r="I153" s="125">
        <f t="shared" si="3"/>
        <v>85000</v>
      </c>
      <c r="J153" s="5"/>
      <c r="K153" s="12"/>
    </row>
    <row r="154" spans="1:11" ht="45">
      <c r="A154" s="5"/>
      <c r="B154" s="81"/>
      <c r="C154" s="81"/>
      <c r="D154" s="82">
        <v>2010</v>
      </c>
      <c r="E154" s="83" t="s">
        <v>40</v>
      </c>
      <c r="F154" s="85">
        <v>80000</v>
      </c>
      <c r="G154" s="85"/>
      <c r="H154" s="85"/>
      <c r="I154" s="125">
        <f t="shared" si="3"/>
        <v>80000</v>
      </c>
      <c r="J154" s="5"/>
      <c r="K154" s="12"/>
    </row>
    <row r="155" spans="1:11" ht="22.5">
      <c r="A155" s="5"/>
      <c r="B155" s="81"/>
      <c r="C155" s="81"/>
      <c r="D155" s="82">
        <v>2030</v>
      </c>
      <c r="E155" s="83" t="s">
        <v>113</v>
      </c>
      <c r="F155" s="85">
        <v>5000</v>
      </c>
      <c r="G155" s="85"/>
      <c r="H155" s="85"/>
      <c r="I155" s="125">
        <f t="shared" si="3"/>
        <v>5000</v>
      </c>
      <c r="J155" s="5"/>
      <c r="K155" s="12"/>
    </row>
    <row r="156" spans="1:11" ht="12.75" hidden="1">
      <c r="A156" s="5"/>
      <c r="B156" s="81">
        <v>852</v>
      </c>
      <c r="C156" s="81">
        <v>85216</v>
      </c>
      <c r="D156" s="82"/>
      <c r="E156" s="83" t="s">
        <v>126</v>
      </c>
      <c r="F156" s="84">
        <f>SUM(F157)</f>
        <v>0</v>
      </c>
      <c r="G156" s="84">
        <f>SUM(G157)</f>
        <v>0</v>
      </c>
      <c r="H156" s="84">
        <f>SUM(H157)</f>
        <v>0</v>
      </c>
      <c r="I156" s="125">
        <f t="shared" si="3"/>
        <v>0</v>
      </c>
      <c r="J156" s="5"/>
      <c r="K156" s="12"/>
    </row>
    <row r="157" spans="1:11" ht="45" hidden="1">
      <c r="A157" s="5"/>
      <c r="B157" s="81"/>
      <c r="C157" s="81"/>
      <c r="D157" s="82">
        <v>2010</v>
      </c>
      <c r="E157" s="83" t="s">
        <v>40</v>
      </c>
      <c r="F157" s="85"/>
      <c r="G157" s="85"/>
      <c r="H157" s="85"/>
      <c r="I157" s="125">
        <f t="shared" si="3"/>
        <v>0</v>
      </c>
      <c r="J157" s="5"/>
      <c r="K157" s="12"/>
    </row>
    <row r="158" spans="1:11" ht="12.75">
      <c r="A158" s="5"/>
      <c r="B158" s="81">
        <v>852</v>
      </c>
      <c r="C158" s="81">
        <v>85219</v>
      </c>
      <c r="D158" s="82"/>
      <c r="E158" s="83" t="s">
        <v>127</v>
      </c>
      <c r="F158" s="84">
        <f>SUM(F159:F162)</f>
        <v>90260</v>
      </c>
      <c r="G158" s="123">
        <f>SUM(G159:G162)</f>
        <v>0</v>
      </c>
      <c r="H158" s="84">
        <f>SUM(H160:H162)</f>
        <v>0</v>
      </c>
      <c r="I158" s="125">
        <f t="shared" si="3"/>
        <v>90260</v>
      </c>
      <c r="J158" s="5"/>
      <c r="K158" s="12"/>
    </row>
    <row r="159" spans="1:11" ht="12.75">
      <c r="A159" s="5"/>
      <c r="B159" s="81"/>
      <c r="C159" s="81"/>
      <c r="D159" s="86" t="s">
        <v>44</v>
      </c>
      <c r="E159" s="83" t="s">
        <v>115</v>
      </c>
      <c r="F159" s="85">
        <v>1250</v>
      </c>
      <c r="G159" s="120"/>
      <c r="H159" s="85"/>
      <c r="I159" s="125">
        <f t="shared" si="3"/>
        <v>1250</v>
      </c>
      <c r="J159" s="5"/>
      <c r="K159" s="12"/>
    </row>
    <row r="160" spans="1:11" ht="12.75">
      <c r="A160" s="5"/>
      <c r="B160" s="81"/>
      <c r="C160" s="81"/>
      <c r="D160" s="82" t="s">
        <v>24</v>
      </c>
      <c r="E160" s="83" t="s">
        <v>107</v>
      </c>
      <c r="F160" s="85">
        <v>260</v>
      </c>
      <c r="G160" s="85"/>
      <c r="H160" s="85"/>
      <c r="I160" s="125">
        <f t="shared" si="3"/>
        <v>260</v>
      </c>
      <c r="J160" s="5"/>
      <c r="K160" s="12"/>
    </row>
    <row r="161" spans="1:11" ht="24.75" customHeight="1">
      <c r="A161" s="5"/>
      <c r="B161" s="81"/>
      <c r="C161" s="81"/>
      <c r="D161" s="82">
        <v>2030</v>
      </c>
      <c r="E161" s="83" t="s">
        <v>113</v>
      </c>
      <c r="F161" s="85">
        <v>88750</v>
      </c>
      <c r="G161" s="85"/>
      <c r="H161" s="85"/>
      <c r="I161" s="125">
        <f t="shared" si="3"/>
        <v>88750</v>
      </c>
      <c r="J161" s="5"/>
      <c r="K161" s="12"/>
    </row>
    <row r="162" spans="1:11" ht="22.5" hidden="1">
      <c r="A162" s="5"/>
      <c r="B162" s="81"/>
      <c r="C162" s="81"/>
      <c r="D162" s="82">
        <v>2030</v>
      </c>
      <c r="E162" s="83" t="s">
        <v>113</v>
      </c>
      <c r="F162" s="85"/>
      <c r="G162" s="85"/>
      <c r="H162" s="85"/>
      <c r="I162" s="125">
        <f t="shared" si="3"/>
        <v>0</v>
      </c>
      <c r="J162" s="5"/>
      <c r="K162" s="12"/>
    </row>
    <row r="163" spans="1:11" ht="22.5">
      <c r="A163" s="5"/>
      <c r="B163" s="81">
        <v>852</v>
      </c>
      <c r="C163" s="81">
        <v>85228</v>
      </c>
      <c r="D163" s="82"/>
      <c r="E163" s="83" t="s">
        <v>181</v>
      </c>
      <c r="F163" s="84">
        <f>F164</f>
        <v>14400</v>
      </c>
      <c r="G163" s="84">
        <f>G164</f>
        <v>0</v>
      </c>
      <c r="H163" s="84">
        <f>H164</f>
        <v>0</v>
      </c>
      <c r="I163" s="125">
        <f t="shared" si="3"/>
        <v>14400</v>
      </c>
      <c r="J163" s="5"/>
      <c r="K163" s="12"/>
    </row>
    <row r="164" spans="1:11" ht="45">
      <c r="A164" s="5"/>
      <c r="B164" s="81"/>
      <c r="C164" s="81"/>
      <c r="D164" s="82">
        <v>2010</v>
      </c>
      <c r="E164" s="83" t="s">
        <v>40</v>
      </c>
      <c r="F164" s="85">
        <v>14400</v>
      </c>
      <c r="G164" s="85"/>
      <c r="H164" s="85"/>
      <c r="I164" s="125">
        <f t="shared" si="3"/>
        <v>14400</v>
      </c>
      <c r="J164" s="5"/>
      <c r="K164" s="12"/>
    </row>
    <row r="165" spans="1:11" ht="12.75">
      <c r="A165" s="5"/>
      <c r="B165" s="81">
        <v>852</v>
      </c>
      <c r="C165" s="81">
        <v>85295</v>
      </c>
      <c r="D165" s="82"/>
      <c r="E165" s="83" t="s">
        <v>14</v>
      </c>
      <c r="F165" s="84">
        <f>SUM(F166:F167)</f>
        <v>32000</v>
      </c>
      <c r="G165" s="84">
        <f>SUM(G166:G167)</f>
        <v>0</v>
      </c>
      <c r="H165" s="84">
        <f>SUM(H166:H167)</f>
        <v>0</v>
      </c>
      <c r="I165" s="125">
        <f t="shared" si="3"/>
        <v>32000</v>
      </c>
      <c r="J165" s="5"/>
      <c r="K165" s="12"/>
    </row>
    <row r="166" spans="1:11" ht="12.75">
      <c r="A166" s="5"/>
      <c r="B166" s="81"/>
      <c r="C166" s="81"/>
      <c r="D166" s="86" t="s">
        <v>26</v>
      </c>
      <c r="E166" s="83" t="s">
        <v>178</v>
      </c>
      <c r="F166" s="85">
        <v>0</v>
      </c>
      <c r="G166" s="85"/>
      <c r="H166" s="85"/>
      <c r="I166" s="125">
        <f t="shared" si="3"/>
        <v>0</v>
      </c>
      <c r="J166" s="5"/>
      <c r="K166" s="12"/>
    </row>
    <row r="167" spans="1:11" ht="22.5">
      <c r="A167" s="5"/>
      <c r="B167" s="81"/>
      <c r="C167" s="81"/>
      <c r="D167" s="82">
        <v>2030</v>
      </c>
      <c r="E167" s="132" t="s">
        <v>113</v>
      </c>
      <c r="F167" s="85">
        <v>32000</v>
      </c>
      <c r="G167" s="85"/>
      <c r="H167" s="85"/>
      <c r="I167" s="125">
        <f t="shared" si="3"/>
        <v>32000</v>
      </c>
      <c r="J167" s="5"/>
      <c r="K167" s="12"/>
    </row>
    <row r="168" spans="1:11" ht="12.75" hidden="1">
      <c r="A168" s="5"/>
      <c r="B168" s="81">
        <v>852</v>
      </c>
      <c r="C168" s="81">
        <v>85278</v>
      </c>
      <c r="D168" s="82"/>
      <c r="E168" s="24" t="s">
        <v>188</v>
      </c>
      <c r="F168" s="133">
        <f>F169</f>
        <v>0</v>
      </c>
      <c r="G168" s="133">
        <f>G169</f>
        <v>0</v>
      </c>
      <c r="H168" s="133">
        <f>H169</f>
        <v>0</v>
      </c>
      <c r="I168" s="125">
        <f t="shared" si="3"/>
        <v>0</v>
      </c>
      <c r="J168" s="5"/>
      <c r="K168" s="12"/>
    </row>
    <row r="169" spans="1:11" ht="45" hidden="1">
      <c r="A169" s="5"/>
      <c r="B169" s="81"/>
      <c r="C169" s="81"/>
      <c r="D169" s="82">
        <v>2010</v>
      </c>
      <c r="E169" s="83" t="s">
        <v>40</v>
      </c>
      <c r="F169" s="85"/>
      <c r="G169" s="85"/>
      <c r="H169" s="85"/>
      <c r="I169" s="125">
        <f t="shared" si="3"/>
        <v>0</v>
      </c>
      <c r="J169" s="5"/>
      <c r="K169" s="12"/>
    </row>
    <row r="170" spans="1:11" ht="12.75" hidden="1">
      <c r="A170" s="5"/>
      <c r="B170" s="107">
        <v>854</v>
      </c>
      <c r="C170" s="108"/>
      <c r="D170" s="108"/>
      <c r="E170" s="114" t="s">
        <v>168</v>
      </c>
      <c r="F170" s="124">
        <f>F171</f>
        <v>0</v>
      </c>
      <c r="G170" s="124">
        <f>G171</f>
        <v>0</v>
      </c>
      <c r="H170" s="105">
        <f>SUM(H173+H175)</f>
        <v>0</v>
      </c>
      <c r="I170" s="106">
        <f t="shared" si="3"/>
        <v>0</v>
      </c>
      <c r="J170" s="5"/>
      <c r="K170" s="12"/>
    </row>
    <row r="171" spans="1:11" ht="12.75" hidden="1">
      <c r="A171" s="5"/>
      <c r="B171" s="81"/>
      <c r="C171" s="81">
        <v>85415</v>
      </c>
      <c r="D171" s="82"/>
      <c r="E171" s="83" t="s">
        <v>169</v>
      </c>
      <c r="F171" s="84">
        <f>F172</f>
        <v>0</v>
      </c>
      <c r="G171" s="84">
        <f>G172</f>
        <v>0</v>
      </c>
      <c r="H171" s="84">
        <f>H172</f>
        <v>0</v>
      </c>
      <c r="I171" s="125">
        <f t="shared" si="3"/>
        <v>0</v>
      </c>
      <c r="J171" s="5"/>
      <c r="K171" s="12"/>
    </row>
    <row r="172" spans="1:11" ht="22.5" hidden="1">
      <c r="A172" s="5"/>
      <c r="B172" s="81"/>
      <c r="C172" s="81"/>
      <c r="D172" s="82">
        <v>2030</v>
      </c>
      <c r="E172" s="83" t="s">
        <v>113</v>
      </c>
      <c r="F172" s="85"/>
      <c r="G172" s="85"/>
      <c r="H172" s="85"/>
      <c r="I172" s="125">
        <f t="shared" si="3"/>
        <v>0</v>
      </c>
      <c r="J172" s="5"/>
      <c r="K172" s="12"/>
    </row>
    <row r="173" spans="1:11" ht="22.5" hidden="1">
      <c r="A173" s="5"/>
      <c r="B173" s="107">
        <v>900</v>
      </c>
      <c r="C173" s="108"/>
      <c r="D173" s="108"/>
      <c r="E173" s="114" t="s">
        <v>128</v>
      </c>
      <c r="F173" s="105">
        <f>SUM(F174+F176)</f>
        <v>0</v>
      </c>
      <c r="G173" s="105">
        <f>SUM(G174+G176)</f>
        <v>0</v>
      </c>
      <c r="H173" s="105">
        <f>SUM(H174+H176)</f>
        <v>0</v>
      </c>
      <c r="I173" s="106">
        <f t="shared" si="3"/>
        <v>0</v>
      </c>
      <c r="J173" s="5"/>
      <c r="K173" s="12"/>
    </row>
    <row r="174" spans="1:11" ht="12.75" hidden="1">
      <c r="A174" s="5"/>
      <c r="B174" s="81">
        <v>900</v>
      </c>
      <c r="C174" s="81">
        <v>90015</v>
      </c>
      <c r="D174" s="81"/>
      <c r="E174" s="83" t="s">
        <v>129</v>
      </c>
      <c r="F174" s="84">
        <f>SUM(F175)</f>
        <v>0</v>
      </c>
      <c r="G174" s="84">
        <f>SUM(G175)</f>
        <v>0</v>
      </c>
      <c r="H174" s="84">
        <f>SUM(H175)</f>
        <v>0</v>
      </c>
      <c r="I174" s="125">
        <f t="shared" si="3"/>
        <v>0</v>
      </c>
      <c r="J174" s="5"/>
      <c r="K174" s="12"/>
    </row>
    <row r="175" spans="1:11" ht="12.75" hidden="1">
      <c r="A175" s="5"/>
      <c r="B175" s="81"/>
      <c r="C175" s="81"/>
      <c r="D175" s="86" t="s">
        <v>26</v>
      </c>
      <c r="E175" s="83" t="s">
        <v>178</v>
      </c>
      <c r="F175" s="85"/>
      <c r="G175" s="85"/>
      <c r="H175" s="85"/>
      <c r="I175" s="125">
        <f t="shared" si="3"/>
        <v>0</v>
      </c>
      <c r="J175" s="5"/>
      <c r="K175" s="12"/>
    </row>
    <row r="176" spans="1:11" ht="12.75" hidden="1">
      <c r="A176" s="5"/>
      <c r="B176" s="81"/>
      <c r="C176" s="81">
        <v>90095</v>
      </c>
      <c r="D176" s="82"/>
      <c r="E176" s="83" t="s">
        <v>14</v>
      </c>
      <c r="F176" s="84">
        <f>SUM(F177)</f>
        <v>0</v>
      </c>
      <c r="G176" s="84">
        <f>SUM(G177)</f>
        <v>0</v>
      </c>
      <c r="H176" s="84">
        <f>SUM(H177)</f>
        <v>0</v>
      </c>
      <c r="I176" s="125">
        <f t="shared" si="3"/>
        <v>0</v>
      </c>
      <c r="J176" s="5"/>
      <c r="K176" s="12"/>
    </row>
    <row r="177" spans="1:11" ht="22.5" hidden="1">
      <c r="A177" s="5"/>
      <c r="B177" s="81"/>
      <c r="C177" s="81"/>
      <c r="D177" s="82" t="s">
        <v>130</v>
      </c>
      <c r="E177" s="83" t="s">
        <v>131</v>
      </c>
      <c r="F177" s="85"/>
      <c r="G177" s="85"/>
      <c r="H177" s="85"/>
      <c r="I177" s="125">
        <f t="shared" si="3"/>
        <v>0</v>
      </c>
      <c r="J177" s="5"/>
      <c r="K177" s="12"/>
    </row>
    <row r="178" spans="1:11" ht="25.5">
      <c r="A178" s="5"/>
      <c r="B178" s="107">
        <v>854</v>
      </c>
      <c r="C178" s="108"/>
      <c r="D178" s="108"/>
      <c r="E178" s="134" t="s">
        <v>168</v>
      </c>
      <c r="F178" s="135">
        <f aca="true" t="shared" si="4" ref="F178:H179">F179</f>
        <v>3603</v>
      </c>
      <c r="G178" s="135">
        <f t="shared" si="4"/>
        <v>0</v>
      </c>
      <c r="H178" s="135">
        <f t="shared" si="4"/>
        <v>0</v>
      </c>
      <c r="I178" s="136">
        <f t="shared" si="3"/>
        <v>3603</v>
      </c>
      <c r="J178" s="5"/>
      <c r="K178" s="12"/>
    </row>
    <row r="179" spans="1:11" ht="12.75">
      <c r="A179" s="5"/>
      <c r="B179" s="22"/>
      <c r="C179" s="81">
        <v>85415</v>
      </c>
      <c r="D179" s="82"/>
      <c r="E179" s="83" t="s">
        <v>169</v>
      </c>
      <c r="F179" s="85">
        <f t="shared" si="4"/>
        <v>3603</v>
      </c>
      <c r="G179" s="85">
        <f t="shared" si="4"/>
        <v>0</v>
      </c>
      <c r="H179" s="85">
        <f t="shared" si="4"/>
        <v>0</v>
      </c>
      <c r="I179" s="125">
        <f t="shared" si="3"/>
        <v>3603</v>
      </c>
      <c r="J179" s="5"/>
      <c r="K179" s="12"/>
    </row>
    <row r="180" spans="1:11" ht="22.5">
      <c r="A180" s="5"/>
      <c r="B180" s="22"/>
      <c r="C180" s="81"/>
      <c r="D180" s="82">
        <v>2030</v>
      </c>
      <c r="E180" s="132" t="s">
        <v>113</v>
      </c>
      <c r="F180" s="85">
        <v>3603</v>
      </c>
      <c r="G180" s="85"/>
      <c r="H180" s="85"/>
      <c r="I180" s="125">
        <f t="shared" si="3"/>
        <v>3603</v>
      </c>
      <c r="J180" s="5"/>
      <c r="K180" s="12"/>
    </row>
    <row r="181" spans="1:11" ht="25.5">
      <c r="A181" s="5"/>
      <c r="B181" s="107">
        <v>921</v>
      </c>
      <c r="C181" s="108"/>
      <c r="D181" s="108"/>
      <c r="E181" s="134" t="s">
        <v>132</v>
      </c>
      <c r="F181" s="105">
        <f>F182+F186</f>
        <v>4103</v>
      </c>
      <c r="G181" s="105">
        <f>G182+G186</f>
        <v>0</v>
      </c>
      <c r="H181" s="105">
        <f>H182+H186</f>
        <v>0</v>
      </c>
      <c r="I181" s="106">
        <f t="shared" si="3"/>
        <v>4103</v>
      </c>
      <c r="J181" s="5"/>
      <c r="K181" s="12"/>
    </row>
    <row r="182" spans="1:11" ht="12.75">
      <c r="A182" s="5"/>
      <c r="B182" s="81">
        <v>921</v>
      </c>
      <c r="C182" s="81">
        <v>92116</v>
      </c>
      <c r="D182" s="81"/>
      <c r="E182" s="83" t="s">
        <v>133</v>
      </c>
      <c r="F182" s="84">
        <f>SUM(F183:F185)</f>
        <v>0</v>
      </c>
      <c r="G182" s="84">
        <f>SUM(G183:G185)</f>
        <v>0</v>
      </c>
      <c r="H182" s="84">
        <f>SUM(H183:H185)</f>
        <v>0</v>
      </c>
      <c r="I182" s="125">
        <f t="shared" si="3"/>
        <v>0</v>
      </c>
      <c r="J182" s="5"/>
      <c r="K182" s="12"/>
    </row>
    <row r="183" spans="1:11" ht="12.75" hidden="1">
      <c r="A183" s="5"/>
      <c r="B183" s="81"/>
      <c r="C183" s="81"/>
      <c r="D183" s="82" t="s">
        <v>24</v>
      </c>
      <c r="E183" s="83" t="s">
        <v>25</v>
      </c>
      <c r="F183" s="85"/>
      <c r="G183" s="85"/>
      <c r="H183" s="85"/>
      <c r="I183" s="125">
        <f t="shared" si="3"/>
        <v>0</v>
      </c>
      <c r="J183" s="5"/>
      <c r="K183" s="12"/>
    </row>
    <row r="184" spans="1:11" ht="45" hidden="1">
      <c r="A184" s="5"/>
      <c r="B184" s="81"/>
      <c r="C184" s="81"/>
      <c r="D184" s="82">
        <v>2020</v>
      </c>
      <c r="E184" s="83" t="s">
        <v>189</v>
      </c>
      <c r="F184" s="85"/>
      <c r="G184" s="85"/>
      <c r="H184" s="85"/>
      <c r="I184" s="125">
        <f t="shared" si="3"/>
        <v>0</v>
      </c>
      <c r="J184" s="5"/>
      <c r="K184" s="12"/>
    </row>
    <row r="185" spans="1:11" ht="22.5" hidden="1">
      <c r="A185" s="5"/>
      <c r="B185" s="81"/>
      <c r="C185" s="81"/>
      <c r="D185" s="82">
        <v>2480</v>
      </c>
      <c r="E185" s="83" t="s">
        <v>187</v>
      </c>
      <c r="F185" s="85"/>
      <c r="G185" s="85"/>
      <c r="H185" s="85"/>
      <c r="I185" s="125">
        <f t="shared" si="3"/>
        <v>0</v>
      </c>
      <c r="J185" s="5"/>
      <c r="K185" s="12"/>
    </row>
    <row r="186" spans="1:11" ht="12.75">
      <c r="A186" s="5"/>
      <c r="B186" s="81">
        <v>921</v>
      </c>
      <c r="C186" s="81">
        <v>92195</v>
      </c>
      <c r="D186" s="81"/>
      <c r="E186" s="83" t="s">
        <v>14</v>
      </c>
      <c r="F186" s="84">
        <f>SUM(F187:F189)</f>
        <v>4103</v>
      </c>
      <c r="G186" s="84">
        <f>SUM(G187:G189)</f>
        <v>0</v>
      </c>
      <c r="H186" s="84">
        <f>SUM(H187:H189)</f>
        <v>0</v>
      </c>
      <c r="I186" s="125">
        <f t="shared" si="3"/>
        <v>4103</v>
      </c>
      <c r="J186" s="5"/>
      <c r="K186" s="12"/>
    </row>
    <row r="187" spans="1:11" ht="21" customHeight="1">
      <c r="A187" s="5"/>
      <c r="B187" s="81"/>
      <c r="C187" s="81"/>
      <c r="D187" s="81" t="s">
        <v>44</v>
      </c>
      <c r="E187" s="83" t="s">
        <v>135</v>
      </c>
      <c r="F187" s="85">
        <v>1250</v>
      </c>
      <c r="G187" s="85"/>
      <c r="H187" s="85"/>
      <c r="I187" s="125">
        <f t="shared" si="3"/>
        <v>1250</v>
      </c>
      <c r="J187" s="5"/>
      <c r="K187" s="12"/>
    </row>
    <row r="188" spans="1:11" ht="17.25" customHeight="1">
      <c r="A188" s="5"/>
      <c r="B188" s="22"/>
      <c r="C188" s="81"/>
      <c r="D188" s="122" t="s">
        <v>26</v>
      </c>
      <c r="E188" s="83" t="s">
        <v>112</v>
      </c>
      <c r="F188" s="85">
        <v>2853</v>
      </c>
      <c r="G188" s="85"/>
      <c r="H188" s="85"/>
      <c r="I188" s="125">
        <f t="shared" si="3"/>
        <v>2853</v>
      </c>
      <c r="J188" s="5"/>
      <c r="K188" s="12"/>
    </row>
    <row r="189" spans="1:11" ht="32.25" customHeight="1" hidden="1">
      <c r="A189" s="5"/>
      <c r="B189" s="22"/>
      <c r="C189" s="81"/>
      <c r="D189" s="81">
        <v>2910</v>
      </c>
      <c r="E189" s="83" t="s">
        <v>179</v>
      </c>
      <c r="F189" s="85"/>
      <c r="G189" s="85"/>
      <c r="H189" s="85"/>
      <c r="I189" s="125">
        <f t="shared" si="3"/>
        <v>0</v>
      </c>
      <c r="J189" s="5"/>
      <c r="K189" s="12"/>
    </row>
    <row r="190" spans="1:11" ht="12.75" hidden="1">
      <c r="A190" s="5"/>
      <c r="B190" s="107">
        <v>926</v>
      </c>
      <c r="C190" s="108"/>
      <c r="D190" s="108"/>
      <c r="E190" s="115" t="s">
        <v>160</v>
      </c>
      <c r="F190" s="105">
        <f>(F191)</f>
        <v>0</v>
      </c>
      <c r="G190" s="105">
        <f>(G191)</f>
        <v>0</v>
      </c>
      <c r="H190" s="105">
        <f>(H191)</f>
        <v>0</v>
      </c>
      <c r="I190" s="106">
        <f t="shared" si="3"/>
        <v>0</v>
      </c>
      <c r="J190" s="5"/>
      <c r="K190" s="12"/>
    </row>
    <row r="191" spans="1:11" ht="12.75" hidden="1">
      <c r="A191" s="5"/>
      <c r="B191" s="81">
        <v>926</v>
      </c>
      <c r="C191" s="81">
        <v>92601</v>
      </c>
      <c r="D191" s="81"/>
      <c r="E191" s="83" t="s">
        <v>136</v>
      </c>
      <c r="F191" s="84">
        <f>SUM(F192)</f>
        <v>0</v>
      </c>
      <c r="G191" s="84">
        <f>SUM(G192)</f>
        <v>0</v>
      </c>
      <c r="H191" s="84">
        <f>SUM(H192)</f>
        <v>0</v>
      </c>
      <c r="I191" s="125">
        <f t="shared" si="3"/>
        <v>0</v>
      </c>
      <c r="J191" s="5"/>
      <c r="K191" s="12"/>
    </row>
    <row r="192" spans="1:11" ht="45" hidden="1">
      <c r="A192" s="5"/>
      <c r="B192" s="81"/>
      <c r="C192" s="81"/>
      <c r="D192" s="82" t="s">
        <v>22</v>
      </c>
      <c r="E192" s="83" t="s">
        <v>137</v>
      </c>
      <c r="F192" s="85"/>
      <c r="G192" s="85"/>
      <c r="H192" s="85"/>
      <c r="I192" s="125">
        <f t="shared" si="3"/>
        <v>0</v>
      </c>
      <c r="J192" s="5"/>
      <c r="K192" s="12"/>
    </row>
    <row r="193" spans="1:11" ht="15.75">
      <c r="A193" s="5"/>
      <c r="B193" s="61" t="s">
        <v>138</v>
      </c>
      <c r="C193" s="62"/>
      <c r="D193" s="62"/>
      <c r="E193" s="63" t="s">
        <v>139</v>
      </c>
      <c r="F193" s="116">
        <f>(F12+F19+F22+F37+F57+F64+F67+F70+F113+F122+F147+F173+F181+F190+F170+F178)</f>
        <v>57792892</v>
      </c>
      <c r="G193" s="119">
        <f>(G12+G22+G37+G57+G64+G67+G70+G113+G122+G147+G173+G181+G190+G170+G19+G178)</f>
        <v>1000</v>
      </c>
      <c r="H193" s="116">
        <f>(H12+H22+H37+H57+H64+H67+H70+H113+H122+H147+H173+H181+H190)</f>
        <v>0</v>
      </c>
      <c r="I193" s="117">
        <f t="shared" si="3"/>
        <v>57793892</v>
      </c>
      <c r="J193" s="5"/>
      <c r="K193" s="12"/>
    </row>
    <row r="194" spans="1:11" ht="12.75">
      <c r="A194" s="5"/>
      <c r="B194" s="16"/>
      <c r="C194" s="16"/>
      <c r="D194" s="16"/>
      <c r="E194" s="9"/>
      <c r="F194" s="50"/>
      <c r="G194" s="50"/>
      <c r="H194" s="50"/>
      <c r="I194" s="126">
        <f>IF(G194=0,"",G194/F194)</f>
      </c>
      <c r="J194" s="5"/>
      <c r="K194" s="12"/>
    </row>
    <row r="195" spans="1:11" ht="40.5" customHeight="1">
      <c r="A195" s="5"/>
      <c r="B195" s="60" t="s">
        <v>140</v>
      </c>
      <c r="C195" s="139" t="s">
        <v>141</v>
      </c>
      <c r="D195" s="139"/>
      <c r="E195" s="139"/>
      <c r="F195" s="93">
        <f>F197+F198+F199+F196</f>
        <v>8946908</v>
      </c>
      <c r="G195" s="93">
        <f>G197+G198+G199+G196</f>
        <v>0</v>
      </c>
      <c r="H195" s="93">
        <f>H197+H198+H199+H196</f>
        <v>0</v>
      </c>
      <c r="I195" s="100">
        <f aca="true" t="shared" si="5" ref="I195:I203">F195+G195-H195</f>
        <v>8946908</v>
      </c>
      <c r="J195" s="5"/>
      <c r="K195" s="12"/>
    </row>
    <row r="196" spans="1:11" ht="51">
      <c r="A196" s="5"/>
      <c r="B196" s="81"/>
      <c r="C196" s="81"/>
      <c r="D196" s="82">
        <v>903</v>
      </c>
      <c r="E196" s="89" t="s">
        <v>142</v>
      </c>
      <c r="F196" s="85">
        <v>896913</v>
      </c>
      <c r="G196" s="85"/>
      <c r="H196" s="85"/>
      <c r="I196" s="125">
        <f t="shared" si="5"/>
        <v>896913</v>
      </c>
      <c r="J196" s="5"/>
      <c r="K196" s="12"/>
    </row>
    <row r="197" spans="1:11" ht="76.5">
      <c r="A197" s="5"/>
      <c r="B197" s="18"/>
      <c r="C197" s="81"/>
      <c r="D197" s="82">
        <v>955</v>
      </c>
      <c r="E197" s="89" t="s">
        <v>143</v>
      </c>
      <c r="F197" s="85">
        <v>2290714</v>
      </c>
      <c r="G197" s="85"/>
      <c r="H197" s="85"/>
      <c r="I197" s="125">
        <f t="shared" si="5"/>
        <v>2290714</v>
      </c>
      <c r="J197" s="5"/>
      <c r="K197" s="12"/>
    </row>
    <row r="198" spans="1:11" ht="12.75">
      <c r="A198" s="5"/>
      <c r="B198" s="18"/>
      <c r="C198" s="81"/>
      <c r="D198" s="82">
        <v>957</v>
      </c>
      <c r="E198" s="89" t="s">
        <v>144</v>
      </c>
      <c r="F198" s="85">
        <v>5759281</v>
      </c>
      <c r="G198" s="85"/>
      <c r="H198" s="85"/>
      <c r="I198" s="125">
        <f t="shared" si="5"/>
        <v>5759281</v>
      </c>
      <c r="J198" s="5"/>
      <c r="K198" s="12"/>
    </row>
    <row r="199" spans="1:11" ht="25.5">
      <c r="A199" s="5"/>
      <c r="B199" s="18"/>
      <c r="C199" s="81"/>
      <c r="D199" s="82">
        <v>952</v>
      </c>
      <c r="E199" s="89" t="s">
        <v>145</v>
      </c>
      <c r="F199" s="84">
        <f>SUM(F201:F202)</f>
        <v>0</v>
      </c>
      <c r="G199" s="84">
        <f>SUM(G201:G202)</f>
        <v>0</v>
      </c>
      <c r="H199" s="84">
        <f>SUM(H201:H202)</f>
        <v>0</v>
      </c>
      <c r="I199" s="125">
        <f t="shared" si="5"/>
        <v>0</v>
      </c>
      <c r="J199" s="5"/>
      <c r="K199" s="12"/>
    </row>
    <row r="200" spans="1:11" ht="12.75">
      <c r="A200" s="5"/>
      <c r="B200" s="18"/>
      <c r="C200" s="81"/>
      <c r="D200" s="81"/>
      <c r="E200" s="90" t="s">
        <v>0</v>
      </c>
      <c r="F200" s="84"/>
      <c r="G200" s="84"/>
      <c r="H200" s="84"/>
      <c r="I200" s="125">
        <f t="shared" si="5"/>
        <v>0</v>
      </c>
      <c r="J200" s="5"/>
      <c r="K200" s="12"/>
    </row>
    <row r="201" spans="1:11" ht="12.75">
      <c r="A201" s="5"/>
      <c r="B201" s="18"/>
      <c r="C201" s="81" t="s">
        <v>10</v>
      </c>
      <c r="D201" s="81"/>
      <c r="E201" s="91" t="s">
        <v>146</v>
      </c>
      <c r="F201" s="85"/>
      <c r="G201" s="85"/>
      <c r="H201" s="85"/>
      <c r="I201" s="125">
        <f t="shared" si="5"/>
        <v>0</v>
      </c>
      <c r="J201" s="5"/>
      <c r="K201" s="12"/>
    </row>
    <row r="202" spans="1:11" ht="12.75">
      <c r="A202" s="5"/>
      <c r="B202" s="22"/>
      <c r="C202" s="81"/>
      <c r="D202" s="81"/>
      <c r="E202" s="92"/>
      <c r="F202" s="85"/>
      <c r="G202" s="85"/>
      <c r="H202" s="85"/>
      <c r="I202" s="125">
        <f t="shared" si="5"/>
        <v>0</v>
      </c>
      <c r="J202" s="5"/>
      <c r="K202" s="12"/>
    </row>
    <row r="203" spans="1:11" ht="15.75">
      <c r="A203" s="5"/>
      <c r="B203" s="60" t="s">
        <v>147</v>
      </c>
      <c r="C203" s="140" t="s">
        <v>148</v>
      </c>
      <c r="D203" s="140"/>
      <c r="E203" s="140"/>
      <c r="F203" s="101">
        <f>F193+F195</f>
        <v>66739800</v>
      </c>
      <c r="G203" s="101">
        <f>G193+G195</f>
        <v>1000</v>
      </c>
      <c r="H203" s="101">
        <f>H193+H195</f>
        <v>0</v>
      </c>
      <c r="I203" s="118">
        <f t="shared" si="5"/>
        <v>66740800</v>
      </c>
      <c r="J203" s="5"/>
      <c r="K203" s="12"/>
    </row>
    <row r="204" spans="1:11" ht="12.75">
      <c r="A204" s="5"/>
      <c r="B204" s="8" t="s">
        <v>149</v>
      </c>
      <c r="C204" s="8"/>
      <c r="D204" s="8"/>
      <c r="E204" s="5"/>
      <c r="F204" s="5"/>
      <c r="G204" s="5"/>
      <c r="H204" s="5"/>
      <c r="I204" s="5"/>
      <c r="J204" s="5"/>
      <c r="K204" s="12"/>
    </row>
    <row r="205" spans="1:11" ht="12.75">
      <c r="A205" s="5"/>
      <c r="B205" s="8"/>
      <c r="C205" s="8"/>
      <c r="D205" s="8"/>
      <c r="E205" s="5"/>
      <c r="F205" s="5"/>
      <c r="G205" s="5"/>
      <c r="H205" s="5"/>
      <c r="I205" s="5"/>
      <c r="J205" s="5"/>
      <c r="K205" s="12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9" ht="12.75">
      <c r="C215" s="2"/>
      <c r="D215" s="2"/>
      <c r="E215"/>
      <c r="F215"/>
      <c r="I215"/>
    </row>
    <row r="216" spans="3:9" ht="12.75">
      <c r="C216" s="2"/>
      <c r="D216" s="2"/>
      <c r="E216"/>
      <c r="F216"/>
      <c r="I216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  <row r="246" spans="3:4" ht="12.75">
      <c r="C246" s="2"/>
      <c r="D246" s="2"/>
    </row>
    <row r="247" spans="3:4" ht="12.75">
      <c r="C247" s="2"/>
      <c r="D247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89:H92"/>
    <mergeCell ref="I89:I92"/>
    <mergeCell ref="B89:B92"/>
    <mergeCell ref="C89:C92"/>
    <mergeCell ref="D89:D92"/>
    <mergeCell ref="E89:E92"/>
    <mergeCell ref="B142:B145"/>
    <mergeCell ref="C142:C145"/>
    <mergeCell ref="D142:D145"/>
    <mergeCell ref="E142:E145"/>
    <mergeCell ref="H142:H145"/>
    <mergeCell ref="F142:F145"/>
    <mergeCell ref="G142:G145"/>
    <mergeCell ref="I142:I145"/>
    <mergeCell ref="C195:E195"/>
    <mergeCell ref="C203:E203"/>
    <mergeCell ref="F7:F10"/>
    <mergeCell ref="G7:G10"/>
    <mergeCell ref="F52:F55"/>
    <mergeCell ref="G52:G55"/>
    <mergeCell ref="F89:F92"/>
    <mergeCell ref="G89:G92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48" min="1" max="9" man="1"/>
    <brk id="88" min="1" max="9" man="1"/>
    <brk id="141" min="1" max="9" man="1"/>
    <brk id="194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URZAD GMINY STARE BABICE</cp:lastModifiedBy>
  <cp:lastPrinted>2007-08-07T13:02:44Z</cp:lastPrinted>
  <dcterms:created xsi:type="dcterms:W3CDTF">2005-10-15T08:13:59Z</dcterms:created>
  <dcterms:modified xsi:type="dcterms:W3CDTF">2007-08-13T08:36:02Z</dcterms:modified>
  <cp:category/>
  <cp:version/>
  <cp:contentType/>
  <cp:contentStatus/>
</cp:coreProperties>
</file>